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iva\Desktop\2022 biudžeto projektas\"/>
    </mc:Choice>
  </mc:AlternateContent>
  <bookViews>
    <workbookView xWindow="0" yWindow="0" windowWidth="23040" windowHeight="9396"/>
  </bookViews>
  <sheets>
    <sheet name="1_ pajamos" sheetId="18" r:id="rId1"/>
    <sheet name="2_skolintos lesos" sheetId="7" r:id="rId2"/>
    <sheet name="3_ES lesos" sheetId="8" r:id="rId3"/>
    <sheet name="4_prisidėti prie proj" sheetId="17" r:id="rId4"/>
    <sheet name="5_2 progr_3 priem " sheetId="15" r:id="rId5"/>
    <sheet name="6_architekt" sheetId="13" r:id="rId6"/>
    <sheet name="7_kult_pav " sheetId="14" r:id="rId7"/>
    <sheet name="8_infrastr" sheetId="10" r:id="rId8"/>
    <sheet name="9_melioracija" sheetId="12" r:id="rId9"/>
    <sheet name="10_valst_funkc" sheetId="19" r:id="rId10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1" i="18" l="1"/>
  <c r="J61" i="18"/>
  <c r="C31" i="17" l="1"/>
  <c r="H60" i="18" l="1"/>
  <c r="J60" i="18"/>
  <c r="C12" i="19" l="1"/>
  <c r="Y10" i="19"/>
  <c r="X10" i="19"/>
  <c r="W10" i="19"/>
  <c r="V10" i="19"/>
  <c r="U10" i="19"/>
  <c r="T10" i="19"/>
  <c r="S10" i="19"/>
  <c r="R10" i="19"/>
  <c r="Q10" i="19"/>
  <c r="P10" i="19"/>
  <c r="O10" i="19"/>
  <c r="N10" i="19"/>
  <c r="M10" i="19"/>
  <c r="L10" i="19"/>
  <c r="K10" i="19"/>
  <c r="J10" i="19"/>
  <c r="I10" i="19"/>
  <c r="H10" i="19"/>
  <c r="G10" i="19"/>
  <c r="F10" i="19"/>
  <c r="E10" i="19"/>
  <c r="D10" i="19"/>
  <c r="C9" i="19"/>
  <c r="C8" i="19"/>
  <c r="C7" i="19"/>
  <c r="C6" i="19"/>
  <c r="G103" i="18"/>
  <c r="C103" i="18"/>
  <c r="G102" i="18"/>
  <c r="F102" i="18"/>
  <c r="E102" i="18"/>
  <c r="C102" i="18"/>
  <c r="J101" i="18"/>
  <c r="H101" i="18"/>
  <c r="J100" i="18"/>
  <c r="H100" i="18"/>
  <c r="J99" i="18"/>
  <c r="H99" i="18"/>
  <c r="J98" i="18"/>
  <c r="H98" i="18"/>
  <c r="J97" i="18"/>
  <c r="H97" i="18"/>
  <c r="J96" i="18"/>
  <c r="H96" i="18"/>
  <c r="J95" i="18"/>
  <c r="H95" i="18"/>
  <c r="K93" i="18"/>
  <c r="J93" i="18"/>
  <c r="I93" i="18"/>
  <c r="H93" i="18"/>
  <c r="D93" i="18"/>
  <c r="K92" i="18"/>
  <c r="J92" i="18"/>
  <c r="I92" i="18"/>
  <c r="H92" i="18"/>
  <c r="D92" i="18"/>
  <c r="K91" i="18"/>
  <c r="J91" i="18"/>
  <c r="I91" i="18"/>
  <c r="H91" i="18"/>
  <c r="D91" i="18"/>
  <c r="K90" i="18"/>
  <c r="J90" i="18"/>
  <c r="I90" i="18"/>
  <c r="H90" i="18"/>
  <c r="D90" i="18"/>
  <c r="K89" i="18"/>
  <c r="J89" i="18"/>
  <c r="I89" i="18"/>
  <c r="H89" i="18"/>
  <c r="D89" i="18"/>
  <c r="K88" i="18"/>
  <c r="J88" i="18"/>
  <c r="I88" i="18"/>
  <c r="H88" i="18"/>
  <c r="D88" i="18"/>
  <c r="J87" i="18"/>
  <c r="I87" i="18"/>
  <c r="H87" i="18"/>
  <c r="D87" i="18"/>
  <c r="K86" i="18"/>
  <c r="J86" i="18"/>
  <c r="I86" i="18"/>
  <c r="H86" i="18"/>
  <c r="D86" i="18"/>
  <c r="K85" i="18"/>
  <c r="J85" i="18"/>
  <c r="I85" i="18"/>
  <c r="H85" i="18"/>
  <c r="D85" i="18"/>
  <c r="K84" i="18"/>
  <c r="J84" i="18"/>
  <c r="I84" i="18"/>
  <c r="H84" i="18"/>
  <c r="D84" i="18"/>
  <c r="K83" i="18"/>
  <c r="J83" i="18"/>
  <c r="I83" i="18"/>
  <c r="H83" i="18"/>
  <c r="D83" i="18"/>
  <c r="K82" i="18"/>
  <c r="J82" i="18"/>
  <c r="I82" i="18"/>
  <c r="H82" i="18"/>
  <c r="D82" i="18"/>
  <c r="K81" i="18"/>
  <c r="J81" i="18"/>
  <c r="I81" i="18"/>
  <c r="H81" i="18"/>
  <c r="D81" i="18"/>
  <c r="K80" i="18"/>
  <c r="J80" i="18"/>
  <c r="I80" i="18"/>
  <c r="H80" i="18"/>
  <c r="D80" i="18"/>
  <c r="K79" i="18"/>
  <c r="J79" i="18"/>
  <c r="I79" i="18"/>
  <c r="H79" i="18"/>
  <c r="D79" i="18"/>
  <c r="K78" i="18"/>
  <c r="J78" i="18"/>
  <c r="I78" i="18"/>
  <c r="H78" i="18"/>
  <c r="J77" i="18"/>
  <c r="H77" i="18"/>
  <c r="D77" i="18"/>
  <c r="K76" i="18"/>
  <c r="J76" i="18"/>
  <c r="I76" i="18"/>
  <c r="H76" i="18"/>
  <c r="D76" i="18"/>
  <c r="K75" i="18"/>
  <c r="I75" i="18"/>
  <c r="H75" i="18"/>
  <c r="D75" i="18"/>
  <c r="K74" i="18"/>
  <c r="I74" i="18"/>
  <c r="H74" i="18"/>
  <c r="D74" i="18"/>
  <c r="K73" i="18"/>
  <c r="I73" i="18"/>
  <c r="H73" i="18"/>
  <c r="D73" i="18"/>
  <c r="K72" i="18"/>
  <c r="I72" i="18"/>
  <c r="H72" i="18"/>
  <c r="D72" i="18"/>
  <c r="J71" i="18"/>
  <c r="H71" i="18"/>
  <c r="D71" i="18"/>
  <c r="K70" i="18"/>
  <c r="J70" i="18"/>
  <c r="I70" i="18"/>
  <c r="H70" i="18"/>
  <c r="D70" i="18"/>
  <c r="K69" i="18"/>
  <c r="J69" i="18"/>
  <c r="I69" i="18"/>
  <c r="H69" i="18"/>
  <c r="D69" i="18"/>
  <c r="J68" i="18"/>
  <c r="H68" i="18"/>
  <c r="K67" i="18"/>
  <c r="J67" i="18"/>
  <c r="I67" i="18"/>
  <c r="H67" i="18"/>
  <c r="D67" i="18"/>
  <c r="K66" i="18"/>
  <c r="J66" i="18"/>
  <c r="I66" i="18"/>
  <c r="H66" i="18"/>
  <c r="D66" i="18"/>
  <c r="K65" i="18"/>
  <c r="J65" i="18"/>
  <c r="I65" i="18"/>
  <c r="H65" i="18"/>
  <c r="D65" i="18"/>
  <c r="K64" i="18"/>
  <c r="J64" i="18"/>
  <c r="I64" i="18"/>
  <c r="H64" i="18"/>
  <c r="D64" i="18"/>
  <c r="K63" i="18"/>
  <c r="J63" i="18"/>
  <c r="I63" i="18"/>
  <c r="H63" i="18"/>
  <c r="D63" i="18"/>
  <c r="K62" i="18"/>
  <c r="J62" i="18"/>
  <c r="I62" i="18"/>
  <c r="H62" i="18"/>
  <c r="J59" i="18"/>
  <c r="H59" i="18"/>
  <c r="K58" i="18"/>
  <c r="J58" i="18"/>
  <c r="I58" i="18"/>
  <c r="H58" i="18"/>
  <c r="K57" i="18"/>
  <c r="J57" i="18"/>
  <c r="I57" i="18"/>
  <c r="H57" i="18"/>
  <c r="K56" i="18"/>
  <c r="J56" i="18"/>
  <c r="I56" i="18"/>
  <c r="H56" i="18"/>
  <c r="K55" i="18"/>
  <c r="J55" i="18"/>
  <c r="I55" i="18"/>
  <c r="H55" i="18"/>
  <c r="D55" i="18"/>
  <c r="K54" i="18"/>
  <c r="J54" i="18"/>
  <c r="I54" i="18"/>
  <c r="H54" i="18"/>
  <c r="D54" i="18"/>
  <c r="K53" i="18"/>
  <c r="J53" i="18"/>
  <c r="I53" i="18"/>
  <c r="H53" i="18"/>
  <c r="D53" i="18"/>
  <c r="K52" i="18"/>
  <c r="J52" i="18"/>
  <c r="I52" i="18"/>
  <c r="H52" i="18"/>
  <c r="D52" i="18"/>
  <c r="K51" i="18"/>
  <c r="J51" i="18"/>
  <c r="I51" i="18"/>
  <c r="H51" i="18"/>
  <c r="D51" i="18"/>
  <c r="K50" i="18"/>
  <c r="J50" i="18"/>
  <c r="I50" i="18"/>
  <c r="H50" i="18"/>
  <c r="D50" i="18"/>
  <c r="K49" i="18"/>
  <c r="J49" i="18"/>
  <c r="I49" i="18"/>
  <c r="H49" i="18"/>
  <c r="D49" i="18"/>
  <c r="K48" i="18"/>
  <c r="J48" i="18"/>
  <c r="I48" i="18"/>
  <c r="H48" i="18"/>
  <c r="D48" i="18"/>
  <c r="K47" i="18"/>
  <c r="J47" i="18"/>
  <c r="I47" i="18"/>
  <c r="H47" i="18"/>
  <c r="D47" i="18"/>
  <c r="K46" i="18"/>
  <c r="J46" i="18"/>
  <c r="I46" i="18"/>
  <c r="H46" i="18"/>
  <c r="D46" i="18"/>
  <c r="K45" i="18"/>
  <c r="J45" i="18"/>
  <c r="I45" i="18"/>
  <c r="H45" i="18"/>
  <c r="D45" i="18"/>
  <c r="K44" i="18"/>
  <c r="J44" i="18"/>
  <c r="I44" i="18"/>
  <c r="H44" i="18"/>
  <c r="D44" i="18"/>
  <c r="K43" i="18"/>
  <c r="J43" i="18"/>
  <c r="I43" i="18"/>
  <c r="H43" i="18"/>
  <c r="D43" i="18"/>
  <c r="K42" i="18"/>
  <c r="J42" i="18"/>
  <c r="I42" i="18"/>
  <c r="H42" i="18"/>
  <c r="D42" i="18"/>
  <c r="K41" i="18"/>
  <c r="J41" i="18"/>
  <c r="I41" i="18"/>
  <c r="H41" i="18"/>
  <c r="D41" i="18"/>
  <c r="K40" i="18"/>
  <c r="J40" i="18"/>
  <c r="I40" i="18"/>
  <c r="H40" i="18"/>
  <c r="D40" i="18"/>
  <c r="K39" i="18"/>
  <c r="J39" i="18"/>
  <c r="I39" i="18"/>
  <c r="H39" i="18"/>
  <c r="D39" i="18"/>
  <c r="K38" i="18"/>
  <c r="J38" i="18"/>
  <c r="I38" i="18"/>
  <c r="H38" i="18"/>
  <c r="D38" i="18"/>
  <c r="K37" i="18"/>
  <c r="J37" i="18"/>
  <c r="I37" i="18"/>
  <c r="H37" i="18"/>
  <c r="D37" i="18"/>
  <c r="K36" i="18"/>
  <c r="J36" i="18"/>
  <c r="I36" i="18"/>
  <c r="H36" i="18"/>
  <c r="D36" i="18"/>
  <c r="K35" i="18"/>
  <c r="J35" i="18"/>
  <c r="I35" i="18"/>
  <c r="H35" i="18"/>
  <c r="D35" i="18"/>
  <c r="K34" i="18"/>
  <c r="J34" i="18"/>
  <c r="I34" i="18"/>
  <c r="H34" i="18"/>
  <c r="D34" i="18"/>
  <c r="K33" i="18"/>
  <c r="J33" i="18"/>
  <c r="I33" i="18"/>
  <c r="H33" i="18"/>
  <c r="D33" i="18"/>
  <c r="K32" i="18"/>
  <c r="J32" i="18"/>
  <c r="I32" i="18"/>
  <c r="H32" i="18"/>
  <c r="D32" i="18"/>
  <c r="K31" i="18"/>
  <c r="J31" i="18"/>
  <c r="I31" i="18"/>
  <c r="H31" i="18"/>
  <c r="D31" i="18"/>
  <c r="K30" i="18"/>
  <c r="J30" i="18"/>
  <c r="I30" i="18"/>
  <c r="H30" i="18"/>
  <c r="K29" i="18"/>
  <c r="J29" i="18"/>
  <c r="I29" i="18"/>
  <c r="H29" i="18"/>
  <c r="D29" i="18"/>
  <c r="G28" i="18"/>
  <c r="F28" i="18"/>
  <c r="E28" i="18"/>
  <c r="C28" i="18"/>
  <c r="K27" i="18"/>
  <c r="J27" i="18"/>
  <c r="I27" i="18"/>
  <c r="H27" i="18"/>
  <c r="D27" i="18"/>
  <c r="K26" i="18"/>
  <c r="J26" i="18"/>
  <c r="I26" i="18"/>
  <c r="H26" i="18"/>
  <c r="D26" i="18"/>
  <c r="K25" i="18"/>
  <c r="J25" i="18"/>
  <c r="I25" i="18"/>
  <c r="H25" i="18"/>
  <c r="D25" i="18"/>
  <c r="K24" i="18"/>
  <c r="J24" i="18"/>
  <c r="I24" i="18"/>
  <c r="H24" i="18"/>
  <c r="D24" i="18"/>
  <c r="K23" i="18"/>
  <c r="J23" i="18"/>
  <c r="I23" i="18"/>
  <c r="H23" i="18"/>
  <c r="D23" i="18"/>
  <c r="K22" i="18"/>
  <c r="J22" i="18"/>
  <c r="I22" i="18"/>
  <c r="H22" i="18"/>
  <c r="D22" i="18"/>
  <c r="K21" i="18"/>
  <c r="J21" i="18"/>
  <c r="I21" i="18"/>
  <c r="H21" i="18"/>
  <c r="D21" i="18"/>
  <c r="K20" i="18"/>
  <c r="J20" i="18"/>
  <c r="I20" i="18"/>
  <c r="H20" i="18"/>
  <c r="D20" i="18"/>
  <c r="F19" i="18"/>
  <c r="E19" i="18"/>
  <c r="C19" i="18"/>
  <c r="K18" i="18"/>
  <c r="J18" i="18"/>
  <c r="I18" i="18"/>
  <c r="H18" i="18"/>
  <c r="D18" i="18"/>
  <c r="K17" i="18"/>
  <c r="J17" i="18"/>
  <c r="I17" i="18"/>
  <c r="H17" i="18"/>
  <c r="D17" i="18"/>
  <c r="J16" i="18"/>
  <c r="H16" i="18"/>
  <c r="D16" i="18"/>
  <c r="K15" i="18"/>
  <c r="J15" i="18"/>
  <c r="I15" i="18"/>
  <c r="H15" i="18"/>
  <c r="D15" i="18"/>
  <c r="K14" i="18"/>
  <c r="J14" i="18"/>
  <c r="I14" i="18"/>
  <c r="H14" i="18"/>
  <c r="D14" i="18"/>
  <c r="K13" i="18"/>
  <c r="J13" i="18"/>
  <c r="I13" i="18"/>
  <c r="H13" i="18"/>
  <c r="D13" i="18"/>
  <c r="K12" i="18"/>
  <c r="J12" i="18"/>
  <c r="I12" i="18"/>
  <c r="H12" i="18"/>
  <c r="D12" i="18"/>
  <c r="K11" i="18"/>
  <c r="J11" i="18"/>
  <c r="I11" i="18"/>
  <c r="H11" i="18"/>
  <c r="D11" i="18"/>
  <c r="K10" i="18"/>
  <c r="J10" i="18"/>
  <c r="I10" i="18"/>
  <c r="H10" i="18"/>
  <c r="D10" i="18"/>
  <c r="J9" i="18"/>
  <c r="H9" i="18"/>
  <c r="K8" i="18"/>
  <c r="J8" i="18"/>
  <c r="I8" i="18"/>
  <c r="H8" i="18"/>
  <c r="D8" i="18"/>
  <c r="F7" i="18"/>
  <c r="E7" i="18"/>
  <c r="C7" i="18"/>
  <c r="J102" i="18" l="1"/>
  <c r="I102" i="18"/>
  <c r="C10" i="19"/>
  <c r="H28" i="18"/>
  <c r="D7" i="18"/>
  <c r="C94" i="18"/>
  <c r="F94" i="18"/>
  <c r="J28" i="18"/>
  <c r="D28" i="18"/>
  <c r="K28" i="18"/>
  <c r="I28" i="18"/>
  <c r="D102" i="18"/>
  <c r="D19" i="18"/>
  <c r="K102" i="18"/>
  <c r="E94" i="18"/>
  <c r="G94" i="18"/>
  <c r="H102" i="18"/>
  <c r="D37" i="17"/>
  <c r="D31" i="17"/>
  <c r="D29" i="17"/>
  <c r="C37" i="17"/>
  <c r="D94" i="18" l="1"/>
  <c r="J94" i="18"/>
  <c r="I94" i="18"/>
  <c r="H94" i="18"/>
  <c r="K94" i="18"/>
  <c r="E29" i="8" l="1"/>
  <c r="F29" i="8"/>
  <c r="E28" i="8"/>
  <c r="F28" i="8"/>
  <c r="E27" i="8"/>
  <c r="F27" i="8"/>
  <c r="E26" i="8"/>
  <c r="F26" i="8"/>
  <c r="F24" i="8"/>
  <c r="E24" i="8"/>
  <c r="D26" i="8"/>
  <c r="D29" i="8"/>
  <c r="C29" i="8"/>
  <c r="D28" i="8"/>
  <c r="C28" i="8"/>
  <c r="D27" i="8"/>
  <c r="C27" i="8"/>
  <c r="C26" i="8"/>
  <c r="D24" i="8"/>
  <c r="C24" i="8"/>
  <c r="C12" i="15" l="1"/>
  <c r="C6" i="15"/>
  <c r="C16" i="15" s="1"/>
  <c r="D36" i="17" l="1"/>
  <c r="D35" i="17"/>
  <c r="D34" i="17"/>
  <c r="D33" i="17"/>
  <c r="D32" i="17"/>
  <c r="C36" i="17"/>
  <c r="C35" i="17"/>
  <c r="C38" i="17" s="1"/>
  <c r="C34" i="17"/>
  <c r="C33" i="17"/>
  <c r="C32" i="17"/>
  <c r="D38" i="17" l="1"/>
  <c r="C29" i="17"/>
  <c r="D19" i="14"/>
  <c r="D13" i="13"/>
  <c r="C19" i="14" l="1"/>
  <c r="C13" i="13"/>
  <c r="D16" i="12"/>
  <c r="C16" i="12" l="1"/>
  <c r="D18" i="10" l="1"/>
  <c r="C18" i="10" l="1"/>
  <c r="D8" i="7" l="1"/>
  <c r="E8" i="7"/>
</calcChain>
</file>

<file path=xl/sharedStrings.xml><?xml version="1.0" encoding="utf-8"?>
<sst xmlns="http://schemas.openxmlformats.org/spreadsheetml/2006/main" count="457" uniqueCount="360">
  <si>
    <t>Iš viso</t>
  </si>
  <si>
    <t xml:space="preserve">Daugiabučių namų atnaujinimo (modernizavimas) programa </t>
  </si>
  <si>
    <t>Kraštovaizdžio planavimas, tvarkymas ir būklės gerinimas Plungės rajone</t>
  </si>
  <si>
    <t>Priemonių gerinančių ambulatorinių sveikatos priežiūros paslaugų prieinamumo tuberkulioze sergantiems asmenims, įgyvendinims Plungės rajone</t>
  </si>
  <si>
    <t>Iš viso:</t>
  </si>
  <si>
    <t>1.</t>
  </si>
  <si>
    <t>2.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</si>
  <si>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</si>
  <si>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</si>
  <si>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</si>
  <si>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</si>
  <si>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</si>
  <si>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</si>
  <si>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</si>
  <si>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</si>
  <si>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</si>
  <si>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</si>
  <si>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</si>
  <si>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</si>
  <si>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</si>
  <si>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Projekto pavadinimas</t>
  </si>
  <si>
    <t>Eil.Nr.</t>
  </si>
  <si>
    <t xml:space="preserve">Plungės miesto poilsio ir rekreacijos zonų sukūrimas prie Babrungo upės ir Gondingos hidroelektrinės tvenkinio bei prieigų prie jų sutvarkymas. </t>
  </si>
  <si>
    <t>Bendruomeninių vaikų globos namų tinklo plėtra Plungės rajono savivaldybėje</t>
  </si>
  <si>
    <t>Projektinės veiklos organizavimas</t>
  </si>
  <si>
    <t>Vietos bendruomenių iniciatyvų skatinimas</t>
  </si>
  <si>
    <t>Finansavimo priemonė
Projekto numeris
Tarybos sprendimas</t>
  </si>
  <si>
    <t>Užterštos teritorijos Plungės m., Birutės g., greta Gandingos HE tvenkinio, ir  užterštos naftos produktais teritorijos Plungės r. sav., Šateikių sen., Narvaišių k., sutvarkymas</t>
  </si>
  <si>
    <t>Daugiafunkcių centrų stiprinimas socialinių paslaugų prieinamumui ir efektyvumui gerinti</t>
  </si>
  <si>
    <t>Naujų ugdymo modelių diegimas Plungės rajono bendrojo ugdymo mokyklose</t>
  </si>
  <si>
    <t>Plungės M. Oginskio dvaro sodybos pastato-žirgyno, esančio Parko g.5, Plungė, pritaikymas visuomenės kultūros  ir rekreacijos reikmėms (II etapas)</t>
  </si>
  <si>
    <t>Valstybės investicijų programa 2020-02-13 Nr.T1-29</t>
  </si>
  <si>
    <t>tūkst.Eur</t>
  </si>
  <si>
    <t>Asignavimų valdytojai</t>
  </si>
  <si>
    <t>Savivaldybės administracija</t>
  </si>
  <si>
    <t>Plungės rajono savivaldybės visuomenės sveikatos biuras</t>
  </si>
  <si>
    <t xml:space="preserve">Žemaičių dailės muziejus </t>
  </si>
  <si>
    <t>Visuomeninės paskirties pastato, esančio Telšių g.3, Alsėdžiuose, atnaujinimas ir pritaikymas kaimo bendruomenės poreikiams, socialinei ir kultūrinei veiklai, II etapas</t>
  </si>
  <si>
    <t>3 lentelė</t>
  </si>
  <si>
    <t>1.1.</t>
  </si>
  <si>
    <t>1.2.</t>
  </si>
  <si>
    <t>2.1.</t>
  </si>
  <si>
    <t>2.2.</t>
  </si>
  <si>
    <t>5 lentelė</t>
  </si>
  <si>
    <t>1.4.</t>
  </si>
  <si>
    <t>1.3.</t>
  </si>
  <si>
    <t>Projektinei dokumentacijai (investicijų projektų, energetinių auditų, galimybių studijų ir kitiems projektams būtiniems įgyvendinti dokumentams) Europos Sąjungos fondų, programų ir kitų finansavimo šaltinių priemonių paramai gauti parengti bei projektų bendrafinansavimui</t>
  </si>
  <si>
    <t xml:space="preserve">Sukurto turto pagal įgyvendintus ES projektus draudimas </t>
  </si>
  <si>
    <t>1.5.</t>
  </si>
  <si>
    <t>Eil. Nr.</t>
  </si>
  <si>
    <t>Veiklos</t>
  </si>
  <si>
    <t>Europos paveldo dienų renginys</t>
  </si>
  <si>
    <t xml:space="preserve">Iš viso </t>
  </si>
  <si>
    <t>1 lentelė</t>
  </si>
  <si>
    <t>Pajamų pavadinimas</t>
  </si>
  <si>
    <t>proc.</t>
  </si>
  <si>
    <t>Prognozuojamos pajamos pagal finansinių rodiklių įstatymą</t>
  </si>
  <si>
    <t>Žemės mokestis</t>
  </si>
  <si>
    <t>Nekilonojamojo turto mokestis</t>
  </si>
  <si>
    <t>Paveldimo turto mokestis</t>
  </si>
  <si>
    <t>Nuomos mokestis už valstybinę žemę</t>
  </si>
  <si>
    <t>Valstybės  rinkliava</t>
  </si>
  <si>
    <t>Pajamos iš baudų, konfiskuoto turto ir kitų netesybų</t>
  </si>
  <si>
    <t>Dividendai</t>
  </si>
  <si>
    <t>Palūkanos</t>
  </si>
  <si>
    <t>Kitos neišvardytos pajamos</t>
  </si>
  <si>
    <t>Kiti pajamų šaltiniai</t>
  </si>
  <si>
    <t>Vietinė rinkliava</t>
  </si>
  <si>
    <t>Vietinė rinkliava (už atliekų tvarkymą)</t>
  </si>
  <si>
    <t>Pajamos už ilgalaikio ir trumpalaikio materialiojo turto nuomą</t>
  </si>
  <si>
    <t>Pajamos už prekes ir paslaugas</t>
  </si>
  <si>
    <t>Įmokos už išlaikymą švietimo, soc. įstaigose</t>
  </si>
  <si>
    <t>Mokestis už aplinkos teršimą</t>
  </si>
  <si>
    <t>Mok.už valstyb. gamtos išteklius</t>
  </si>
  <si>
    <t>Specialiosios tikslinės dotacijos</t>
  </si>
  <si>
    <t>SD ugdymo reikmėms finansuoti</t>
  </si>
  <si>
    <t>SD mobilizacijai</t>
  </si>
  <si>
    <t>SD valst. Kalbos taisyklingumo kontrolė</t>
  </si>
  <si>
    <t>SD duomenų teikimas valst. pagalbos registrui</t>
  </si>
  <si>
    <t>SD archyviniams dokumentams tvarkyti</t>
  </si>
  <si>
    <t>SD būsto nuomos mokesčio daliai kompensuoti</t>
  </si>
  <si>
    <t>SD savivaldybių patvirtintoms užimtumo didinimo programoms įgyvendinti</t>
  </si>
  <si>
    <t>SD jaunimo teisių apsaugai</t>
  </si>
  <si>
    <t>SD socialinei paramai mokiniams</t>
  </si>
  <si>
    <t>SD socialinėms išmokoms ir kompensacijoms skaičiuoti ir mokėti</t>
  </si>
  <si>
    <t>Spec.dotacija socialinėms paslaugoms</t>
  </si>
  <si>
    <t>savivaldybėms priskirtų geodezijos ir kartografijos darbų (savivaldybių erdvinių duomenų rinkinių tvarkymas) organizavimas ir vykdymas</t>
  </si>
  <si>
    <t>SD neveiksnių asmenų būklės peržiūrėjimui užtikrinti</t>
  </si>
  <si>
    <t>Spec.dotacija Plungės specialiojo ugdymo centrui(SV74)</t>
  </si>
  <si>
    <t>Spec.dotacija Plungės soc. paslaugų centrui (SV75)</t>
  </si>
  <si>
    <t>SD civilinės būklės aktams registruoti</t>
  </si>
  <si>
    <t>SD pirminei teisinei pagalbai teikti</t>
  </si>
  <si>
    <t>SD civilinei saugai</t>
  </si>
  <si>
    <t>SD gyv.vietos deklaravimo ir duomenims tvarkyti</t>
  </si>
  <si>
    <t>SD gyventojų registrui tvarkyti ir duomenims teikti</t>
  </si>
  <si>
    <t>SD priešgaisrinei saugai</t>
  </si>
  <si>
    <t>SD melioracijos darbams</t>
  </si>
  <si>
    <t>SD žemės ūkio funkcijoms</t>
  </si>
  <si>
    <t>SD keliams tiesti, taisyti, prižiūrėti</t>
  </si>
  <si>
    <t>savivaldybių viešosioms bibliotekoms dokumentams įsigyti</t>
  </si>
  <si>
    <t>Europos Sąjungos, kitos tarptautinės finansinės paramos  lėšos</t>
  </si>
  <si>
    <t>projektui "Plungės r. Kulių gimnazijos pastato Plungės r., Kulių Aušros g. 24, kapitalinis remontas"</t>
  </si>
  <si>
    <t xml:space="preserve">asbesto turinčių gaminių atliekų surinkimui apvažiavimo būdu, transportavimui ir saugiam šalinimui finansuoti </t>
  </si>
  <si>
    <t>projektui "Tunelinio  viaduko po geležinkeliu Plungės m. Dariaus ir Girėno g. įrengimas su prieigomis" (VIPA)</t>
  </si>
  <si>
    <t>projektui  „Kraštovaizdžio planavimas, tvarkymas ir būklės gerinimas Plungės rajone" (VIPA)</t>
  </si>
  <si>
    <t>projektui  „Teikiamų paslaugų procesų tobulinimas ir aptarnavimo kokybės gerinimas Plungės rajono savivaldybėje" (VIPA)</t>
  </si>
  <si>
    <t>projektui "Plungės M.Oginskio dvaro sodybos pastato - žirgyno, esančio adresu Parko g. 5, Plungė, pritaikymas visuomenės kultūros ir rekreacijos reikmėms (II etapas)"</t>
  </si>
  <si>
    <t>išlaidoms, susijusioms su valstybinių ir savivaldybių mokyklų mokytojų, dirbančių pagal ikimokyklinio, priešmokyklinio, bendrojo ugdymo ir profesinio mokymo programas, skaičiaus optimizavimui</t>
  </si>
  <si>
    <t xml:space="preserve">savivaldybių patirtoms materialinių išteklių teikimo, siekiant šalinti COVID-19 ligos (koronaviruso infekcijos) padarinius ir valdyti jos plitimą esant valstybės lygio ekstremaliajai situacijai, išlaidoms kompensuoti </t>
  </si>
  <si>
    <t>projektui "Plungės miesto poilsio ir rekreacijos zonų sukūrimas prie Babrungo upės ir Gondingos hidroelektrinės tvenkinio bei prieigų prie jų sutrvarkymas" (VIPA)</t>
  </si>
  <si>
    <t>prijektui "Užterštos teritorijos Plungės m., Birutės g., greta Gandingos HE tvenkinio ir užterštos naftos produktais teritorijos Narvaišių k. sutvarkymas" (VIPA)</t>
  </si>
  <si>
    <t>IŠ VISO</t>
  </si>
  <si>
    <t>Laisvi likučiai</t>
  </si>
  <si>
    <t>Likutis Aplinkos apsaugos rėmimo programos</t>
  </si>
  <si>
    <t xml:space="preserve">Likutis už parduotą žemę </t>
  </si>
  <si>
    <t xml:space="preserve">Likutis už parduotą socialinį būstą </t>
  </si>
  <si>
    <t>Likutis  vietinės rinkliavos už atliekų tvarkymą</t>
  </si>
  <si>
    <t xml:space="preserve">Įstaigų gautos pajamos </t>
  </si>
  <si>
    <t>ES lėšų laisvi likučiai</t>
  </si>
  <si>
    <t>Savarankiškosioms funkcijoms  be dotacijų ir likučių</t>
  </si>
  <si>
    <t>Valstybės funkcijos</t>
  </si>
  <si>
    <t>Socialinėms išmokoms ir kompensacijoms skaičiuoti ir mokėti</t>
  </si>
  <si>
    <t xml:space="preserve">Socialinei paramai mokiniams </t>
  </si>
  <si>
    <t xml:space="preserve">Socialinėms paslaugoms           </t>
  </si>
  <si>
    <t>Būsto nuomos mokesčio daliai kompensuoti</t>
  </si>
  <si>
    <t xml:space="preserve"> Jaunimo teisių apsaugai</t>
  </si>
  <si>
    <t>Savivaldybės patvirtintai užimtumo didinimo programai įgyvendinti</t>
  </si>
  <si>
    <t>Visuomenės sveikatos priežiūros funkcijoms  vykdyti</t>
  </si>
  <si>
    <t>Neveiksnių asmenų būklės peržiūrėjimui užtikrinti</t>
  </si>
  <si>
    <t>Priešgaisrinei saugai</t>
  </si>
  <si>
    <t>Žemės ūkio funkcijoms atlikti</t>
  </si>
  <si>
    <t>Valstybei nuosavybės teise priklausančių melioracijos ir hidrotechnikos statinių valdymui ir naudojimui  patikėjimo teise užtikrinti</t>
  </si>
  <si>
    <t>Savivaldybės priskirtų geodezijos ir kartografijos darbams (savivaldybės erdvinių duomenų rinkiniams tvarkyti) organizuoti ir vykdyti</t>
  </si>
  <si>
    <t>Valstybinės kalbos vartojimo ir taisyklingumo kontrolei</t>
  </si>
  <si>
    <t>Savivaldybės priskirtiems archyviniams dokumenams tvarkyti</t>
  </si>
  <si>
    <t>Dalyvauti rengiant ir vykdant mobilizaciją, demobilizaciją, priimančiosios šakies paramą</t>
  </si>
  <si>
    <t>Duomenims į suiteiktos valstybės pagalbos ir nereikšmingos pagalbos registrą teikti</t>
  </si>
  <si>
    <t>Valstybės garantuojamai pirminei teisinei pagalbai teikti</t>
  </si>
  <si>
    <t>Civilinės būklės aktams registruoti</t>
  </si>
  <si>
    <t xml:space="preserve">Gyventojų registrui tvarkyti ir duomenims valstybės registrui teikti </t>
  </si>
  <si>
    <t>Gyvenamosios vietos deklaravimo duomenų ir gyvenamosio vietos neturinčių asmenų apskaitos duomenims tvarkyti</t>
  </si>
  <si>
    <t>Koordinuotai teikiamų paslaugų vaikams nuo gimimo iki 18 metų (turintiems didelių ir labai didelių specialiųjų ugdymosi poreikių – iki 21 metų) ir vaiko atstovams koordinavimui finansuoti</t>
  </si>
  <si>
    <t>10 lentelė</t>
  </si>
  <si>
    <t>Skaitmeninio ugdymo plėtrai (ML)</t>
  </si>
  <si>
    <t>kultūros ir meno darbuotojų darbo užmokesčiui padidinti</t>
  </si>
  <si>
    <t>Plungės rajono  savivaldybėje esančių blogos būklės melioracijos statinių rekonstravimas</t>
  </si>
  <si>
    <t>Plungė rajono bendruomenių rėmimas</t>
  </si>
  <si>
    <t xml:space="preserve">Universalaus sporto ir sveikatingumo komplekso Plungėje, Mendeno g. 1 C , statyba  </t>
  </si>
  <si>
    <t xml:space="preserve">Valstybės investicijų programa, 2018-02-15 Nr. T1-27, 2018-11-29 Nr. T1-257; </t>
  </si>
  <si>
    <t>iš jų darbo užmokesčiui</t>
  </si>
  <si>
    <t xml:space="preserve">2022-2024 metų strateginio veiklos plano priemonė-Investicijų ir kiti projektai (skolintos lėšos)- 2022 metų biudžeto projekte     </t>
  </si>
  <si>
    <t>2 lentelė</t>
  </si>
  <si>
    <t>Senamiesčio mokykla</t>
  </si>
  <si>
    <t>Kulių kultūros centras</t>
  </si>
  <si>
    <t>Kulių gimnazija</t>
  </si>
  <si>
    <t>Plungės miesto gatvių apšvietimo sistemos modernizavimas</t>
  </si>
  <si>
    <t>Atvira bendruomenės kūrybos erdė Kuliuose</t>
  </si>
  <si>
    <t>Žemės ūkio skyriaus organizuojami užtvankų avarinės būklės likvidavimo remonto darbai</t>
  </si>
  <si>
    <t>Plungės miesto autobusų stoties sujungimas su geležinkelio stotimi</t>
  </si>
  <si>
    <t>Tarybos sprendimais numatytų statinių griovimo ir išregistravimo iš Registrų centro darbai</t>
  </si>
  <si>
    <t>Vytauto g. 7 stogo dangos (apie 414,08 m2) keitimas</t>
  </si>
  <si>
    <t>Riedutininkų rampa prie visų sutarimu parinktos vietos</t>
  </si>
  <si>
    <t>Lėšos, skirtos  želdinių atkuriamajai vertei atlyginti</t>
  </si>
  <si>
    <t>8 lentelė</t>
  </si>
  <si>
    <t>4 lentelė</t>
  </si>
  <si>
    <t>Priemonės pavadinimas/Veiklos</t>
  </si>
  <si>
    <t>Iš viso priemonėms</t>
  </si>
  <si>
    <t>Narystės mokesčiai: Plungės miesto, Plungės rajono VVG ir kt.</t>
  </si>
  <si>
    <t>Strateginio planavimo dokumentų koregavimas ir rengimas</t>
  </si>
  <si>
    <t>Bendradarbiavimo ryšių su Lietuvos ir užsienio šalių institucijomis ir organizacijomis stiprinimas bei bendrų projektų rengimas ir įgyvendinimas</t>
  </si>
  <si>
    <t>Prisidėjimas prie Plungės rajono bendruomenių įgyvendinamų projektų pagal  Plungės rajono savivaldybės vietos veiklos grupės 2014-2020 metų vietos plėtros strategiją projektui „Atvira bendruomenės kūrybos erdvė Kuliuose“ 45,8 tūkst. eur., vietos veiklos grupei įgyvendinamam projektui „ Pietų Baltijos kaimo maisto tinklas“ iš Interreg Pietų Baltijos programos  1,5  tūkst.eur.</t>
  </si>
  <si>
    <t xml:space="preserve">2022-2024 metų strateginio veiklos plano priemonė -Valstybei nuosavybės teise priklausančių melioracijos ir hidrotechnikos  statinių valdymui ir naudojimui patikėjimo teise užtikrinti -  2022 metų biudžeto projekte          </t>
  </si>
  <si>
    <t>Teritorijų planavimas (Bendrieji planai, specialusis planas ir kita dokumentacija)</t>
  </si>
  <si>
    <t>Projektų parengimas ( Futbolo maniežas, kolumbariumas, darželis ir kita dokumentacija)</t>
  </si>
  <si>
    <t>Ekspertizės paslaugos – 5 vnt.</t>
  </si>
  <si>
    <t>Įvažiavimų į miestą „miesto vartų simbolio“ idėjos konkursas</t>
  </si>
  <si>
    <t>Metodinės literatūros įsigijimas</t>
  </si>
  <si>
    <t>Plungės m. centrinės dalies vertingųjų savybių aprašo parengimas</t>
  </si>
  <si>
    <t>Plungės m. architektūrinės raidos ir būklės aprašo parengimas</t>
  </si>
  <si>
    <t>Plungės r. kryždirbystės objektų remontas, restauracija, atkūrimas</t>
  </si>
  <si>
    <t>Plungės r. esančių istoriškai bei meniškai vertingų paminklų remontas</t>
  </si>
  <si>
    <t>Plungės r. seniūnijoms skiriamos lėšos kultūros objektų remontui, restauracijai</t>
  </si>
  <si>
    <t>Plungės r. sav. esančių neveikiančių kapinių medinių informacinių ženklų gamyba ir pastatytas</t>
  </si>
  <si>
    <t>Plungės dvaro sodybos parko vartų nuo skalbyklos iki sargo namelio remonto darbai</t>
  </si>
  <si>
    <t>Plungės miesto medinės architektūros atnaujinimo finansavimo programa</t>
  </si>
  <si>
    <t>Kulių mietelio kapinių sklypo sutvarkymo, apšvietimo, vandentiekio ir drenažo tinklų įrengimas (tęstinis projektas pasirašyta rangos sutartis su AB VVARF)</t>
  </si>
  <si>
    <t>Vykdomų projektų darbų vykdymo techninės priežiūros, projektų vykdymo priežiūros  paslaugos</t>
  </si>
  <si>
    <t xml:space="preserve">2022-2024 metų strateginio veiklos plano priemonė - Investicijų ir kiti projektai (prisidėti prie projektų) - 2022 metų biudžeto projekte            </t>
  </si>
  <si>
    <t>Plungės dekanato aptarnaujamų parapijų rėmimas</t>
  </si>
  <si>
    <t>Senamiesčio mokykla (pirmo ir antro aukšto tualetų remonto darbai)</t>
  </si>
  <si>
    <t>"Ryto" pagrindinė mokykla (elektros skydinių permontavimas šiuolaikiškomis naujomis – 10-15 tūkst. eurų; apsauginės tvorelės įrengimas ant mokyklos stogo (po saulės baterijų pastatymo) 6-10 tūkst. Eurų; stadiono bėgimo takų (gumos granulių) dangos dalinė rekonstrukcija – 10-15 tūkst. eurų)</t>
  </si>
  <si>
    <t>"Ryto" pagrindinė mokykla (Sporto salės šildymo sistemos rekonstrukcija)</t>
  </si>
  <si>
    <t>Plungės rajono savivaldybės biudžeto pajamos 2021-2022 metais</t>
  </si>
  <si>
    <t>SD visuomenės sveikatos funkcijoms vykdyti</t>
  </si>
  <si>
    <t>SD Koordinuotai teikiamų paslaugų vaikams nuo gimimo iki 18 metų (turintiems didelių ir labai didelių specialiųjų ugdymosi poreikių – iki 21 metų) ir vaiko atstovams kordinavimui finansuoti</t>
  </si>
  <si>
    <t xml:space="preserve">SD akredituotai vaikų dienos socialinei priežiūrai organizuoti, teikti ir administruoti </t>
  </si>
  <si>
    <t>ES neformaliajam vaikų švietimui ( ES lėšos)</t>
  </si>
  <si>
    <t>Europos Sąjungos, kitos tarptautinės finansinės paramos  lėšos (grįžusios iš praėjusių laikotarpių)</t>
  </si>
  <si>
    <t>įstaigų patirtoms išlaidoms už skiepijimo nuo COVID-19 ligos (koronaviruso infekcijos) paslaugas kompensuoti 04.63(134115)</t>
  </si>
  <si>
    <t>lėšos mokiniams, patiriantiems mokymosi sunkumų</t>
  </si>
  <si>
    <t>LNSS įstaigų ir LNSS nepriklausančių įstaigų patirtoms išlaidoms, susijusioms su šių įstaigų darbuotojų darbo užmokesčiu didinimu, kompensuoti</t>
  </si>
  <si>
    <t>mokinių, pasirinkusių laikyti brandos egzaminus 2021 metais ir dėl COVID-19 pandemijos patyrusių mokymosi praradimų, tiesioginėms konsultacijoms</t>
  </si>
  <si>
    <t>naujoms mokytojų padėjėjų pareigybėms savivaldybėse ir valstybinėse mokyklose 2021 m. įsteigti</t>
  </si>
  <si>
    <t xml:space="preserve">2020 metais negautoms pajamoms padengti                                                              </t>
  </si>
  <si>
    <t>projektui "Plungės dvaro sodybos Mykolo Oginskio rūmų rekonstravimas ir modernizavimas, kuriant aukštesnę kultūros paslaugų kokybę" (VIPA)</t>
  </si>
  <si>
    <t>socialinių paslaugų srities darbuotojų minimaliesiems pareiginės algos pastoviosios dalies koeficientams ir socialinių darbuotojų pareiginės algos pastoviajai daliai didinti</t>
  </si>
  <si>
    <t>projektui "Plungės miesto Lentpjūvės gatvės rekonstravimas, kuriant investicijoms palankią aplinką"</t>
  </si>
  <si>
    <t>projektui "Plungės geležinkelio stoties privažiavimo kelio Nr.17 kapitalinis remontas, kuriant investicijoms palankią aplinką"</t>
  </si>
  <si>
    <t xml:space="preserve">projektui „Alsėdžių miestelio pažinimo centro ekspozicijos įrengimas“ </t>
  </si>
  <si>
    <t>SD lėšos konsultacijoms, skirtoms mokinių mokymosi praradimams kompensuoti</t>
  </si>
  <si>
    <t>SD stiprinti bendruomeninę veiklą savivaldybėse</t>
  </si>
  <si>
    <t>SD sveikatos priežiūros įstaigų patirtoms išlaidoms už ėminių COVID-19 ligos tyrimui ar greitajam testui paėmimo mobiliuosiuose punktuose ir COVID-19 ligos tyrimo ir greitojo testo atlikimo paslaugas</t>
  </si>
  <si>
    <t>SD savivaldybių išlaidoms, patirtoms vykdant įsipareigojimus vietinio (miesto ir priemiesčio) transporto vežėjams, kurie negavo pajamų dėl su COVID-19 pandemija susijusių keleivių vežimo apribojimų, esant valstybės lygio ekstremaliajai situacijai, kompensuoti</t>
  </si>
  <si>
    <t>SD sveikatos priežiūros įstaigų patirtoms išlaidoms darbo užmokesčiui kompensuoti</t>
  </si>
  <si>
    <t>Pastabos</t>
  </si>
  <si>
    <t>Melioruotos žemės ir melioracijos statinių apskaitos duomenų banko funkcijų vykdymas</t>
  </si>
  <si>
    <t>Valstybei priklausančių hidrotechninių statinių ekspertizė</t>
  </si>
  <si>
    <t xml:space="preserve">Avarinių valstybei nuosavybės teise priklausančių melioracijos statinių gedimų remonto darbai </t>
  </si>
  <si>
    <t>Valstybei nuosavybės teise priklausančių melioracijos statinių remontas gyvenvietėse</t>
  </si>
  <si>
    <t xml:space="preserve">Techninių-darbo projektų parengimas ir jų ekspertizė </t>
  </si>
  <si>
    <t>Valstybei priklausančių melioracijos griovių ir jų statinių remonto ir priežiūros darbai</t>
  </si>
  <si>
    <t>-</t>
  </si>
  <si>
    <t>3 užtvankos</t>
  </si>
  <si>
    <t xml:space="preserve">15-20 vnt. </t>
  </si>
  <si>
    <t>3 vnt.</t>
  </si>
  <si>
    <t>tūkst. eurų</t>
  </si>
  <si>
    <t>9 lentelė</t>
  </si>
  <si>
    <t xml:space="preserve">2021-2022 metų valstybės funkcijoms (perduotoms savivaldybei) vykdyti skirtų lėšų paskirstymas                                               </t>
  </si>
  <si>
    <t>2021 m. patikslintas planas</t>
  </si>
  <si>
    <t>2022 m. proj.</t>
  </si>
  <si>
    <t>7 lentelė</t>
  </si>
  <si>
    <t>6 lentelė</t>
  </si>
  <si>
    <t>Akademiko A.Jucio progimnazijos Vyskupo M.Valančiaus pradinio ugdymo skyriaus  3 darželio grupių ir žaidimo aikštelės įrengimas</t>
  </si>
  <si>
    <t>Plungės miesto gatvių apšvietimo modernizavimas</t>
  </si>
  <si>
    <t>Plungės rajono savivaldybės gatvių apšvietimo kokybės gerinimas, II  etapas</t>
  </si>
  <si>
    <t>Kompleksinių paslaugų teikimas šeimoms bendruomeniniuose šeimos namuose</t>
  </si>
  <si>
    <t>Plungės miesto Telšių, Laisvės, Rietavo ir Minijos gatvių atkarpų techninių parametrų gerinimas ir eismo saugos priemonių diegimas</t>
  </si>
  <si>
    <t>Plungės sporto ir rekreacijos centro infrastruktūros gerinimas</t>
  </si>
  <si>
    <t>17.</t>
  </si>
  <si>
    <t>Poreikis 2022 m.</t>
  </si>
  <si>
    <t>Likutis iš 2021 m.</t>
  </si>
  <si>
    <t>Plungės specialiojo ugdymo centras</t>
  </si>
  <si>
    <t>Plungės M. Oginskio dvaro sodybos pastato–žirgyno pritaikymas visuomenės kultūros ir rekreacijos reikmėms (I etapas)  (asignavimų valdytojas - Žemaičių dailės muziejus )</t>
  </si>
  <si>
    <t>Plungės dvaro sodybos Mykolo Oginskio rūmų rekonstravimas ir modernizavimas, kuriant aukštesnę kultūros paslaugų kokybę (asignavimų valdytojas - Žemaičių dailės muziejus)</t>
  </si>
  <si>
    <t>Ikimokyklinio ir mokyklinio ugdymo įstaigų sveikatos kabinetų aprūpinimasmetodinėmis priemonėmis Plungės ir Tauragės savivaldybėse (asignavimų valdytojas -Visuomenės sveikatos biuras )</t>
  </si>
  <si>
    <t>Paslaugų centro vaikams įkūrimas Plungės mieste (asignavimų valdytojas - Plungės specialiojo ugdymo centras)</t>
  </si>
  <si>
    <t xml:space="preserve">Plungės miesto poilsio ir rekreacijos zonų sukūrimas prie Babrungo upės ir Gondingos hidroelektrinės tvenkinio bei prieigų prie jų sutvarkymas </t>
  </si>
  <si>
    <t>Telšių regiono savivaldybes jungiančių turizmo trąsų informacinės infrastruktūros plėtra, II etapas</t>
  </si>
  <si>
    <t>Plungės rajono savivaldybės gatvių apšvietimo kokybės gerinimas, II etapas</t>
  </si>
  <si>
    <t>Ringupio melioracijos sistemų naudotojų asociacijos ir valstybinių melioracijos sistemų bei jų statinių rekonstrukcija</t>
  </si>
  <si>
    <t>Paviršinių nuotekų sistemų tvarkymas Plungės mieste</t>
  </si>
  <si>
    <t>Plungės M. Oginskio dvaro sodybos pastato–žirgyno pritaikymas visuomenės kultūros ir rekreacijos reikmėms (I etapas)  (asignavimų valdytojas- Žemaičių dailės muziejus )</t>
  </si>
  <si>
    <t>Specialiojo ugdymo  centras</t>
  </si>
  <si>
    <t>Paslaugų centro vaikams įkūrimas Plungės mieste (asignavimų valdytojas - Specialiojo ugdymo  centras)</t>
  </si>
  <si>
    <t>Atvira bendruomenės kūrybos erdvė Kuliuose (asignavimų valdytojas - Kulių kultūros centras)</t>
  </si>
  <si>
    <t>Atvira bendruomenės kūrybos erdė Kuliuose (asignavimų valdytojas - Kulių gimnazija)</t>
  </si>
  <si>
    <t>Kokybės krepšelis (asignavimų valdytojas - Senamiesčio mokykla)</t>
  </si>
  <si>
    <t>2021 m. biudžeto planas vasario 18 d.</t>
  </si>
  <si>
    <t>2021 metų pakeitimai</t>
  </si>
  <si>
    <t>2021 m. gauta lėšų</t>
  </si>
  <si>
    <t>2022 m. biudžeto projektas</t>
  </si>
  <si>
    <t>2022 biudž. proj.    su 2021  patikslintu  planu</t>
  </si>
  <si>
    <t>2022 biudž. proj. su 2021 patikslintu planu</t>
  </si>
  <si>
    <t>2022 biudž. proj.    su 2021 m. plano įvykd.</t>
  </si>
  <si>
    <t>2022 biudž. proj. su 2021 plano įvykd.</t>
  </si>
  <si>
    <t>GPM iš veiklos, kuria verčiamasi turint verslo liudijimą</t>
  </si>
  <si>
    <t xml:space="preserve">Ilgalaikio materialiojo turto realizavimo pajamos </t>
  </si>
  <si>
    <t>23.1.</t>
  </si>
  <si>
    <t>23.2.</t>
  </si>
  <si>
    <t>23.3.</t>
  </si>
  <si>
    <t>23.4.</t>
  </si>
  <si>
    <t>23.5.</t>
  </si>
  <si>
    <t>23.6.</t>
  </si>
  <si>
    <t>23.7.</t>
  </si>
  <si>
    <t>23.8.</t>
  </si>
  <si>
    <t>23.9.</t>
  </si>
  <si>
    <t>23.10.</t>
  </si>
  <si>
    <t>23.11.</t>
  </si>
  <si>
    <t>23.12.</t>
  </si>
  <si>
    <t>23.13.</t>
  </si>
  <si>
    <t>23.14.</t>
  </si>
  <si>
    <t>23.15.</t>
  </si>
  <si>
    <t>23.16.</t>
  </si>
  <si>
    <t>23.17.</t>
  </si>
  <si>
    <t>23.18.</t>
  </si>
  <si>
    <t>23.19.</t>
  </si>
  <si>
    <t>23.20.</t>
  </si>
  <si>
    <t>23.21.</t>
  </si>
  <si>
    <t>23.22.</t>
  </si>
  <si>
    <t>23.23.</t>
  </si>
  <si>
    <t>23.24.</t>
  </si>
  <si>
    <t>23.25.</t>
  </si>
  <si>
    <t>23.26.</t>
  </si>
  <si>
    <t>23.27.</t>
  </si>
  <si>
    <t>23.28.</t>
  </si>
  <si>
    <t>23.29.</t>
  </si>
  <si>
    <t>23.30.</t>
  </si>
  <si>
    <t>23.31.</t>
  </si>
  <si>
    <t>SD biudžetinių įstaigų vadovaujančių darbuotojų minimaliems pareiginės algos koeficientams padidinti</t>
  </si>
  <si>
    <t>23.32.</t>
  </si>
  <si>
    <t xml:space="preserve">SD neformaliajam vaikų švietimui </t>
  </si>
  <si>
    <t>23.33.</t>
  </si>
  <si>
    <t>23.34.</t>
  </si>
  <si>
    <t>23.35.</t>
  </si>
  <si>
    <t>23.36.</t>
  </si>
  <si>
    <t>23.37.</t>
  </si>
  <si>
    <t>23.38.</t>
  </si>
  <si>
    <t>SD nepasiturintiems gyventojams padidėjusioms būsto šildymo išlaidoms kompensuoti</t>
  </si>
  <si>
    <t>23.39.</t>
  </si>
  <si>
    <t>23.40.</t>
  </si>
  <si>
    <t>23.41.</t>
  </si>
  <si>
    <t>23.42.</t>
  </si>
  <si>
    <t>23.43.</t>
  </si>
  <si>
    <t xml:space="preserve">projektui "Universalaus sporto ir sveikatingumo komplekso Plungėje, Mendeno g. 1C, statyba" </t>
  </si>
  <si>
    <t>23.44.</t>
  </si>
  <si>
    <t>23.45.</t>
  </si>
  <si>
    <t>23.46.</t>
  </si>
  <si>
    <t>23.47.</t>
  </si>
  <si>
    <t>23.48.</t>
  </si>
  <si>
    <t>23.49.</t>
  </si>
  <si>
    <t>23.50.</t>
  </si>
  <si>
    <t>23.51.</t>
  </si>
  <si>
    <t>23.52.</t>
  </si>
  <si>
    <t>23.53.</t>
  </si>
  <si>
    <t>23.54.</t>
  </si>
  <si>
    <t>23.55.</t>
  </si>
  <si>
    <t>23.56.</t>
  </si>
  <si>
    <t>23.57.</t>
  </si>
  <si>
    <t>23.58.</t>
  </si>
  <si>
    <t>23.59.</t>
  </si>
  <si>
    <t>23.60.</t>
  </si>
  <si>
    <t>23.61.</t>
  </si>
  <si>
    <t>23.62.</t>
  </si>
  <si>
    <t>23.63.</t>
  </si>
  <si>
    <t>likučiai iš 2021 m., tūkst. Eur</t>
  </si>
  <si>
    <r>
      <rPr>
        <sz val="9"/>
        <color indexed="10"/>
        <rFont val="Times New Roman"/>
        <family val="1"/>
      </rPr>
      <t xml:space="preserve"> </t>
    </r>
    <r>
      <rPr>
        <sz val="9"/>
        <rFont val="Times New Roman"/>
        <family val="1"/>
        <charset val="186"/>
      </rPr>
      <t>Civilinei saugai</t>
    </r>
  </si>
  <si>
    <t xml:space="preserve">         darbo               užmokestis</t>
  </si>
  <si>
    <t xml:space="preserve">         sodra</t>
  </si>
  <si>
    <t xml:space="preserve">        kitos išl.</t>
  </si>
  <si>
    <t xml:space="preserve"> DU finasavimo proc.iš VF.</t>
  </si>
  <si>
    <t>Iš Savarankiškųjų funkcijų DU, tūkst eurų.</t>
  </si>
  <si>
    <t>2021 m. gauta pajamų vykdant funkciją</t>
  </si>
  <si>
    <t>pedagoginių darbuotojų, išlaikomų iš savivaldybių biudžetų lėšų (išskyrus valstybės biudžeto specialias tikslines dotacijas), darbo užmokesčiui didinti</t>
  </si>
  <si>
    <t>23.64.</t>
  </si>
  <si>
    <t>Gyventojų pajamų mokestis                  (2021 m. - 47,62 proc.; 1,1159;                   2022m.-  48,12 proc.; 1,1066)</t>
  </si>
  <si>
    <t>3.</t>
  </si>
  <si>
    <t>18.</t>
  </si>
  <si>
    <t>19.</t>
  </si>
  <si>
    <t>20.</t>
  </si>
  <si>
    <t>21.</t>
  </si>
  <si>
    <t>22.</t>
  </si>
  <si>
    <t>23.</t>
  </si>
  <si>
    <t xml:space="preserve">2022-2024 metų strateginio veiklos plano priemonės "Projektinės veiklos organizavimas", "Vietos bendruomenių iniciatyvų skatinimas" ir "Plungės dekanato aptarnaujamų parapijų rėmimas" 2022 metų biudžeto projekte    </t>
  </si>
  <si>
    <t xml:space="preserve">2022-2024 metų strateginio veiklos plano priemonė "Architektūros ir teritorijų planavimo proceso organizavimas" -  2022 metų biudžeto projekte          </t>
  </si>
  <si>
    <t xml:space="preserve">2022-2024 metų strateginio veiklos plano priemonė "Kultūros vertybių apsaugos organizavimas" -  2022 metų biudžeto projekte          </t>
  </si>
  <si>
    <t xml:space="preserve">2022-2024 metų strateginio veiklos plano priemonė  "Savivaldybės infrastruktūros objektų planavimas, priežiūra ir statyba" -  2022 metų biudžeto projekte              
</t>
  </si>
  <si>
    <t>tūkst. Eur</t>
  </si>
  <si>
    <t>asmeninei pagalbai teikti ir administruoti</t>
  </si>
  <si>
    <t>23.65.</t>
  </si>
  <si>
    <t xml:space="preserve">2022-2024 metų strateginio veiklos plano priemonė "Investicijų ir kiti projektai" (ES lėšos)- 2022 metų biudžeto projekte  ir likutis iš 2021 metų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</si>
</sst>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39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10"/>
      <name val="Arial"/>
      <family val="2"/>
      <charset val="186"/>
    </font>
    <font>
      <sz val="10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1"/>
      <color theme="1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sz val="9"/>
      <name val="Times New Roman"/>
      <family val="1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i/>
      <sz val="9"/>
      <name val="Times New Roman"/>
      <family val="1"/>
      <charset val="186"/>
    </font>
    <font>
      <b/>
      <i/>
      <sz val="9"/>
      <name val="Times New Roman"/>
      <family val="1"/>
      <charset val="186"/>
    </font>
    <font>
      <b/>
      <sz val="11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1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sz val="9"/>
      <color indexed="10"/>
      <name val="Times New Roman"/>
      <family val="1"/>
    </font>
    <font>
      <sz val="8"/>
      <name val="Times New Roman"/>
      <family val="1"/>
      <charset val="186"/>
    </font>
    <font>
      <sz val="9"/>
      <color rgb="FFFF0000"/>
      <name val="Times New Roman"/>
      <family val="1"/>
      <charset val="186"/>
    </font>
    <font>
      <sz val="8"/>
      <color rgb="FFFF0000"/>
      <name val="Times New Roman"/>
      <family val="1"/>
      <charset val="186"/>
    </font>
    <font>
      <i/>
      <sz val="9"/>
      <color rgb="FFFF0000"/>
      <name val="Times New Roman"/>
      <family val="1"/>
      <charset val="186"/>
    </font>
    <font>
      <i/>
      <sz val="8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0">
    <xf numFmtId="0" fontId="0" fillId="0" borderId="0"/>
    <xf numFmtId="0" fontId="5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333">
    <xf numFmtId="0" fontId="0" fillId="0" borderId="0" xfId="0"/>
    <xf numFmtId="164" fontId="12" fillId="0" borderId="1" xfId="1" applyNumberFormat="1" applyFont="1" applyFill="1" applyBorder="1" applyAlignment="1">
      <alignment horizontal="center" vertical="center" wrapText="1"/>
    </xf>
    <xf numFmtId="164" fontId="11" fillId="0" borderId="16" xfId="0" applyNumberFormat="1" applyFont="1" applyBorder="1" applyAlignment="1">
      <alignment horizontal="center"/>
    </xf>
    <xf numFmtId="0" fontId="13" fillId="0" borderId="0" xfId="0" applyFont="1" applyFill="1"/>
    <xf numFmtId="0" fontId="13" fillId="0" borderId="0" xfId="0" applyFont="1" applyFill="1" applyAlignment="1">
      <alignment horizontal="right"/>
    </xf>
    <xf numFmtId="164" fontId="13" fillId="0" borderId="0" xfId="0" applyNumberFormat="1" applyFont="1" applyFill="1" applyBorder="1" applyAlignment="1">
      <alignment horizontal="center" vertical="center"/>
    </xf>
    <xf numFmtId="164" fontId="16" fillId="0" borderId="1" xfId="1" applyNumberFormat="1" applyFont="1" applyFill="1" applyBorder="1" applyAlignment="1">
      <alignment horizontal="center" vertical="center" wrapText="1"/>
    </xf>
    <xf numFmtId="164" fontId="17" fillId="0" borderId="16" xfId="0" applyNumberFormat="1" applyFont="1" applyFill="1" applyBorder="1" applyAlignment="1">
      <alignment horizontal="center"/>
    </xf>
    <xf numFmtId="164" fontId="13" fillId="0" borderId="1" xfId="0" applyNumberFormat="1" applyFont="1" applyFill="1" applyBorder="1" applyAlignment="1"/>
    <xf numFmtId="164" fontId="13" fillId="0" borderId="22" xfId="0" applyNumberFormat="1" applyFont="1" applyFill="1" applyBorder="1" applyAlignment="1"/>
    <xf numFmtId="0" fontId="13" fillId="0" borderId="0" xfId="0" applyFont="1" applyFill="1" applyBorder="1"/>
    <xf numFmtId="0" fontId="9" fillId="0" borderId="0" xfId="0" applyFont="1"/>
    <xf numFmtId="0" fontId="9" fillId="0" borderId="0" xfId="0" applyFont="1" applyAlignment="1"/>
    <xf numFmtId="0" fontId="10" fillId="0" borderId="0" xfId="0" applyFont="1" applyFill="1" applyBorder="1" applyAlignment="1">
      <alignment horizontal="center" wrapText="1"/>
    </xf>
    <xf numFmtId="0" fontId="19" fillId="0" borderId="1" xfId="0" applyFont="1" applyBorder="1" applyAlignment="1">
      <alignment wrapText="1"/>
    </xf>
    <xf numFmtId="0" fontId="19" fillId="0" borderId="1" xfId="0" applyFont="1" applyBorder="1"/>
    <xf numFmtId="164" fontId="12" fillId="0" borderId="15" xfId="1" applyNumberFormat="1" applyFont="1" applyFill="1" applyBorder="1" applyAlignment="1">
      <alignment horizontal="center" vertical="center" wrapText="1"/>
    </xf>
    <xf numFmtId="0" fontId="13" fillId="0" borderId="0" xfId="0" applyFont="1"/>
    <xf numFmtId="164" fontId="23" fillId="0" borderId="0" xfId="0" applyNumberFormat="1" applyFont="1" applyFill="1" applyAlignment="1">
      <alignment wrapText="1"/>
    </xf>
    <xf numFmtId="164" fontId="16" fillId="0" borderId="15" xfId="1" applyNumberFormat="1" applyFont="1" applyFill="1" applyBorder="1" applyAlignment="1">
      <alignment horizontal="center" vertical="center" wrapText="1"/>
    </xf>
    <xf numFmtId="164" fontId="16" fillId="0" borderId="22" xfId="1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/>
    <xf numFmtId="164" fontId="13" fillId="0" borderId="22" xfId="0" applyNumberFormat="1" applyFont="1" applyFill="1" applyBorder="1"/>
    <xf numFmtId="164" fontId="13" fillId="0" borderId="12" xfId="0" applyNumberFormat="1" applyFont="1" applyFill="1" applyBorder="1"/>
    <xf numFmtId="164" fontId="16" fillId="0" borderId="10" xfId="1" applyNumberFormat="1" applyFont="1" applyFill="1" applyBorder="1" applyAlignment="1">
      <alignment vertical="center"/>
    </xf>
    <xf numFmtId="0" fontId="8" fillId="0" borderId="9" xfId="0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left" vertical="top" wrapText="1"/>
    </xf>
    <xf numFmtId="0" fontId="17" fillId="0" borderId="0" xfId="0" applyFont="1" applyFill="1" applyAlignment="1">
      <alignment horizontal="right"/>
    </xf>
    <xf numFmtId="164" fontId="17" fillId="0" borderId="0" xfId="0" applyNumberFormat="1" applyFont="1" applyFill="1"/>
    <xf numFmtId="0" fontId="21" fillId="0" borderId="1" xfId="1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/>
    </xf>
    <xf numFmtId="164" fontId="16" fillId="0" borderId="10" xfId="1" applyNumberFormat="1" applyFont="1" applyFill="1" applyBorder="1" applyAlignment="1">
      <alignment horizontal="center" vertical="center" wrapText="1"/>
    </xf>
    <xf numFmtId="164" fontId="16" fillId="0" borderId="14" xfId="1" applyNumberFormat="1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/>
    </xf>
    <xf numFmtId="164" fontId="16" fillId="0" borderId="21" xfId="1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164" fontId="13" fillId="0" borderId="22" xfId="0" applyNumberFormat="1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164" fontId="16" fillId="0" borderId="22" xfId="1" applyNumberFormat="1" applyFont="1" applyFill="1" applyBorder="1" applyAlignment="1">
      <alignment horizontal="center" vertical="center"/>
    </xf>
    <xf numFmtId="164" fontId="29" fillId="0" borderId="16" xfId="0" applyNumberFormat="1" applyFont="1" applyFill="1" applyBorder="1" applyAlignment="1">
      <alignment horizontal="center"/>
    </xf>
    <xf numFmtId="0" fontId="13" fillId="0" borderId="0" xfId="0" applyNumberFormat="1" applyFont="1" applyFill="1" applyBorder="1" applyAlignment="1"/>
    <xf numFmtId="0" fontId="13" fillId="0" borderId="0" xfId="0" applyNumberFormat="1" applyFont="1" applyFill="1" applyAlignment="1"/>
    <xf numFmtId="0" fontId="16" fillId="0" borderId="13" xfId="1" applyNumberFormat="1" applyFont="1" applyFill="1" applyBorder="1" applyAlignment="1">
      <alignment wrapText="1"/>
    </xf>
    <xf numFmtId="0" fontId="28" fillId="0" borderId="2" xfId="0" applyNumberFormat="1" applyFont="1" applyFill="1" applyBorder="1" applyAlignment="1"/>
    <xf numFmtId="0" fontId="16" fillId="0" borderId="14" xfId="1" applyNumberFormat="1" applyFont="1" applyFill="1" applyBorder="1" applyAlignment="1">
      <alignment wrapText="1"/>
    </xf>
    <xf numFmtId="0" fontId="28" fillId="0" borderId="4" xfId="0" applyNumberFormat="1" applyFont="1" applyFill="1" applyBorder="1" applyAlignment="1"/>
    <xf numFmtId="0" fontId="13" fillId="0" borderId="1" xfId="4" applyNumberFormat="1" applyFont="1" applyFill="1" applyBorder="1" applyAlignment="1">
      <alignment wrapText="1"/>
    </xf>
    <xf numFmtId="0" fontId="16" fillId="0" borderId="22" xfId="1" applyNumberFormat="1" applyFont="1" applyFill="1" applyBorder="1" applyAlignment="1">
      <alignment wrapText="1"/>
    </xf>
    <xf numFmtId="0" fontId="16" fillId="0" borderId="6" xfId="1" applyNumberFormat="1" applyFont="1" applyFill="1" applyBorder="1" applyAlignment="1"/>
    <xf numFmtId="0" fontId="16" fillId="0" borderId="22" xfId="1" applyNumberFormat="1" applyFont="1" applyFill="1" applyBorder="1" applyAlignment="1"/>
    <xf numFmtId="0" fontId="28" fillId="0" borderId="25" xfId="0" applyNumberFormat="1" applyFont="1" applyFill="1" applyBorder="1" applyAlignment="1"/>
    <xf numFmtId="0" fontId="28" fillId="0" borderId="0" xfId="0" applyNumberFormat="1" applyFont="1" applyFill="1" applyBorder="1" applyAlignment="1"/>
    <xf numFmtId="0" fontId="16" fillId="0" borderId="0" xfId="1" applyNumberFormat="1" applyFont="1" applyFill="1" applyBorder="1" applyAlignment="1">
      <alignment wrapText="1"/>
    </xf>
    <xf numFmtId="0" fontId="16" fillId="0" borderId="0" xfId="1" applyNumberFormat="1" applyFont="1" applyFill="1" applyBorder="1" applyAlignment="1"/>
    <xf numFmtId="164" fontId="16" fillId="0" borderId="10" xfId="1" applyNumberFormat="1" applyFont="1" applyFill="1" applyBorder="1" applyAlignment="1">
      <alignment horizontal="center" wrapText="1"/>
    </xf>
    <xf numFmtId="164" fontId="16" fillId="0" borderId="15" xfId="1" applyNumberFormat="1" applyFont="1" applyFill="1" applyBorder="1" applyAlignment="1">
      <alignment horizontal="center" wrapText="1"/>
    </xf>
    <xf numFmtId="0" fontId="16" fillId="0" borderId="6" xfId="1" applyNumberFormat="1" applyFont="1" applyFill="1" applyBorder="1" applyAlignment="1">
      <alignment wrapText="1"/>
    </xf>
    <xf numFmtId="0" fontId="30" fillId="0" borderId="0" xfId="0" applyFont="1" applyFill="1" applyAlignment="1">
      <alignment vertical="center"/>
    </xf>
    <xf numFmtId="0" fontId="31" fillId="0" borderId="0" xfId="0" applyFont="1" applyFill="1"/>
    <xf numFmtId="0" fontId="31" fillId="0" borderId="15" xfId="0" applyFont="1" applyFill="1" applyBorder="1" applyAlignment="1">
      <alignment horizontal="center" vertical="center" wrapText="1"/>
    </xf>
    <xf numFmtId="0" fontId="21" fillId="0" borderId="15" xfId="1" applyFont="1" applyFill="1" applyBorder="1" applyAlignment="1">
      <alignment horizontal="left" vertical="center" wrapText="1"/>
    </xf>
    <xf numFmtId="164" fontId="21" fillId="0" borderId="15" xfId="1" applyNumberFormat="1" applyFont="1" applyFill="1" applyBorder="1" applyAlignment="1">
      <alignment horizontal="center" vertical="center" wrapText="1"/>
    </xf>
    <xf numFmtId="164" fontId="21" fillId="0" borderId="26" xfId="1" applyNumberFormat="1" applyFont="1" applyFill="1" applyBorder="1" applyAlignment="1">
      <alignment horizontal="center" vertical="center" wrapText="1"/>
    </xf>
    <xf numFmtId="164" fontId="21" fillId="0" borderId="1" xfId="1" applyNumberFormat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justify" vertical="center" wrapText="1"/>
    </xf>
    <xf numFmtId="164" fontId="27" fillId="0" borderId="16" xfId="1" applyNumberFormat="1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left" vertical="center" wrapText="1"/>
    </xf>
    <xf numFmtId="164" fontId="31" fillId="0" borderId="3" xfId="0" applyNumberFormat="1" applyFont="1" applyFill="1" applyBorder="1" applyAlignment="1">
      <alignment horizontal="center" vertical="center"/>
    </xf>
    <xf numFmtId="0" fontId="31" fillId="0" borderId="0" xfId="0" applyFont="1"/>
    <xf numFmtId="0" fontId="31" fillId="0" borderId="0" xfId="0" applyFont="1" applyAlignment="1"/>
    <xf numFmtId="0" fontId="30" fillId="0" borderId="0" xfId="0" applyFont="1" applyFill="1" applyBorder="1" applyAlignment="1">
      <alignment horizontal="center" wrapText="1"/>
    </xf>
    <xf numFmtId="0" fontId="31" fillId="0" borderId="0" xfId="0" applyFont="1" applyFill="1" applyBorder="1" applyAlignment="1">
      <alignment horizont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15" xfId="0" applyFont="1" applyFill="1" applyBorder="1" applyAlignment="1">
      <alignment horizontal="justify" vertical="center" wrapText="1"/>
    </xf>
    <xf numFmtId="164" fontId="31" fillId="0" borderId="15" xfId="0" applyNumberFormat="1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left" vertical="center" wrapText="1"/>
    </xf>
    <xf numFmtId="164" fontId="31" fillId="0" borderId="1" xfId="0" applyNumberFormat="1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justify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3" xfId="0" applyFont="1" applyBorder="1" applyAlignment="1">
      <alignment horizontal="justify" vertical="center" wrapText="1"/>
    </xf>
    <xf numFmtId="164" fontId="31" fillId="0" borderId="3" xfId="0" applyNumberFormat="1" applyFont="1" applyFill="1" applyBorder="1" applyAlignment="1">
      <alignment horizontal="center" vertical="center" wrapText="1"/>
    </xf>
    <xf numFmtId="0" fontId="31" fillId="0" borderId="3" xfId="0" applyFont="1" applyBorder="1" applyAlignment="1">
      <alignment horizontal="left" vertical="center" wrapText="1"/>
    </xf>
    <xf numFmtId="164" fontId="30" fillId="0" borderId="16" xfId="0" applyNumberFormat="1" applyFont="1" applyFill="1" applyBorder="1" applyAlignment="1">
      <alignment horizontal="center" vertical="center" wrapText="1"/>
    </xf>
    <xf numFmtId="164" fontId="29" fillId="0" borderId="17" xfId="0" applyNumberFormat="1" applyFont="1" applyFill="1" applyBorder="1" applyAlignment="1">
      <alignment horizontal="center"/>
    </xf>
    <xf numFmtId="0" fontId="13" fillId="0" borderId="10" xfId="4" applyNumberFormat="1" applyFont="1" applyFill="1" applyBorder="1" applyAlignment="1">
      <alignment wrapText="1"/>
    </xf>
    <xf numFmtId="0" fontId="9" fillId="5" borderId="1" xfId="0" applyFont="1" applyFill="1" applyBorder="1" applyAlignment="1">
      <alignment horizontal="center" vertical="center" wrapText="1"/>
    </xf>
    <xf numFmtId="0" fontId="9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23" fillId="0" borderId="0" xfId="0" applyFont="1" applyFill="1" applyAlignment="1">
      <alignment wrapText="1"/>
    </xf>
    <xf numFmtId="164" fontId="24" fillId="2" borderId="1" xfId="0" applyNumberFormat="1" applyFont="1" applyFill="1" applyBorder="1" applyAlignment="1">
      <alignment wrapText="1"/>
    </xf>
    <xf numFmtId="164" fontId="24" fillId="2" borderId="15" xfId="0" applyNumberFormat="1" applyFont="1" applyFill="1" applyBorder="1" applyAlignment="1">
      <alignment wrapText="1"/>
    </xf>
    <xf numFmtId="164" fontId="23" fillId="2" borderId="1" xfId="0" applyNumberFormat="1" applyFont="1" applyFill="1" applyBorder="1" applyAlignment="1">
      <alignment wrapText="1"/>
    </xf>
    <xf numFmtId="164" fontId="25" fillId="2" borderId="1" xfId="0" applyNumberFormat="1" applyFont="1" applyFill="1" applyBorder="1" applyAlignment="1">
      <alignment wrapText="1"/>
    </xf>
    <xf numFmtId="164" fontId="26" fillId="2" borderId="1" xfId="0" applyNumberFormat="1" applyFont="1" applyFill="1" applyBorder="1" applyAlignment="1">
      <alignment wrapText="1"/>
    </xf>
    <xf numFmtId="0" fontId="23" fillId="2" borderId="1" xfId="0" applyFont="1" applyFill="1" applyBorder="1" applyAlignment="1">
      <alignment wrapText="1"/>
    </xf>
    <xf numFmtId="0" fontId="25" fillId="2" borderId="3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wrapText="1"/>
    </xf>
    <xf numFmtId="0" fontId="9" fillId="5" borderId="15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165" fontId="24" fillId="2" borderId="15" xfId="0" applyNumberFormat="1" applyFont="1" applyFill="1" applyBorder="1" applyAlignment="1">
      <alignment wrapText="1"/>
    </xf>
    <xf numFmtId="164" fontId="16" fillId="0" borderId="3" xfId="1" applyNumberFormat="1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/>
    </xf>
    <xf numFmtId="164" fontId="16" fillId="0" borderId="6" xfId="1" applyNumberFormat="1" applyFont="1" applyFill="1" applyBorder="1" applyAlignment="1">
      <alignment horizontal="center" vertical="center"/>
    </xf>
    <xf numFmtId="0" fontId="6" fillId="2" borderId="0" xfId="0" applyFont="1" applyFill="1"/>
    <xf numFmtId="1" fontId="6" fillId="2" borderId="10" xfId="0" applyNumberFormat="1" applyFont="1" applyFill="1" applyBorder="1" applyAlignment="1">
      <alignment horizontal="center" wrapText="1"/>
    </xf>
    <xf numFmtId="0" fontId="6" fillId="2" borderId="10" xfId="0" applyFont="1" applyFill="1" applyBorder="1" applyAlignment="1">
      <alignment horizontal="center" vertical="center" wrapText="1"/>
    </xf>
    <xf numFmtId="0" fontId="32" fillId="3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wrapText="1"/>
    </xf>
    <xf numFmtId="0" fontId="6" fillId="2" borderId="1" xfId="0" applyFont="1" applyFill="1" applyBorder="1"/>
    <xf numFmtId="0" fontId="32" fillId="2" borderId="22" xfId="0" applyFont="1" applyFill="1" applyBorder="1" applyAlignment="1">
      <alignment horizontal="center" wrapText="1"/>
    </xf>
    <xf numFmtId="1" fontId="6" fillId="2" borderId="12" xfId="0" applyNumberFormat="1" applyFont="1" applyFill="1" applyBorder="1" applyAlignment="1">
      <alignment horizontal="center" wrapText="1"/>
    </xf>
    <xf numFmtId="0" fontId="32" fillId="2" borderId="24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center" vertical="center"/>
    </xf>
    <xf numFmtId="1" fontId="6" fillId="2" borderId="15" xfId="0" applyNumberFormat="1" applyFont="1" applyFill="1" applyBorder="1" applyAlignment="1">
      <alignment horizontal="center" wrapText="1"/>
    </xf>
    <xf numFmtId="0" fontId="6" fillId="2" borderId="15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32" fillId="4" borderId="1" xfId="0" applyNumberFormat="1" applyFont="1" applyFill="1" applyBorder="1" applyAlignment="1">
      <alignment wrapText="1"/>
    </xf>
    <xf numFmtId="0" fontId="32" fillId="4" borderId="1" xfId="0" applyNumberFormat="1" applyFont="1" applyFill="1" applyBorder="1"/>
    <xf numFmtId="0" fontId="32" fillId="3" borderId="1" xfId="0" applyNumberFormat="1" applyFont="1" applyFill="1" applyBorder="1"/>
    <xf numFmtId="0" fontId="6" fillId="2" borderId="1" xfId="0" applyNumberFormat="1" applyFont="1" applyFill="1" applyBorder="1"/>
    <xf numFmtId="164" fontId="6" fillId="2" borderId="1" xfId="0" applyNumberFormat="1" applyFont="1" applyFill="1" applyBorder="1"/>
    <xf numFmtId="0" fontId="6" fillId="2" borderId="1" xfId="0" applyNumberFormat="1" applyFont="1" applyFill="1" applyBorder="1" applyAlignment="1">
      <alignment wrapText="1"/>
    </xf>
    <xf numFmtId="165" fontId="6" fillId="2" borderId="1" xfId="0" applyNumberFormat="1" applyFont="1" applyFill="1" applyBorder="1" applyAlignment="1">
      <alignment wrapText="1"/>
    </xf>
    <xf numFmtId="164" fontId="32" fillId="2" borderId="1" xfId="0" applyNumberFormat="1" applyFont="1" applyFill="1" applyBorder="1"/>
    <xf numFmtId="0" fontId="6" fillId="4" borderId="1" xfId="0" applyNumberFormat="1" applyFont="1" applyFill="1" applyBorder="1" applyAlignment="1">
      <alignment wrapText="1"/>
    </xf>
    <xf numFmtId="164" fontId="32" fillId="4" borderId="1" xfId="0" applyNumberFormat="1" applyFont="1" applyFill="1" applyBorder="1"/>
    <xf numFmtId="0" fontId="6" fillId="3" borderId="1" xfId="0" applyNumberFormat="1" applyFont="1" applyFill="1" applyBorder="1"/>
    <xf numFmtId="0" fontId="6" fillId="0" borderId="1" xfId="0" applyFont="1" applyFill="1" applyBorder="1" applyAlignment="1">
      <alignment wrapText="1"/>
    </xf>
    <xf numFmtId="0" fontId="32" fillId="2" borderId="1" xfId="0" applyNumberFormat="1" applyFont="1" applyFill="1" applyBorder="1"/>
    <xf numFmtId="164" fontId="6" fillId="2" borderId="1" xfId="0" applyNumberFormat="1" applyFont="1" applyFill="1" applyBorder="1" applyAlignment="1">
      <alignment wrapText="1"/>
    </xf>
    <xf numFmtId="164" fontId="6" fillId="4" borderId="1" xfId="0" applyNumberFormat="1" applyFont="1" applyFill="1" applyBorder="1"/>
    <xf numFmtId="16" fontId="6" fillId="2" borderId="1" xfId="0" applyNumberFormat="1" applyFont="1" applyFill="1" applyBorder="1"/>
    <xf numFmtId="164" fontId="6" fillId="0" borderId="1" xfId="0" applyNumberFormat="1" applyFont="1" applyFill="1" applyBorder="1" applyAlignment="1">
      <alignment horizontal="left" wrapText="1"/>
    </xf>
    <xf numFmtId="0" fontId="6" fillId="2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wrapText="1"/>
    </xf>
    <xf numFmtId="0" fontId="6" fillId="2" borderId="0" xfId="0" applyFont="1" applyFill="1" applyAlignment="1">
      <alignment wrapText="1"/>
    </xf>
    <xf numFmtId="0" fontId="6" fillId="2" borderId="1" xfId="0" applyFont="1" applyFill="1" applyBorder="1" applyAlignment="1">
      <alignment horizontal="left" wrapText="1"/>
    </xf>
    <xf numFmtId="0" fontId="32" fillId="2" borderId="27" xfId="0" applyNumberFormat="1" applyFont="1" applyFill="1" applyBorder="1"/>
    <xf numFmtId="0" fontId="32" fillId="3" borderId="27" xfId="0" applyNumberFormat="1" applyFont="1" applyFill="1" applyBorder="1"/>
    <xf numFmtId="0" fontId="32" fillId="2" borderId="27" xfId="0" applyFont="1" applyFill="1" applyBorder="1"/>
    <xf numFmtId="0" fontId="32" fillId="3" borderId="27" xfId="0" applyFont="1" applyFill="1" applyBorder="1"/>
    <xf numFmtId="164" fontId="32" fillId="3" borderId="27" xfId="0" applyNumberFormat="1" applyFont="1" applyFill="1" applyBorder="1"/>
    <xf numFmtId="165" fontId="32" fillId="3" borderId="27" xfId="0" applyNumberFormat="1" applyFont="1" applyFill="1" applyBorder="1"/>
    <xf numFmtId="164" fontId="32" fillId="3" borderId="1" xfId="0" applyNumberFormat="1" applyFont="1" applyFill="1" applyBorder="1"/>
    <xf numFmtId="164" fontId="6" fillId="2" borderId="27" xfId="0" applyNumberFormat="1" applyFont="1" applyFill="1" applyBorder="1"/>
    <xf numFmtId="164" fontId="6" fillId="3" borderId="1" xfId="0" applyNumberFormat="1" applyFont="1" applyFill="1" applyBorder="1"/>
    <xf numFmtId="0" fontId="6" fillId="2" borderId="1" xfId="0" applyNumberFormat="1" applyFont="1" applyFill="1" applyBorder="1" applyAlignment="1"/>
    <xf numFmtId="0" fontId="6" fillId="4" borderId="1" xfId="0" applyNumberFormat="1" applyFont="1" applyFill="1" applyBorder="1"/>
    <xf numFmtId="0" fontId="23" fillId="0" borderId="1" xfId="0" applyFont="1" applyFill="1" applyBorder="1" applyAlignment="1">
      <alignment horizontal="left" vertical="justify" textRotation="90" wrapText="1"/>
    </xf>
    <xf numFmtId="0" fontId="23" fillId="0" borderId="1" xfId="0" applyFont="1" applyFill="1" applyBorder="1" applyAlignment="1">
      <alignment horizontal="left" vertical="justify" wrapText="1"/>
    </xf>
    <xf numFmtId="0" fontId="23" fillId="2" borderId="1" xfId="0" applyFont="1" applyFill="1" applyBorder="1" applyAlignment="1">
      <alignment horizontal="left" vertical="justify" textRotation="90" wrapText="1"/>
    </xf>
    <xf numFmtId="0" fontId="18" fillId="2" borderId="1" xfId="0" applyFont="1" applyFill="1" applyBorder="1" applyAlignment="1">
      <alignment horizontal="left" vertical="justify" textRotation="90" wrapText="1"/>
    </xf>
    <xf numFmtId="0" fontId="23" fillId="2" borderId="1" xfId="0" applyFont="1" applyFill="1" applyBorder="1" applyAlignment="1">
      <alignment horizontal="left" vertical="justify" textRotation="90"/>
    </xf>
    <xf numFmtId="0" fontId="23" fillId="0" borderId="1" xfId="0" applyFont="1" applyFill="1" applyBorder="1" applyAlignment="1">
      <alignment horizontal="center" vertical="top" wrapText="1"/>
    </xf>
    <xf numFmtId="0" fontId="23" fillId="0" borderId="1" xfId="0" applyFont="1" applyFill="1" applyBorder="1" applyAlignment="1">
      <alignment wrapText="1"/>
    </xf>
    <xf numFmtId="0" fontId="23" fillId="0" borderId="1" xfId="0" applyFont="1" applyFill="1" applyBorder="1" applyAlignment="1">
      <alignment vertical="top" wrapText="1"/>
    </xf>
    <xf numFmtId="165" fontId="24" fillId="2" borderId="1" xfId="0" applyNumberFormat="1" applyFont="1" applyFill="1" applyBorder="1" applyAlignment="1">
      <alignment wrapText="1"/>
    </xf>
    <xf numFmtId="0" fontId="23" fillId="6" borderId="1" xfId="0" applyFont="1" applyFill="1" applyBorder="1" applyAlignment="1">
      <alignment vertical="top" wrapText="1"/>
    </xf>
    <xf numFmtId="165" fontId="24" fillId="6" borderId="15" xfId="0" applyNumberFormat="1" applyFont="1" applyFill="1" applyBorder="1" applyAlignment="1">
      <alignment wrapText="1"/>
    </xf>
    <xf numFmtId="164" fontId="24" fillId="6" borderId="15" xfId="0" applyNumberFormat="1" applyFont="1" applyFill="1" applyBorder="1" applyAlignment="1">
      <alignment wrapText="1"/>
    </xf>
    <xf numFmtId="0" fontId="25" fillId="0" borderId="3" xfId="0" applyFont="1" applyFill="1" applyBorder="1" applyAlignment="1">
      <alignment horizontal="left" vertical="top" wrapText="1"/>
    </xf>
    <xf numFmtId="164" fontId="34" fillId="2" borderId="1" xfId="0" applyNumberFormat="1" applyFont="1" applyFill="1" applyBorder="1" applyAlignment="1">
      <alignment wrapText="1"/>
    </xf>
    <xf numFmtId="164" fontId="35" fillId="2" borderId="1" xfId="0" applyNumberFormat="1" applyFont="1" applyFill="1" applyBorder="1" applyAlignment="1">
      <alignment wrapText="1"/>
    </xf>
    <xf numFmtId="164" fontId="36" fillId="2" borderId="1" xfId="0" applyNumberFormat="1" applyFont="1" applyFill="1" applyBorder="1" applyAlignment="1">
      <alignment wrapText="1"/>
    </xf>
    <xf numFmtId="164" fontId="37" fillId="2" borderId="1" xfId="0" applyNumberFormat="1" applyFont="1" applyFill="1" applyBorder="1" applyAlignment="1">
      <alignment wrapText="1"/>
    </xf>
    <xf numFmtId="165" fontId="25" fillId="2" borderId="1" xfId="0" applyNumberFormat="1" applyFont="1" applyFill="1" applyBorder="1" applyAlignment="1">
      <alignment wrapText="1"/>
    </xf>
    <xf numFmtId="165" fontId="34" fillId="2" borderId="1" xfId="0" applyNumberFormat="1" applyFont="1" applyFill="1" applyBorder="1" applyAlignment="1">
      <alignment wrapText="1"/>
    </xf>
    <xf numFmtId="164" fontId="38" fillId="2" borderId="1" xfId="0" applyNumberFormat="1" applyFont="1" applyFill="1" applyBorder="1" applyAlignment="1">
      <alignment wrapText="1"/>
    </xf>
    <xf numFmtId="0" fontId="25" fillId="0" borderId="3" xfId="0" applyFont="1" applyFill="1" applyBorder="1" applyAlignment="1">
      <alignment vertical="top" wrapText="1"/>
    </xf>
    <xf numFmtId="2" fontId="25" fillId="2" borderId="1" xfId="0" applyNumberFormat="1" applyFont="1" applyFill="1" applyBorder="1" applyAlignment="1">
      <alignment wrapText="1"/>
    </xf>
    <xf numFmtId="165" fontId="38" fillId="2" borderId="1" xfId="0" applyNumberFormat="1" applyFont="1" applyFill="1" applyBorder="1" applyAlignment="1">
      <alignment wrapText="1"/>
    </xf>
    <xf numFmtId="0" fontId="25" fillId="2" borderId="1" xfId="0" applyFont="1" applyFill="1" applyBorder="1" applyAlignment="1">
      <alignment wrapText="1"/>
    </xf>
    <xf numFmtId="0" fontId="26" fillId="0" borderId="1" xfId="0" applyFont="1" applyFill="1" applyBorder="1" applyAlignment="1">
      <alignment vertical="top" wrapText="1"/>
    </xf>
    <xf numFmtId="0" fontId="31" fillId="0" borderId="23" xfId="0" applyFont="1" applyFill="1" applyBorder="1" applyAlignment="1">
      <alignment horizontal="center" vertical="center" wrapText="1"/>
    </xf>
    <xf numFmtId="0" fontId="31" fillId="0" borderId="16" xfId="0" applyFont="1" applyFill="1" applyBorder="1" applyAlignment="1">
      <alignment horizontal="center" vertical="center" wrapText="1"/>
    </xf>
    <xf numFmtId="0" fontId="31" fillId="0" borderId="17" xfId="0" applyFont="1" applyFill="1" applyBorder="1" applyAlignment="1">
      <alignment horizontal="center" vertical="center" wrapText="1"/>
    </xf>
    <xf numFmtId="0" fontId="31" fillId="0" borderId="25" xfId="0" applyFont="1" applyFill="1" applyBorder="1" applyAlignment="1">
      <alignment horizontal="center" vertical="center" wrapText="1"/>
    </xf>
    <xf numFmtId="164" fontId="21" fillId="0" borderId="21" xfId="1" applyNumberFormat="1" applyFont="1" applyFill="1" applyBorder="1" applyAlignment="1">
      <alignment horizontal="center" vertical="center" wrapText="1"/>
    </xf>
    <xf numFmtId="49" fontId="31" fillId="0" borderId="35" xfId="0" applyNumberFormat="1" applyFont="1" applyFill="1" applyBorder="1" applyAlignment="1">
      <alignment horizontal="center" vertical="center" wrapText="1"/>
    </xf>
    <xf numFmtId="164" fontId="21" fillId="0" borderId="22" xfId="1" applyNumberFormat="1" applyFont="1" applyFill="1" applyBorder="1" applyAlignment="1">
      <alignment horizontal="center" vertical="center" wrapText="1"/>
    </xf>
    <xf numFmtId="49" fontId="31" fillId="0" borderId="4" xfId="0" applyNumberFormat="1" applyFont="1" applyFill="1" applyBorder="1" applyAlignment="1">
      <alignment horizontal="center" vertical="center" wrapText="1"/>
    </xf>
    <xf numFmtId="164" fontId="27" fillId="0" borderId="17" xfId="1" applyNumberFormat="1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/>
    </xf>
    <xf numFmtId="164" fontId="31" fillId="0" borderId="6" xfId="0" applyNumberFormat="1" applyFont="1" applyFill="1" applyBorder="1" applyAlignment="1">
      <alignment horizontal="center" vertical="center"/>
    </xf>
    <xf numFmtId="164" fontId="15" fillId="0" borderId="21" xfId="1" applyNumberFormat="1" applyFont="1" applyFill="1" applyBorder="1" applyAlignment="1">
      <alignment horizontal="center" vertical="center" wrapText="1"/>
    </xf>
    <xf numFmtId="164" fontId="15" fillId="0" borderId="22" xfId="1" applyNumberFormat="1" applyFont="1" applyFill="1" applyBorder="1" applyAlignment="1">
      <alignment horizontal="center" vertical="center" wrapText="1"/>
    </xf>
    <xf numFmtId="164" fontId="11" fillId="0" borderId="17" xfId="0" applyNumberFormat="1" applyFont="1" applyBorder="1" applyAlignment="1">
      <alignment horizontal="center"/>
    </xf>
    <xf numFmtId="164" fontId="13" fillId="0" borderId="6" xfId="0" applyNumberFormat="1" applyFont="1" applyFill="1" applyBorder="1" applyAlignment="1">
      <alignment horizontal="center" vertical="center"/>
    </xf>
    <xf numFmtId="164" fontId="23" fillId="0" borderId="1" xfId="0" applyNumberFormat="1" applyFont="1" applyFill="1" applyBorder="1" applyAlignment="1">
      <alignment wrapText="1"/>
    </xf>
    <xf numFmtId="164" fontId="17" fillId="0" borderId="17" xfId="0" applyNumberFormat="1" applyFont="1" applyFill="1" applyBorder="1" applyAlignment="1">
      <alignment horizontal="center"/>
    </xf>
    <xf numFmtId="0" fontId="8" fillId="0" borderId="25" xfId="0" applyFont="1" applyBorder="1" applyAlignment="1">
      <alignment horizontal="center" vertical="center"/>
    </xf>
    <xf numFmtId="0" fontId="6" fillId="0" borderId="15" xfId="1" applyFont="1" applyFill="1" applyBorder="1" applyAlignment="1">
      <alignment vertical="top" wrapText="1"/>
    </xf>
    <xf numFmtId="0" fontId="13" fillId="0" borderId="25" xfId="0" applyFont="1" applyFill="1" applyBorder="1" applyAlignment="1">
      <alignment horizontal="center" vertical="center" wrapText="1"/>
    </xf>
    <xf numFmtId="0" fontId="16" fillId="0" borderId="15" xfId="1" applyFont="1" applyFill="1" applyBorder="1" applyAlignment="1">
      <alignment horizontal="left" vertical="center" wrapText="1"/>
    </xf>
    <xf numFmtId="0" fontId="13" fillId="0" borderId="15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16" fillId="0" borderId="1" xfId="1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wrapText="1"/>
    </xf>
    <xf numFmtId="164" fontId="13" fillId="0" borderId="1" xfId="0" applyNumberFormat="1" applyFont="1" applyFill="1" applyBorder="1" applyAlignment="1">
      <alignment horizontal="center" vertical="center"/>
    </xf>
    <xf numFmtId="164" fontId="16" fillId="0" borderId="1" xfId="1" applyNumberFormat="1" applyFont="1" applyFill="1" applyBorder="1" applyAlignment="1">
      <alignment horizontal="center" vertical="center"/>
    </xf>
    <xf numFmtId="0" fontId="16" fillId="0" borderId="1" xfId="1" applyFont="1" applyFill="1" applyBorder="1" applyAlignment="1">
      <alignment vertical="top" wrapText="1"/>
    </xf>
    <xf numFmtId="0" fontId="13" fillId="0" borderId="9" xfId="0" applyFont="1" applyFill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left" vertical="top" wrapText="1"/>
    </xf>
    <xf numFmtId="164" fontId="16" fillId="0" borderId="3" xfId="1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2" xfId="0" applyFont="1" applyFill="1" applyBorder="1"/>
    <xf numFmtId="164" fontId="13" fillId="0" borderId="10" xfId="0" applyNumberFormat="1" applyFont="1" applyFill="1" applyBorder="1"/>
    <xf numFmtId="0" fontId="13" fillId="0" borderId="4" xfId="0" applyFont="1" applyFill="1" applyBorder="1"/>
    <xf numFmtId="0" fontId="13" fillId="0" borderId="11" xfId="0" applyFont="1" applyFill="1" applyBorder="1"/>
    <xf numFmtId="0" fontId="17" fillId="0" borderId="0" xfId="0" applyFont="1" applyFill="1" applyBorder="1"/>
    <xf numFmtId="164" fontId="13" fillId="0" borderId="0" xfId="0" applyNumberFormat="1" applyFont="1" applyFill="1"/>
    <xf numFmtId="0" fontId="16" fillId="0" borderId="10" xfId="1" applyFont="1" applyFill="1" applyBorder="1" applyAlignment="1">
      <alignment horizontal="left" vertical="center" wrapText="1"/>
    </xf>
    <xf numFmtId="0" fontId="16" fillId="0" borderId="8" xfId="1" applyFont="1" applyFill="1" applyBorder="1" applyAlignment="1">
      <alignment horizontal="left" vertical="top" wrapText="1"/>
    </xf>
    <xf numFmtId="0" fontId="16" fillId="0" borderId="26" xfId="1" applyFont="1" applyFill="1" applyBorder="1" applyAlignment="1">
      <alignment vertical="top" wrapText="1"/>
    </xf>
    <xf numFmtId="0" fontId="16" fillId="0" borderId="3" xfId="1" applyFont="1" applyFill="1" applyBorder="1" applyAlignment="1">
      <alignment vertical="top" wrapText="1"/>
    </xf>
    <xf numFmtId="0" fontId="13" fillId="0" borderId="2" xfId="0" applyFont="1" applyBorder="1"/>
    <xf numFmtId="0" fontId="13" fillId="0" borderId="4" xfId="0" applyFont="1" applyBorder="1"/>
    <xf numFmtId="0" fontId="13" fillId="0" borderId="9" xfId="0" applyFont="1" applyBorder="1"/>
    <xf numFmtId="0" fontId="13" fillId="0" borderId="11" xfId="0" applyFont="1" applyBorder="1"/>
    <xf numFmtId="0" fontId="30" fillId="0" borderId="30" xfId="0" applyFont="1" applyFill="1" applyBorder="1" applyAlignment="1">
      <alignment horizontal="center" vertical="center" wrapText="1"/>
    </xf>
    <xf numFmtId="0" fontId="22" fillId="0" borderId="5" xfId="1" applyFont="1" applyFill="1" applyBorder="1" applyAlignment="1">
      <alignment horizontal="left" vertical="center" wrapText="1"/>
    </xf>
    <xf numFmtId="164" fontId="22" fillId="0" borderId="5" xfId="1" applyNumberFormat="1" applyFont="1" applyFill="1" applyBorder="1" applyAlignment="1">
      <alignment horizontal="center" vertical="center" wrapText="1"/>
    </xf>
    <xf numFmtId="164" fontId="22" fillId="0" borderId="7" xfId="1" applyNumberFormat="1" applyFont="1" applyFill="1" applyBorder="1" applyAlignment="1">
      <alignment horizontal="center" vertical="center" wrapText="1"/>
    </xf>
    <xf numFmtId="1" fontId="30" fillId="0" borderId="23" xfId="0" applyNumberFormat="1" applyFont="1" applyFill="1" applyBorder="1" applyAlignment="1">
      <alignment horizontal="center" vertical="center" wrapText="1"/>
    </xf>
    <xf numFmtId="164" fontId="22" fillId="0" borderId="16" xfId="1" applyNumberFormat="1" applyFont="1" applyFill="1" applyBorder="1" applyAlignment="1">
      <alignment horizontal="center" vertical="center" wrapText="1"/>
    </xf>
    <xf numFmtId="164" fontId="22" fillId="0" borderId="17" xfId="1" applyNumberFormat="1" applyFont="1" applyFill="1" applyBorder="1" applyAlignment="1">
      <alignment horizontal="center" vertical="center" wrapText="1"/>
    </xf>
    <xf numFmtId="164" fontId="30" fillId="0" borderId="16" xfId="0" applyNumberFormat="1" applyFont="1" applyFill="1" applyBorder="1" applyAlignment="1">
      <alignment horizontal="center"/>
    </xf>
    <xf numFmtId="164" fontId="30" fillId="0" borderId="17" xfId="0" applyNumberFormat="1" applyFont="1" applyFill="1" applyBorder="1"/>
    <xf numFmtId="164" fontId="30" fillId="0" borderId="0" xfId="0" applyNumberFormat="1" applyFont="1" applyFill="1" applyAlignment="1">
      <alignment horizontal="center"/>
    </xf>
    <xf numFmtId="0" fontId="30" fillId="0" borderId="0" xfId="0" applyFont="1" applyFill="1" applyAlignment="1">
      <alignment horizontal="center"/>
    </xf>
    <xf numFmtId="164" fontId="22" fillId="0" borderId="16" xfId="1" applyNumberFormat="1" applyFont="1" applyFill="1" applyBorder="1" applyAlignment="1">
      <alignment vertical="center" wrapText="1"/>
    </xf>
    <xf numFmtId="164" fontId="30" fillId="0" borderId="16" xfId="0" applyNumberFormat="1" applyFont="1" applyBorder="1" applyAlignment="1">
      <alignment vertical="center"/>
    </xf>
    <xf numFmtId="1" fontId="30" fillId="0" borderId="23" xfId="0" applyNumberFormat="1" applyFont="1" applyFill="1" applyBorder="1" applyAlignment="1">
      <alignment horizontal="center" vertical="center"/>
    </xf>
    <xf numFmtId="165" fontId="32" fillId="3" borderId="1" xfId="0" applyNumberFormat="1" applyFont="1" applyFill="1" applyBorder="1"/>
    <xf numFmtId="1" fontId="6" fillId="2" borderId="27" xfId="0" applyNumberFormat="1" applyFont="1" applyFill="1" applyBorder="1" applyAlignment="1">
      <alignment horizontal="center" wrapText="1"/>
    </xf>
    <xf numFmtId="1" fontId="6" fillId="2" borderId="33" xfId="0" applyNumberFormat="1" applyFont="1" applyFill="1" applyBorder="1" applyAlignment="1">
      <alignment horizontal="center" wrapText="1"/>
    </xf>
    <xf numFmtId="1" fontId="6" fillId="2" borderId="26" xfId="0" applyNumberFormat="1" applyFont="1" applyFill="1" applyBorder="1" applyAlignment="1">
      <alignment horizontal="center" wrapText="1"/>
    </xf>
    <xf numFmtId="0" fontId="6" fillId="2" borderId="0" xfId="0" applyFont="1" applyFill="1" applyAlignment="1">
      <alignment horizontal="right"/>
    </xf>
    <xf numFmtId="0" fontId="6" fillId="2" borderId="28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1" fontId="6" fillId="2" borderId="12" xfId="0" applyNumberFormat="1" applyFont="1" applyFill="1" applyBorder="1" applyAlignment="1">
      <alignment horizontal="center" wrapText="1"/>
    </xf>
    <xf numFmtId="0" fontId="32" fillId="2" borderId="13" xfId="0" applyFont="1" applyFill="1" applyBorder="1" applyAlignment="1">
      <alignment horizontal="center"/>
    </xf>
    <xf numFmtId="0" fontId="13" fillId="0" borderId="0" xfId="0" applyFont="1" applyAlignment="1">
      <alignment horizontal="right"/>
    </xf>
    <xf numFmtId="0" fontId="11" fillId="0" borderId="18" xfId="0" applyFont="1" applyBorder="1" applyAlignment="1">
      <alignment horizontal="right"/>
    </xf>
    <xf numFmtId="0" fontId="11" fillId="0" borderId="19" xfId="0" applyFont="1" applyBorder="1" applyAlignment="1">
      <alignment horizontal="right"/>
    </xf>
    <xf numFmtId="0" fontId="11" fillId="0" borderId="20" xfId="0" applyFont="1" applyBorder="1" applyAlignment="1">
      <alignment horizontal="right"/>
    </xf>
    <xf numFmtId="0" fontId="15" fillId="0" borderId="0" xfId="1" applyFont="1" applyBorder="1" applyAlignment="1">
      <alignment horizontal="right" vertical="top" wrapText="1"/>
    </xf>
    <xf numFmtId="0" fontId="15" fillId="0" borderId="14" xfId="1" applyFont="1" applyFill="1" applyBorder="1" applyAlignment="1">
      <alignment horizontal="center" vertical="center" wrapText="1"/>
    </xf>
    <xf numFmtId="0" fontId="15" fillId="0" borderId="24" xfId="1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15" fillId="0" borderId="10" xfId="1" applyFont="1" applyBorder="1" applyAlignment="1">
      <alignment horizontal="center" vertical="center" wrapText="1"/>
    </xf>
    <xf numFmtId="0" fontId="15" fillId="0" borderId="12" xfId="1" applyFont="1" applyBorder="1" applyAlignment="1">
      <alignment horizontal="center" vertical="center" wrapText="1"/>
    </xf>
    <xf numFmtId="0" fontId="12" fillId="0" borderId="29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4" fillId="0" borderId="0" xfId="1" applyFont="1" applyAlignment="1">
      <alignment horizontal="center" vertical="top"/>
    </xf>
    <xf numFmtId="0" fontId="13" fillId="0" borderId="0" xfId="0" applyFont="1" applyFill="1" applyAlignment="1">
      <alignment horizontal="right"/>
    </xf>
    <xf numFmtId="0" fontId="17" fillId="0" borderId="0" xfId="0" applyFont="1" applyFill="1" applyAlignment="1">
      <alignment horizontal="center"/>
    </xf>
    <xf numFmtId="0" fontId="16" fillId="0" borderId="13" xfId="1" applyFont="1" applyFill="1" applyBorder="1" applyAlignment="1">
      <alignment horizontal="right" vertical="top" wrapText="1"/>
    </xf>
    <xf numFmtId="0" fontId="13" fillId="0" borderId="10" xfId="0" applyFont="1" applyFill="1" applyBorder="1" applyAlignment="1">
      <alignment horizontal="center"/>
    </xf>
    <xf numFmtId="0" fontId="13" fillId="0" borderId="14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6" fillId="0" borderId="10" xfId="1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center" vertical="center" wrapText="1"/>
    </xf>
    <xf numFmtId="0" fontId="16" fillId="0" borderId="12" xfId="1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/>
    </xf>
    <xf numFmtId="0" fontId="17" fillId="0" borderId="23" xfId="0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/>
    </xf>
    <xf numFmtId="0" fontId="16" fillId="0" borderId="10" xfId="1" applyFont="1" applyFill="1" applyBorder="1" applyAlignment="1">
      <alignment horizontal="center" vertical="top" wrapText="1"/>
    </xf>
    <xf numFmtId="0" fontId="17" fillId="0" borderId="23" xfId="0" applyFont="1" applyFill="1" applyBorder="1" applyAlignment="1">
      <alignment horizontal="right"/>
    </xf>
    <xf numFmtId="0" fontId="17" fillId="0" borderId="16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center"/>
    </xf>
    <xf numFmtId="0" fontId="27" fillId="0" borderId="0" xfId="1" applyFont="1" applyFill="1" applyAlignment="1">
      <alignment horizontal="center" vertical="top" wrapText="1"/>
    </xf>
    <xf numFmtId="0" fontId="16" fillId="0" borderId="0" xfId="1" applyFont="1" applyFill="1" applyBorder="1" applyAlignment="1">
      <alignment horizontal="right" vertical="top" wrapText="1"/>
    </xf>
    <xf numFmtId="0" fontId="13" fillId="0" borderId="10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center"/>
    </xf>
    <xf numFmtId="0" fontId="31" fillId="0" borderId="0" xfId="0" applyFont="1" applyFill="1" applyAlignment="1">
      <alignment horizontal="right"/>
    </xf>
    <xf numFmtId="0" fontId="31" fillId="0" borderId="13" xfId="0" applyFont="1" applyFill="1" applyBorder="1" applyAlignment="1">
      <alignment horizontal="right"/>
    </xf>
    <xf numFmtId="0" fontId="30" fillId="0" borderId="0" xfId="0" applyFont="1" applyFill="1" applyAlignment="1">
      <alignment horizontal="center" wrapText="1"/>
    </xf>
    <xf numFmtId="0" fontId="21" fillId="0" borderId="10" xfId="1" applyFont="1" applyFill="1" applyBorder="1" applyAlignment="1">
      <alignment horizontal="center" vertical="center" wrapText="1"/>
    </xf>
    <xf numFmtId="0" fontId="21" fillId="0" borderId="12" xfId="1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11" xfId="0" applyFont="1" applyFill="1" applyBorder="1" applyAlignment="1">
      <alignment horizontal="center" vertical="center" wrapText="1"/>
    </xf>
    <xf numFmtId="0" fontId="21" fillId="0" borderId="14" xfId="1" applyFont="1" applyFill="1" applyBorder="1" applyAlignment="1">
      <alignment horizontal="center" vertical="center" wrapText="1"/>
    </xf>
    <xf numFmtId="0" fontId="21" fillId="0" borderId="24" xfId="1" applyFont="1" applyFill="1" applyBorder="1" applyAlignment="1">
      <alignment horizontal="center" vertical="center" wrapText="1"/>
    </xf>
    <xf numFmtId="0" fontId="30" fillId="0" borderId="23" xfId="0" applyFont="1" applyFill="1" applyBorder="1" applyAlignment="1">
      <alignment horizontal="right" vertical="center" wrapText="1"/>
    </xf>
    <xf numFmtId="0" fontId="30" fillId="0" borderId="16" xfId="0" applyFont="1" applyFill="1" applyBorder="1" applyAlignment="1">
      <alignment horizontal="right" vertical="center" wrapText="1"/>
    </xf>
    <xf numFmtId="0" fontId="30" fillId="0" borderId="0" xfId="0" applyFont="1" applyFill="1" applyBorder="1" applyAlignment="1">
      <alignment horizontal="center" wrapText="1"/>
    </xf>
    <xf numFmtId="0" fontId="13" fillId="0" borderId="0" xfId="0" applyNumberFormat="1" applyFont="1" applyFill="1" applyBorder="1" applyAlignment="1">
      <alignment horizontal="right"/>
    </xf>
    <xf numFmtId="0" fontId="29" fillId="0" borderId="18" xfId="0" applyNumberFormat="1" applyFont="1" applyFill="1" applyBorder="1" applyAlignment="1"/>
    <xf numFmtId="0" fontId="29" fillId="0" borderId="20" xfId="0" applyNumberFormat="1" applyFont="1" applyFill="1" applyBorder="1" applyAlignment="1"/>
    <xf numFmtId="0" fontId="27" fillId="0" borderId="0" xfId="1" applyNumberFormat="1" applyFont="1" applyFill="1" applyBorder="1" applyAlignment="1">
      <alignment horizontal="center" vertical="justify" wrapText="1"/>
    </xf>
    <xf numFmtId="0" fontId="16" fillId="0" borderId="29" xfId="1" applyNumberFormat="1" applyFont="1" applyFill="1" applyBorder="1" applyAlignment="1">
      <alignment horizontal="center" vertical="center" wrapText="1"/>
    </xf>
    <xf numFmtId="0" fontId="16" fillId="0" borderId="5" xfId="1" applyNumberFormat="1" applyFont="1" applyFill="1" applyBorder="1" applyAlignment="1">
      <alignment horizontal="center" vertical="center" wrapText="1"/>
    </xf>
    <xf numFmtId="0" fontId="28" fillId="0" borderId="28" xfId="0" applyNumberFormat="1" applyFont="1" applyFill="1" applyBorder="1" applyAlignment="1">
      <alignment horizontal="center" wrapText="1"/>
    </xf>
    <xf numFmtId="0" fontId="28" fillId="0" borderId="30" xfId="0" applyNumberFormat="1" applyFont="1" applyFill="1" applyBorder="1" applyAlignment="1">
      <alignment horizontal="center" wrapText="1"/>
    </xf>
    <xf numFmtId="0" fontId="16" fillId="0" borderId="31" xfId="1" applyNumberFormat="1" applyFont="1" applyFill="1" applyBorder="1" applyAlignment="1">
      <alignment horizontal="center" vertical="center" wrapText="1"/>
    </xf>
    <xf numFmtId="0" fontId="16" fillId="0" borderId="7" xfId="1" applyNumberFormat="1" applyFont="1" applyFill="1" applyBorder="1" applyAlignment="1">
      <alignment horizontal="center" vertical="center" wrapText="1"/>
    </xf>
    <xf numFmtId="0" fontId="16" fillId="0" borderId="13" xfId="1" applyNumberFormat="1" applyFont="1" applyFill="1" applyBorder="1" applyAlignment="1">
      <alignment horizontal="right" wrapText="1"/>
    </xf>
    <xf numFmtId="0" fontId="10" fillId="0" borderId="1" xfId="0" applyFont="1" applyFill="1" applyBorder="1" applyAlignment="1">
      <alignment horizontal="right" vertical="center" wrapText="1"/>
    </xf>
    <xf numFmtId="0" fontId="10" fillId="0" borderId="0" xfId="0" applyFont="1" applyFill="1" applyAlignment="1">
      <alignment horizontal="center" wrapText="1"/>
    </xf>
    <xf numFmtId="0" fontId="9" fillId="0" borderId="0" xfId="0" applyFont="1" applyFill="1" applyBorder="1" applyAlignment="1">
      <alignment horizontal="right" wrapText="1"/>
    </xf>
    <xf numFmtId="0" fontId="23" fillId="0" borderId="3" xfId="0" applyFont="1" applyFill="1" applyBorder="1" applyAlignment="1">
      <alignment horizontal="center" vertical="justify" textRotation="90" wrapText="1"/>
    </xf>
    <xf numFmtId="0" fontId="23" fillId="0" borderId="15" xfId="0" applyFont="1" applyFill="1" applyBorder="1" applyAlignment="1">
      <alignment horizontal="center" vertical="justify" textRotation="90" wrapText="1"/>
    </xf>
    <xf numFmtId="0" fontId="23" fillId="0" borderId="32" xfId="0" applyFont="1" applyFill="1" applyBorder="1" applyAlignment="1">
      <alignment horizontal="right" wrapText="1"/>
    </xf>
    <xf numFmtId="0" fontId="23" fillId="2" borderId="0" xfId="0" applyFont="1" applyFill="1" applyAlignment="1">
      <alignment horizontal="right" wrapText="1"/>
    </xf>
    <xf numFmtId="0" fontId="22" fillId="0" borderId="0" xfId="0" applyFont="1" applyFill="1" applyBorder="1" applyAlignment="1">
      <alignment horizontal="center" wrapText="1"/>
    </xf>
  </cellXfs>
  <cellStyles count="10">
    <cellStyle name="Įprastas" xfId="0" builtinId="0"/>
    <cellStyle name="Įprastas 2" xfId="2"/>
    <cellStyle name="Įprastas 2 2" xfId="3"/>
    <cellStyle name="Įprastas 3" xfId="1"/>
    <cellStyle name="Normal 2" xfId="4"/>
    <cellStyle name="Normal 2 2" xfId="5"/>
    <cellStyle name="Normal 2 2 2" xfId="8"/>
    <cellStyle name="Normal 2 3" xfId="6"/>
    <cellStyle name="Normal 2 3 2" xfId="9"/>
    <cellStyle name="Normal 2 4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3"/>
  <sheetViews>
    <sheetView tabSelected="1" workbookViewId="0">
      <selection activeCell="G102" sqref="G102"/>
    </sheetView>
  </sheetViews>
  <sheetFormatPr defaultRowHeight="13.2" outlineLevelRow="1" x14ac:dyDescent="0.25"/>
  <cols>
    <col min="1" max="1" width="4.33203125" style="112" customWidth="1"/>
    <col min="2" max="2" width="30.5546875" style="112" customWidth="1"/>
    <col min="3" max="3" width="10.5546875" style="112" customWidth="1"/>
    <col min="4" max="4" width="9.33203125" style="112" customWidth="1"/>
    <col min="5" max="5" width="9.6640625" style="112" customWidth="1"/>
    <col min="6" max="6" width="9.44140625" style="112" customWidth="1"/>
    <col min="7" max="7" width="10" style="112" customWidth="1"/>
    <col min="8" max="11" width="9.33203125" style="112" customWidth="1"/>
    <col min="12" max="176" width="9.109375" style="112"/>
    <col min="177" max="177" width="5.33203125" style="112" customWidth="1"/>
    <col min="178" max="178" width="32.6640625" style="112" customWidth="1"/>
    <col min="179" max="179" width="10.5546875" style="112" customWidth="1"/>
    <col min="180" max="180" width="9.33203125" style="112" customWidth="1"/>
    <col min="181" max="181" width="9.6640625" style="112" customWidth="1"/>
    <col min="182" max="182" width="10.5546875" style="112" customWidth="1"/>
    <col min="183" max="183" width="10" style="112" customWidth="1"/>
    <col min="184" max="184" width="9.33203125" style="112" customWidth="1"/>
    <col min="185" max="185" width="9.88671875" style="112" customWidth="1"/>
    <col min="186" max="186" width="10" style="112" customWidth="1"/>
    <col min="187" max="187" width="10.33203125" style="112" customWidth="1"/>
    <col min="188" max="188" width="6.33203125" style="112" customWidth="1"/>
    <col min="189" max="432" width="9.109375" style="112"/>
    <col min="433" max="433" width="5.33203125" style="112" customWidth="1"/>
    <col min="434" max="434" width="32.6640625" style="112" customWidth="1"/>
    <col min="435" max="435" width="10.5546875" style="112" customWidth="1"/>
    <col min="436" max="436" width="9.33203125" style="112" customWidth="1"/>
    <col min="437" max="437" width="9.6640625" style="112" customWidth="1"/>
    <col min="438" max="438" width="10.5546875" style="112" customWidth="1"/>
    <col min="439" max="439" width="10" style="112" customWidth="1"/>
    <col min="440" max="440" width="9.33203125" style="112" customWidth="1"/>
    <col min="441" max="441" width="9.88671875" style="112" customWidth="1"/>
    <col min="442" max="442" width="10" style="112" customWidth="1"/>
    <col min="443" max="443" width="10.33203125" style="112" customWidth="1"/>
    <col min="444" max="444" width="6.33203125" style="112" customWidth="1"/>
    <col min="445" max="688" width="9.109375" style="112"/>
    <col min="689" max="689" width="5.33203125" style="112" customWidth="1"/>
    <col min="690" max="690" width="32.6640625" style="112" customWidth="1"/>
    <col min="691" max="691" width="10.5546875" style="112" customWidth="1"/>
    <col min="692" max="692" width="9.33203125" style="112" customWidth="1"/>
    <col min="693" max="693" width="9.6640625" style="112" customWidth="1"/>
    <col min="694" max="694" width="10.5546875" style="112" customWidth="1"/>
    <col min="695" max="695" width="10" style="112" customWidth="1"/>
    <col min="696" max="696" width="9.33203125" style="112" customWidth="1"/>
    <col min="697" max="697" width="9.88671875" style="112" customWidth="1"/>
    <col min="698" max="698" width="10" style="112" customWidth="1"/>
    <col min="699" max="699" width="10.33203125" style="112" customWidth="1"/>
    <col min="700" max="700" width="6.33203125" style="112" customWidth="1"/>
    <col min="701" max="944" width="9.109375" style="112"/>
    <col min="945" max="945" width="5.33203125" style="112" customWidth="1"/>
    <col min="946" max="946" width="32.6640625" style="112" customWidth="1"/>
    <col min="947" max="947" width="10.5546875" style="112" customWidth="1"/>
    <col min="948" max="948" width="9.33203125" style="112" customWidth="1"/>
    <col min="949" max="949" width="9.6640625" style="112" customWidth="1"/>
    <col min="950" max="950" width="10.5546875" style="112" customWidth="1"/>
    <col min="951" max="951" width="10" style="112" customWidth="1"/>
    <col min="952" max="952" width="9.33203125" style="112" customWidth="1"/>
    <col min="953" max="953" width="9.88671875" style="112" customWidth="1"/>
    <col min="954" max="954" width="10" style="112" customWidth="1"/>
    <col min="955" max="955" width="10.33203125" style="112" customWidth="1"/>
    <col min="956" max="956" width="6.33203125" style="112" customWidth="1"/>
    <col min="957" max="1200" width="9.109375" style="112"/>
    <col min="1201" max="1201" width="5.33203125" style="112" customWidth="1"/>
    <col min="1202" max="1202" width="32.6640625" style="112" customWidth="1"/>
    <col min="1203" max="1203" width="10.5546875" style="112" customWidth="1"/>
    <col min="1204" max="1204" width="9.33203125" style="112" customWidth="1"/>
    <col min="1205" max="1205" width="9.6640625" style="112" customWidth="1"/>
    <col min="1206" max="1206" width="10.5546875" style="112" customWidth="1"/>
    <col min="1207" max="1207" width="10" style="112" customWidth="1"/>
    <col min="1208" max="1208" width="9.33203125" style="112" customWidth="1"/>
    <col min="1209" max="1209" width="9.88671875" style="112" customWidth="1"/>
    <col min="1210" max="1210" width="10" style="112" customWidth="1"/>
    <col min="1211" max="1211" width="10.33203125" style="112" customWidth="1"/>
    <col min="1212" max="1212" width="6.33203125" style="112" customWidth="1"/>
    <col min="1213" max="1456" width="9.109375" style="112"/>
    <col min="1457" max="1457" width="5.33203125" style="112" customWidth="1"/>
    <col min="1458" max="1458" width="32.6640625" style="112" customWidth="1"/>
    <col min="1459" max="1459" width="10.5546875" style="112" customWidth="1"/>
    <col min="1460" max="1460" width="9.33203125" style="112" customWidth="1"/>
    <col min="1461" max="1461" width="9.6640625" style="112" customWidth="1"/>
    <col min="1462" max="1462" width="10.5546875" style="112" customWidth="1"/>
    <col min="1463" max="1463" width="10" style="112" customWidth="1"/>
    <col min="1464" max="1464" width="9.33203125" style="112" customWidth="1"/>
    <col min="1465" max="1465" width="9.88671875" style="112" customWidth="1"/>
    <col min="1466" max="1466" width="10" style="112" customWidth="1"/>
    <col min="1467" max="1467" width="10.33203125" style="112" customWidth="1"/>
    <col min="1468" max="1468" width="6.33203125" style="112" customWidth="1"/>
    <col min="1469" max="1712" width="9.109375" style="112"/>
    <col min="1713" max="1713" width="5.33203125" style="112" customWidth="1"/>
    <col min="1714" max="1714" width="32.6640625" style="112" customWidth="1"/>
    <col min="1715" max="1715" width="10.5546875" style="112" customWidth="1"/>
    <col min="1716" max="1716" width="9.33203125" style="112" customWidth="1"/>
    <col min="1717" max="1717" width="9.6640625" style="112" customWidth="1"/>
    <col min="1718" max="1718" width="10.5546875" style="112" customWidth="1"/>
    <col min="1719" max="1719" width="10" style="112" customWidth="1"/>
    <col min="1720" max="1720" width="9.33203125" style="112" customWidth="1"/>
    <col min="1721" max="1721" width="9.88671875" style="112" customWidth="1"/>
    <col min="1722" max="1722" width="10" style="112" customWidth="1"/>
    <col min="1723" max="1723" width="10.33203125" style="112" customWidth="1"/>
    <col min="1724" max="1724" width="6.33203125" style="112" customWidth="1"/>
    <col min="1725" max="1968" width="9.109375" style="112"/>
    <col min="1969" max="1969" width="5.33203125" style="112" customWidth="1"/>
    <col min="1970" max="1970" width="32.6640625" style="112" customWidth="1"/>
    <col min="1971" max="1971" width="10.5546875" style="112" customWidth="1"/>
    <col min="1972" max="1972" width="9.33203125" style="112" customWidth="1"/>
    <col min="1973" max="1973" width="9.6640625" style="112" customWidth="1"/>
    <col min="1974" max="1974" width="10.5546875" style="112" customWidth="1"/>
    <col min="1975" max="1975" width="10" style="112" customWidth="1"/>
    <col min="1976" max="1976" width="9.33203125" style="112" customWidth="1"/>
    <col min="1977" max="1977" width="9.88671875" style="112" customWidth="1"/>
    <col min="1978" max="1978" width="10" style="112" customWidth="1"/>
    <col min="1979" max="1979" width="10.33203125" style="112" customWidth="1"/>
    <col min="1980" max="1980" width="6.33203125" style="112" customWidth="1"/>
    <col min="1981" max="2224" width="9.109375" style="112"/>
    <col min="2225" max="2225" width="5.33203125" style="112" customWidth="1"/>
    <col min="2226" max="2226" width="32.6640625" style="112" customWidth="1"/>
    <col min="2227" max="2227" width="10.5546875" style="112" customWidth="1"/>
    <col min="2228" max="2228" width="9.33203125" style="112" customWidth="1"/>
    <col min="2229" max="2229" width="9.6640625" style="112" customWidth="1"/>
    <col min="2230" max="2230" width="10.5546875" style="112" customWidth="1"/>
    <col min="2231" max="2231" width="10" style="112" customWidth="1"/>
    <col min="2232" max="2232" width="9.33203125" style="112" customWidth="1"/>
    <col min="2233" max="2233" width="9.88671875" style="112" customWidth="1"/>
    <col min="2234" max="2234" width="10" style="112" customWidth="1"/>
    <col min="2235" max="2235" width="10.33203125" style="112" customWidth="1"/>
    <col min="2236" max="2236" width="6.33203125" style="112" customWidth="1"/>
    <col min="2237" max="2480" width="9.109375" style="112"/>
    <col min="2481" max="2481" width="5.33203125" style="112" customWidth="1"/>
    <col min="2482" max="2482" width="32.6640625" style="112" customWidth="1"/>
    <col min="2483" max="2483" width="10.5546875" style="112" customWidth="1"/>
    <col min="2484" max="2484" width="9.33203125" style="112" customWidth="1"/>
    <col min="2485" max="2485" width="9.6640625" style="112" customWidth="1"/>
    <col min="2486" max="2486" width="10.5546875" style="112" customWidth="1"/>
    <col min="2487" max="2487" width="10" style="112" customWidth="1"/>
    <col min="2488" max="2488" width="9.33203125" style="112" customWidth="1"/>
    <col min="2489" max="2489" width="9.88671875" style="112" customWidth="1"/>
    <col min="2490" max="2490" width="10" style="112" customWidth="1"/>
    <col min="2491" max="2491" width="10.33203125" style="112" customWidth="1"/>
    <col min="2492" max="2492" width="6.33203125" style="112" customWidth="1"/>
    <col min="2493" max="2736" width="9.109375" style="112"/>
    <col min="2737" max="2737" width="5.33203125" style="112" customWidth="1"/>
    <col min="2738" max="2738" width="32.6640625" style="112" customWidth="1"/>
    <col min="2739" max="2739" width="10.5546875" style="112" customWidth="1"/>
    <col min="2740" max="2740" width="9.33203125" style="112" customWidth="1"/>
    <col min="2741" max="2741" width="9.6640625" style="112" customWidth="1"/>
    <col min="2742" max="2742" width="10.5546875" style="112" customWidth="1"/>
    <col min="2743" max="2743" width="10" style="112" customWidth="1"/>
    <col min="2744" max="2744" width="9.33203125" style="112" customWidth="1"/>
    <col min="2745" max="2745" width="9.88671875" style="112" customWidth="1"/>
    <col min="2746" max="2746" width="10" style="112" customWidth="1"/>
    <col min="2747" max="2747" width="10.33203125" style="112" customWidth="1"/>
    <col min="2748" max="2748" width="6.33203125" style="112" customWidth="1"/>
    <col min="2749" max="2992" width="9.109375" style="112"/>
    <col min="2993" max="2993" width="5.33203125" style="112" customWidth="1"/>
    <col min="2994" max="2994" width="32.6640625" style="112" customWidth="1"/>
    <col min="2995" max="2995" width="10.5546875" style="112" customWidth="1"/>
    <col min="2996" max="2996" width="9.33203125" style="112" customWidth="1"/>
    <col min="2997" max="2997" width="9.6640625" style="112" customWidth="1"/>
    <col min="2998" max="2998" width="10.5546875" style="112" customWidth="1"/>
    <col min="2999" max="2999" width="10" style="112" customWidth="1"/>
    <col min="3000" max="3000" width="9.33203125" style="112" customWidth="1"/>
    <col min="3001" max="3001" width="9.88671875" style="112" customWidth="1"/>
    <col min="3002" max="3002" width="10" style="112" customWidth="1"/>
    <col min="3003" max="3003" width="10.33203125" style="112" customWidth="1"/>
    <col min="3004" max="3004" width="6.33203125" style="112" customWidth="1"/>
    <col min="3005" max="3248" width="9.109375" style="112"/>
    <col min="3249" max="3249" width="5.33203125" style="112" customWidth="1"/>
    <col min="3250" max="3250" width="32.6640625" style="112" customWidth="1"/>
    <col min="3251" max="3251" width="10.5546875" style="112" customWidth="1"/>
    <col min="3252" max="3252" width="9.33203125" style="112" customWidth="1"/>
    <col min="3253" max="3253" width="9.6640625" style="112" customWidth="1"/>
    <col min="3254" max="3254" width="10.5546875" style="112" customWidth="1"/>
    <col min="3255" max="3255" width="10" style="112" customWidth="1"/>
    <col min="3256" max="3256" width="9.33203125" style="112" customWidth="1"/>
    <col min="3257" max="3257" width="9.88671875" style="112" customWidth="1"/>
    <col min="3258" max="3258" width="10" style="112" customWidth="1"/>
    <col min="3259" max="3259" width="10.33203125" style="112" customWidth="1"/>
    <col min="3260" max="3260" width="6.33203125" style="112" customWidth="1"/>
    <col min="3261" max="3504" width="9.109375" style="112"/>
    <col min="3505" max="3505" width="5.33203125" style="112" customWidth="1"/>
    <col min="3506" max="3506" width="32.6640625" style="112" customWidth="1"/>
    <col min="3507" max="3507" width="10.5546875" style="112" customWidth="1"/>
    <col min="3508" max="3508" width="9.33203125" style="112" customWidth="1"/>
    <col min="3509" max="3509" width="9.6640625" style="112" customWidth="1"/>
    <col min="3510" max="3510" width="10.5546875" style="112" customWidth="1"/>
    <col min="3511" max="3511" width="10" style="112" customWidth="1"/>
    <col min="3512" max="3512" width="9.33203125" style="112" customWidth="1"/>
    <col min="3513" max="3513" width="9.88671875" style="112" customWidth="1"/>
    <col min="3514" max="3514" width="10" style="112" customWidth="1"/>
    <col min="3515" max="3515" width="10.33203125" style="112" customWidth="1"/>
    <col min="3516" max="3516" width="6.33203125" style="112" customWidth="1"/>
    <col min="3517" max="3760" width="9.109375" style="112"/>
    <col min="3761" max="3761" width="5.33203125" style="112" customWidth="1"/>
    <col min="3762" max="3762" width="32.6640625" style="112" customWidth="1"/>
    <col min="3763" max="3763" width="10.5546875" style="112" customWidth="1"/>
    <col min="3764" max="3764" width="9.33203125" style="112" customWidth="1"/>
    <col min="3765" max="3765" width="9.6640625" style="112" customWidth="1"/>
    <col min="3766" max="3766" width="10.5546875" style="112" customWidth="1"/>
    <col min="3767" max="3767" width="10" style="112" customWidth="1"/>
    <col min="3768" max="3768" width="9.33203125" style="112" customWidth="1"/>
    <col min="3769" max="3769" width="9.88671875" style="112" customWidth="1"/>
    <col min="3770" max="3770" width="10" style="112" customWidth="1"/>
    <col min="3771" max="3771" width="10.33203125" style="112" customWidth="1"/>
    <col min="3772" max="3772" width="6.33203125" style="112" customWidth="1"/>
    <col min="3773" max="4016" width="9.109375" style="112"/>
    <col min="4017" max="4017" width="5.33203125" style="112" customWidth="1"/>
    <col min="4018" max="4018" width="32.6640625" style="112" customWidth="1"/>
    <col min="4019" max="4019" width="10.5546875" style="112" customWidth="1"/>
    <col min="4020" max="4020" width="9.33203125" style="112" customWidth="1"/>
    <col min="4021" max="4021" width="9.6640625" style="112" customWidth="1"/>
    <col min="4022" max="4022" width="10.5546875" style="112" customWidth="1"/>
    <col min="4023" max="4023" width="10" style="112" customWidth="1"/>
    <col min="4024" max="4024" width="9.33203125" style="112" customWidth="1"/>
    <col min="4025" max="4025" width="9.88671875" style="112" customWidth="1"/>
    <col min="4026" max="4026" width="10" style="112" customWidth="1"/>
    <col min="4027" max="4027" width="10.33203125" style="112" customWidth="1"/>
    <col min="4028" max="4028" width="6.33203125" style="112" customWidth="1"/>
    <col min="4029" max="4272" width="9.109375" style="112"/>
    <col min="4273" max="4273" width="5.33203125" style="112" customWidth="1"/>
    <col min="4274" max="4274" width="32.6640625" style="112" customWidth="1"/>
    <col min="4275" max="4275" width="10.5546875" style="112" customWidth="1"/>
    <col min="4276" max="4276" width="9.33203125" style="112" customWidth="1"/>
    <col min="4277" max="4277" width="9.6640625" style="112" customWidth="1"/>
    <col min="4278" max="4278" width="10.5546875" style="112" customWidth="1"/>
    <col min="4279" max="4279" width="10" style="112" customWidth="1"/>
    <col min="4280" max="4280" width="9.33203125" style="112" customWidth="1"/>
    <col min="4281" max="4281" width="9.88671875" style="112" customWidth="1"/>
    <col min="4282" max="4282" width="10" style="112" customWidth="1"/>
    <col min="4283" max="4283" width="10.33203125" style="112" customWidth="1"/>
    <col min="4284" max="4284" width="6.33203125" style="112" customWidth="1"/>
    <col min="4285" max="4528" width="9.109375" style="112"/>
    <col min="4529" max="4529" width="5.33203125" style="112" customWidth="1"/>
    <col min="4530" max="4530" width="32.6640625" style="112" customWidth="1"/>
    <col min="4531" max="4531" width="10.5546875" style="112" customWidth="1"/>
    <col min="4532" max="4532" width="9.33203125" style="112" customWidth="1"/>
    <col min="4533" max="4533" width="9.6640625" style="112" customWidth="1"/>
    <col min="4534" max="4534" width="10.5546875" style="112" customWidth="1"/>
    <col min="4535" max="4535" width="10" style="112" customWidth="1"/>
    <col min="4536" max="4536" width="9.33203125" style="112" customWidth="1"/>
    <col min="4537" max="4537" width="9.88671875" style="112" customWidth="1"/>
    <col min="4538" max="4538" width="10" style="112" customWidth="1"/>
    <col min="4539" max="4539" width="10.33203125" style="112" customWidth="1"/>
    <col min="4540" max="4540" width="6.33203125" style="112" customWidth="1"/>
    <col min="4541" max="4784" width="9.109375" style="112"/>
    <col min="4785" max="4785" width="5.33203125" style="112" customWidth="1"/>
    <col min="4786" max="4786" width="32.6640625" style="112" customWidth="1"/>
    <col min="4787" max="4787" width="10.5546875" style="112" customWidth="1"/>
    <col min="4788" max="4788" width="9.33203125" style="112" customWidth="1"/>
    <col min="4789" max="4789" width="9.6640625" style="112" customWidth="1"/>
    <col min="4790" max="4790" width="10.5546875" style="112" customWidth="1"/>
    <col min="4791" max="4791" width="10" style="112" customWidth="1"/>
    <col min="4792" max="4792" width="9.33203125" style="112" customWidth="1"/>
    <col min="4793" max="4793" width="9.88671875" style="112" customWidth="1"/>
    <col min="4794" max="4794" width="10" style="112" customWidth="1"/>
    <col min="4795" max="4795" width="10.33203125" style="112" customWidth="1"/>
    <col min="4796" max="4796" width="6.33203125" style="112" customWidth="1"/>
    <col min="4797" max="5040" width="9.109375" style="112"/>
    <col min="5041" max="5041" width="5.33203125" style="112" customWidth="1"/>
    <col min="5042" max="5042" width="32.6640625" style="112" customWidth="1"/>
    <col min="5043" max="5043" width="10.5546875" style="112" customWidth="1"/>
    <col min="5044" max="5044" width="9.33203125" style="112" customWidth="1"/>
    <col min="5045" max="5045" width="9.6640625" style="112" customWidth="1"/>
    <col min="5046" max="5046" width="10.5546875" style="112" customWidth="1"/>
    <col min="5047" max="5047" width="10" style="112" customWidth="1"/>
    <col min="5048" max="5048" width="9.33203125" style="112" customWidth="1"/>
    <col min="5049" max="5049" width="9.88671875" style="112" customWidth="1"/>
    <col min="5050" max="5050" width="10" style="112" customWidth="1"/>
    <col min="5051" max="5051" width="10.33203125" style="112" customWidth="1"/>
    <col min="5052" max="5052" width="6.33203125" style="112" customWidth="1"/>
    <col min="5053" max="5296" width="9.109375" style="112"/>
    <col min="5297" max="5297" width="5.33203125" style="112" customWidth="1"/>
    <col min="5298" max="5298" width="32.6640625" style="112" customWidth="1"/>
    <col min="5299" max="5299" width="10.5546875" style="112" customWidth="1"/>
    <col min="5300" max="5300" width="9.33203125" style="112" customWidth="1"/>
    <col min="5301" max="5301" width="9.6640625" style="112" customWidth="1"/>
    <col min="5302" max="5302" width="10.5546875" style="112" customWidth="1"/>
    <col min="5303" max="5303" width="10" style="112" customWidth="1"/>
    <col min="5304" max="5304" width="9.33203125" style="112" customWidth="1"/>
    <col min="5305" max="5305" width="9.88671875" style="112" customWidth="1"/>
    <col min="5306" max="5306" width="10" style="112" customWidth="1"/>
    <col min="5307" max="5307" width="10.33203125" style="112" customWidth="1"/>
    <col min="5308" max="5308" width="6.33203125" style="112" customWidth="1"/>
    <col min="5309" max="5552" width="9.109375" style="112"/>
    <col min="5553" max="5553" width="5.33203125" style="112" customWidth="1"/>
    <col min="5554" max="5554" width="32.6640625" style="112" customWidth="1"/>
    <col min="5555" max="5555" width="10.5546875" style="112" customWidth="1"/>
    <col min="5556" max="5556" width="9.33203125" style="112" customWidth="1"/>
    <col min="5557" max="5557" width="9.6640625" style="112" customWidth="1"/>
    <col min="5558" max="5558" width="10.5546875" style="112" customWidth="1"/>
    <col min="5559" max="5559" width="10" style="112" customWidth="1"/>
    <col min="5560" max="5560" width="9.33203125" style="112" customWidth="1"/>
    <col min="5561" max="5561" width="9.88671875" style="112" customWidth="1"/>
    <col min="5562" max="5562" width="10" style="112" customWidth="1"/>
    <col min="5563" max="5563" width="10.33203125" style="112" customWidth="1"/>
    <col min="5564" max="5564" width="6.33203125" style="112" customWidth="1"/>
    <col min="5565" max="5808" width="9.109375" style="112"/>
    <col min="5809" max="5809" width="5.33203125" style="112" customWidth="1"/>
    <col min="5810" max="5810" width="32.6640625" style="112" customWidth="1"/>
    <col min="5811" max="5811" width="10.5546875" style="112" customWidth="1"/>
    <col min="5812" max="5812" width="9.33203125" style="112" customWidth="1"/>
    <col min="5813" max="5813" width="9.6640625" style="112" customWidth="1"/>
    <col min="5814" max="5814" width="10.5546875" style="112" customWidth="1"/>
    <col min="5815" max="5815" width="10" style="112" customWidth="1"/>
    <col min="5816" max="5816" width="9.33203125" style="112" customWidth="1"/>
    <col min="5817" max="5817" width="9.88671875" style="112" customWidth="1"/>
    <col min="5818" max="5818" width="10" style="112" customWidth="1"/>
    <col min="5819" max="5819" width="10.33203125" style="112" customWidth="1"/>
    <col min="5820" max="5820" width="6.33203125" style="112" customWidth="1"/>
    <col min="5821" max="6064" width="9.109375" style="112"/>
    <col min="6065" max="6065" width="5.33203125" style="112" customWidth="1"/>
    <col min="6066" max="6066" width="32.6640625" style="112" customWidth="1"/>
    <col min="6067" max="6067" width="10.5546875" style="112" customWidth="1"/>
    <col min="6068" max="6068" width="9.33203125" style="112" customWidth="1"/>
    <col min="6069" max="6069" width="9.6640625" style="112" customWidth="1"/>
    <col min="6070" max="6070" width="10.5546875" style="112" customWidth="1"/>
    <col min="6071" max="6071" width="10" style="112" customWidth="1"/>
    <col min="6072" max="6072" width="9.33203125" style="112" customWidth="1"/>
    <col min="6073" max="6073" width="9.88671875" style="112" customWidth="1"/>
    <col min="6074" max="6074" width="10" style="112" customWidth="1"/>
    <col min="6075" max="6075" width="10.33203125" style="112" customWidth="1"/>
    <col min="6076" max="6076" width="6.33203125" style="112" customWidth="1"/>
    <col min="6077" max="6320" width="9.109375" style="112"/>
    <col min="6321" max="6321" width="5.33203125" style="112" customWidth="1"/>
    <col min="6322" max="6322" width="32.6640625" style="112" customWidth="1"/>
    <col min="6323" max="6323" width="10.5546875" style="112" customWidth="1"/>
    <col min="6324" max="6324" width="9.33203125" style="112" customWidth="1"/>
    <col min="6325" max="6325" width="9.6640625" style="112" customWidth="1"/>
    <col min="6326" max="6326" width="10.5546875" style="112" customWidth="1"/>
    <col min="6327" max="6327" width="10" style="112" customWidth="1"/>
    <col min="6328" max="6328" width="9.33203125" style="112" customWidth="1"/>
    <col min="6329" max="6329" width="9.88671875" style="112" customWidth="1"/>
    <col min="6330" max="6330" width="10" style="112" customWidth="1"/>
    <col min="6331" max="6331" width="10.33203125" style="112" customWidth="1"/>
    <col min="6332" max="6332" width="6.33203125" style="112" customWidth="1"/>
    <col min="6333" max="6576" width="9.109375" style="112"/>
    <col min="6577" max="6577" width="5.33203125" style="112" customWidth="1"/>
    <col min="6578" max="6578" width="32.6640625" style="112" customWidth="1"/>
    <col min="6579" max="6579" width="10.5546875" style="112" customWidth="1"/>
    <col min="6580" max="6580" width="9.33203125" style="112" customWidth="1"/>
    <col min="6581" max="6581" width="9.6640625" style="112" customWidth="1"/>
    <col min="6582" max="6582" width="10.5546875" style="112" customWidth="1"/>
    <col min="6583" max="6583" width="10" style="112" customWidth="1"/>
    <col min="6584" max="6584" width="9.33203125" style="112" customWidth="1"/>
    <col min="6585" max="6585" width="9.88671875" style="112" customWidth="1"/>
    <col min="6586" max="6586" width="10" style="112" customWidth="1"/>
    <col min="6587" max="6587" width="10.33203125" style="112" customWidth="1"/>
    <col min="6588" max="6588" width="6.33203125" style="112" customWidth="1"/>
    <col min="6589" max="6832" width="9.109375" style="112"/>
    <col min="6833" max="6833" width="5.33203125" style="112" customWidth="1"/>
    <col min="6834" max="6834" width="32.6640625" style="112" customWidth="1"/>
    <col min="6835" max="6835" width="10.5546875" style="112" customWidth="1"/>
    <col min="6836" max="6836" width="9.33203125" style="112" customWidth="1"/>
    <col min="6837" max="6837" width="9.6640625" style="112" customWidth="1"/>
    <col min="6838" max="6838" width="10.5546875" style="112" customWidth="1"/>
    <col min="6839" max="6839" width="10" style="112" customWidth="1"/>
    <col min="6840" max="6840" width="9.33203125" style="112" customWidth="1"/>
    <col min="6841" max="6841" width="9.88671875" style="112" customWidth="1"/>
    <col min="6842" max="6842" width="10" style="112" customWidth="1"/>
    <col min="6843" max="6843" width="10.33203125" style="112" customWidth="1"/>
    <col min="6844" max="6844" width="6.33203125" style="112" customWidth="1"/>
    <col min="6845" max="7088" width="9.109375" style="112"/>
    <col min="7089" max="7089" width="5.33203125" style="112" customWidth="1"/>
    <col min="7090" max="7090" width="32.6640625" style="112" customWidth="1"/>
    <col min="7091" max="7091" width="10.5546875" style="112" customWidth="1"/>
    <col min="7092" max="7092" width="9.33203125" style="112" customWidth="1"/>
    <col min="7093" max="7093" width="9.6640625" style="112" customWidth="1"/>
    <col min="7094" max="7094" width="10.5546875" style="112" customWidth="1"/>
    <col min="7095" max="7095" width="10" style="112" customWidth="1"/>
    <col min="7096" max="7096" width="9.33203125" style="112" customWidth="1"/>
    <col min="7097" max="7097" width="9.88671875" style="112" customWidth="1"/>
    <col min="7098" max="7098" width="10" style="112" customWidth="1"/>
    <col min="7099" max="7099" width="10.33203125" style="112" customWidth="1"/>
    <col min="7100" max="7100" width="6.33203125" style="112" customWidth="1"/>
    <col min="7101" max="7344" width="9.109375" style="112"/>
    <col min="7345" max="7345" width="5.33203125" style="112" customWidth="1"/>
    <col min="7346" max="7346" width="32.6640625" style="112" customWidth="1"/>
    <col min="7347" max="7347" width="10.5546875" style="112" customWidth="1"/>
    <col min="7348" max="7348" width="9.33203125" style="112" customWidth="1"/>
    <col min="7349" max="7349" width="9.6640625" style="112" customWidth="1"/>
    <col min="7350" max="7350" width="10.5546875" style="112" customWidth="1"/>
    <col min="7351" max="7351" width="10" style="112" customWidth="1"/>
    <col min="7352" max="7352" width="9.33203125" style="112" customWidth="1"/>
    <col min="7353" max="7353" width="9.88671875" style="112" customWidth="1"/>
    <col min="7354" max="7354" width="10" style="112" customWidth="1"/>
    <col min="7355" max="7355" width="10.33203125" style="112" customWidth="1"/>
    <col min="7356" max="7356" width="6.33203125" style="112" customWidth="1"/>
    <col min="7357" max="7600" width="9.109375" style="112"/>
    <col min="7601" max="7601" width="5.33203125" style="112" customWidth="1"/>
    <col min="7602" max="7602" width="32.6640625" style="112" customWidth="1"/>
    <col min="7603" max="7603" width="10.5546875" style="112" customWidth="1"/>
    <col min="7604" max="7604" width="9.33203125" style="112" customWidth="1"/>
    <col min="7605" max="7605" width="9.6640625" style="112" customWidth="1"/>
    <col min="7606" max="7606" width="10.5546875" style="112" customWidth="1"/>
    <col min="7607" max="7607" width="10" style="112" customWidth="1"/>
    <col min="7608" max="7608" width="9.33203125" style="112" customWidth="1"/>
    <col min="7609" max="7609" width="9.88671875" style="112" customWidth="1"/>
    <col min="7610" max="7610" width="10" style="112" customWidth="1"/>
    <col min="7611" max="7611" width="10.33203125" style="112" customWidth="1"/>
    <col min="7612" max="7612" width="6.33203125" style="112" customWidth="1"/>
    <col min="7613" max="7856" width="9.109375" style="112"/>
    <col min="7857" max="7857" width="5.33203125" style="112" customWidth="1"/>
    <col min="7858" max="7858" width="32.6640625" style="112" customWidth="1"/>
    <col min="7859" max="7859" width="10.5546875" style="112" customWidth="1"/>
    <col min="7860" max="7860" width="9.33203125" style="112" customWidth="1"/>
    <col min="7861" max="7861" width="9.6640625" style="112" customWidth="1"/>
    <col min="7862" max="7862" width="10.5546875" style="112" customWidth="1"/>
    <col min="7863" max="7863" width="10" style="112" customWidth="1"/>
    <col min="7864" max="7864" width="9.33203125" style="112" customWidth="1"/>
    <col min="7865" max="7865" width="9.88671875" style="112" customWidth="1"/>
    <col min="7866" max="7866" width="10" style="112" customWidth="1"/>
    <col min="7867" max="7867" width="10.33203125" style="112" customWidth="1"/>
    <col min="7868" max="7868" width="6.33203125" style="112" customWidth="1"/>
    <col min="7869" max="8112" width="9.109375" style="112"/>
    <col min="8113" max="8113" width="5.33203125" style="112" customWidth="1"/>
    <col min="8114" max="8114" width="32.6640625" style="112" customWidth="1"/>
    <col min="8115" max="8115" width="10.5546875" style="112" customWidth="1"/>
    <col min="8116" max="8116" width="9.33203125" style="112" customWidth="1"/>
    <col min="8117" max="8117" width="9.6640625" style="112" customWidth="1"/>
    <col min="8118" max="8118" width="10.5546875" style="112" customWidth="1"/>
    <col min="8119" max="8119" width="10" style="112" customWidth="1"/>
    <col min="8120" max="8120" width="9.33203125" style="112" customWidth="1"/>
    <col min="8121" max="8121" width="9.88671875" style="112" customWidth="1"/>
    <col min="8122" max="8122" width="10" style="112" customWidth="1"/>
    <col min="8123" max="8123" width="10.33203125" style="112" customWidth="1"/>
    <col min="8124" max="8124" width="6.33203125" style="112" customWidth="1"/>
    <col min="8125" max="8368" width="9.109375" style="112"/>
    <col min="8369" max="8369" width="5.33203125" style="112" customWidth="1"/>
    <col min="8370" max="8370" width="32.6640625" style="112" customWidth="1"/>
    <col min="8371" max="8371" width="10.5546875" style="112" customWidth="1"/>
    <col min="8372" max="8372" width="9.33203125" style="112" customWidth="1"/>
    <col min="8373" max="8373" width="9.6640625" style="112" customWidth="1"/>
    <col min="8374" max="8374" width="10.5546875" style="112" customWidth="1"/>
    <col min="8375" max="8375" width="10" style="112" customWidth="1"/>
    <col min="8376" max="8376" width="9.33203125" style="112" customWidth="1"/>
    <col min="8377" max="8377" width="9.88671875" style="112" customWidth="1"/>
    <col min="8378" max="8378" width="10" style="112" customWidth="1"/>
    <col min="8379" max="8379" width="10.33203125" style="112" customWidth="1"/>
    <col min="8380" max="8380" width="6.33203125" style="112" customWidth="1"/>
    <col min="8381" max="8624" width="9.109375" style="112"/>
    <col min="8625" max="8625" width="5.33203125" style="112" customWidth="1"/>
    <col min="8626" max="8626" width="32.6640625" style="112" customWidth="1"/>
    <col min="8627" max="8627" width="10.5546875" style="112" customWidth="1"/>
    <col min="8628" max="8628" width="9.33203125" style="112" customWidth="1"/>
    <col min="8629" max="8629" width="9.6640625" style="112" customWidth="1"/>
    <col min="8630" max="8630" width="10.5546875" style="112" customWidth="1"/>
    <col min="8631" max="8631" width="10" style="112" customWidth="1"/>
    <col min="8632" max="8632" width="9.33203125" style="112" customWidth="1"/>
    <col min="8633" max="8633" width="9.88671875" style="112" customWidth="1"/>
    <col min="8634" max="8634" width="10" style="112" customWidth="1"/>
    <col min="8635" max="8635" width="10.33203125" style="112" customWidth="1"/>
    <col min="8636" max="8636" width="6.33203125" style="112" customWidth="1"/>
    <col min="8637" max="8880" width="9.109375" style="112"/>
    <col min="8881" max="8881" width="5.33203125" style="112" customWidth="1"/>
    <col min="8882" max="8882" width="32.6640625" style="112" customWidth="1"/>
    <col min="8883" max="8883" width="10.5546875" style="112" customWidth="1"/>
    <col min="8884" max="8884" width="9.33203125" style="112" customWidth="1"/>
    <col min="8885" max="8885" width="9.6640625" style="112" customWidth="1"/>
    <col min="8886" max="8886" width="10.5546875" style="112" customWidth="1"/>
    <col min="8887" max="8887" width="10" style="112" customWidth="1"/>
    <col min="8888" max="8888" width="9.33203125" style="112" customWidth="1"/>
    <col min="8889" max="8889" width="9.88671875" style="112" customWidth="1"/>
    <col min="8890" max="8890" width="10" style="112" customWidth="1"/>
    <col min="8891" max="8891" width="10.33203125" style="112" customWidth="1"/>
    <col min="8892" max="8892" width="6.33203125" style="112" customWidth="1"/>
    <col min="8893" max="9136" width="9.109375" style="112"/>
    <col min="9137" max="9137" width="5.33203125" style="112" customWidth="1"/>
    <col min="9138" max="9138" width="32.6640625" style="112" customWidth="1"/>
    <col min="9139" max="9139" width="10.5546875" style="112" customWidth="1"/>
    <col min="9140" max="9140" width="9.33203125" style="112" customWidth="1"/>
    <col min="9141" max="9141" width="9.6640625" style="112" customWidth="1"/>
    <col min="9142" max="9142" width="10.5546875" style="112" customWidth="1"/>
    <col min="9143" max="9143" width="10" style="112" customWidth="1"/>
    <col min="9144" max="9144" width="9.33203125" style="112" customWidth="1"/>
    <col min="9145" max="9145" width="9.88671875" style="112" customWidth="1"/>
    <col min="9146" max="9146" width="10" style="112" customWidth="1"/>
    <col min="9147" max="9147" width="10.33203125" style="112" customWidth="1"/>
    <col min="9148" max="9148" width="6.33203125" style="112" customWidth="1"/>
    <col min="9149" max="9392" width="9.109375" style="112"/>
    <col min="9393" max="9393" width="5.33203125" style="112" customWidth="1"/>
    <col min="9394" max="9394" width="32.6640625" style="112" customWidth="1"/>
    <col min="9395" max="9395" width="10.5546875" style="112" customWidth="1"/>
    <col min="9396" max="9396" width="9.33203125" style="112" customWidth="1"/>
    <col min="9397" max="9397" width="9.6640625" style="112" customWidth="1"/>
    <col min="9398" max="9398" width="10.5546875" style="112" customWidth="1"/>
    <col min="9399" max="9399" width="10" style="112" customWidth="1"/>
    <col min="9400" max="9400" width="9.33203125" style="112" customWidth="1"/>
    <col min="9401" max="9401" width="9.88671875" style="112" customWidth="1"/>
    <col min="9402" max="9402" width="10" style="112" customWidth="1"/>
    <col min="9403" max="9403" width="10.33203125" style="112" customWidth="1"/>
    <col min="9404" max="9404" width="6.33203125" style="112" customWidth="1"/>
    <col min="9405" max="9648" width="9.109375" style="112"/>
    <col min="9649" max="9649" width="5.33203125" style="112" customWidth="1"/>
    <col min="9650" max="9650" width="32.6640625" style="112" customWidth="1"/>
    <col min="9651" max="9651" width="10.5546875" style="112" customWidth="1"/>
    <col min="9652" max="9652" width="9.33203125" style="112" customWidth="1"/>
    <col min="9653" max="9653" width="9.6640625" style="112" customWidth="1"/>
    <col min="9654" max="9654" width="10.5546875" style="112" customWidth="1"/>
    <col min="9655" max="9655" width="10" style="112" customWidth="1"/>
    <col min="9656" max="9656" width="9.33203125" style="112" customWidth="1"/>
    <col min="9657" max="9657" width="9.88671875" style="112" customWidth="1"/>
    <col min="9658" max="9658" width="10" style="112" customWidth="1"/>
    <col min="9659" max="9659" width="10.33203125" style="112" customWidth="1"/>
    <col min="9660" max="9660" width="6.33203125" style="112" customWidth="1"/>
    <col min="9661" max="9904" width="9.109375" style="112"/>
    <col min="9905" max="9905" width="5.33203125" style="112" customWidth="1"/>
    <col min="9906" max="9906" width="32.6640625" style="112" customWidth="1"/>
    <col min="9907" max="9907" width="10.5546875" style="112" customWidth="1"/>
    <col min="9908" max="9908" width="9.33203125" style="112" customWidth="1"/>
    <col min="9909" max="9909" width="9.6640625" style="112" customWidth="1"/>
    <col min="9910" max="9910" width="10.5546875" style="112" customWidth="1"/>
    <col min="9911" max="9911" width="10" style="112" customWidth="1"/>
    <col min="9912" max="9912" width="9.33203125" style="112" customWidth="1"/>
    <col min="9913" max="9913" width="9.88671875" style="112" customWidth="1"/>
    <col min="9914" max="9914" width="10" style="112" customWidth="1"/>
    <col min="9915" max="9915" width="10.33203125" style="112" customWidth="1"/>
    <col min="9916" max="9916" width="6.33203125" style="112" customWidth="1"/>
    <col min="9917" max="10160" width="9.109375" style="112"/>
    <col min="10161" max="10161" width="5.33203125" style="112" customWidth="1"/>
    <col min="10162" max="10162" width="32.6640625" style="112" customWidth="1"/>
    <col min="10163" max="10163" width="10.5546875" style="112" customWidth="1"/>
    <col min="10164" max="10164" width="9.33203125" style="112" customWidth="1"/>
    <col min="10165" max="10165" width="9.6640625" style="112" customWidth="1"/>
    <col min="10166" max="10166" width="10.5546875" style="112" customWidth="1"/>
    <col min="10167" max="10167" width="10" style="112" customWidth="1"/>
    <col min="10168" max="10168" width="9.33203125" style="112" customWidth="1"/>
    <col min="10169" max="10169" width="9.88671875" style="112" customWidth="1"/>
    <col min="10170" max="10170" width="10" style="112" customWidth="1"/>
    <col min="10171" max="10171" width="10.33203125" style="112" customWidth="1"/>
    <col min="10172" max="10172" width="6.33203125" style="112" customWidth="1"/>
    <col min="10173" max="10416" width="9.109375" style="112"/>
    <col min="10417" max="10417" width="5.33203125" style="112" customWidth="1"/>
    <col min="10418" max="10418" width="32.6640625" style="112" customWidth="1"/>
    <col min="10419" max="10419" width="10.5546875" style="112" customWidth="1"/>
    <col min="10420" max="10420" width="9.33203125" style="112" customWidth="1"/>
    <col min="10421" max="10421" width="9.6640625" style="112" customWidth="1"/>
    <col min="10422" max="10422" width="10.5546875" style="112" customWidth="1"/>
    <col min="10423" max="10423" width="10" style="112" customWidth="1"/>
    <col min="10424" max="10424" width="9.33203125" style="112" customWidth="1"/>
    <col min="10425" max="10425" width="9.88671875" style="112" customWidth="1"/>
    <col min="10426" max="10426" width="10" style="112" customWidth="1"/>
    <col min="10427" max="10427" width="10.33203125" style="112" customWidth="1"/>
    <col min="10428" max="10428" width="6.33203125" style="112" customWidth="1"/>
    <col min="10429" max="10672" width="9.109375" style="112"/>
    <col min="10673" max="10673" width="5.33203125" style="112" customWidth="1"/>
    <col min="10674" max="10674" width="32.6640625" style="112" customWidth="1"/>
    <col min="10675" max="10675" width="10.5546875" style="112" customWidth="1"/>
    <col min="10676" max="10676" width="9.33203125" style="112" customWidth="1"/>
    <col min="10677" max="10677" width="9.6640625" style="112" customWidth="1"/>
    <col min="10678" max="10678" width="10.5546875" style="112" customWidth="1"/>
    <col min="10679" max="10679" width="10" style="112" customWidth="1"/>
    <col min="10680" max="10680" width="9.33203125" style="112" customWidth="1"/>
    <col min="10681" max="10681" width="9.88671875" style="112" customWidth="1"/>
    <col min="10682" max="10682" width="10" style="112" customWidth="1"/>
    <col min="10683" max="10683" width="10.33203125" style="112" customWidth="1"/>
    <col min="10684" max="10684" width="6.33203125" style="112" customWidth="1"/>
    <col min="10685" max="10928" width="9.109375" style="112"/>
    <col min="10929" max="10929" width="5.33203125" style="112" customWidth="1"/>
    <col min="10930" max="10930" width="32.6640625" style="112" customWidth="1"/>
    <col min="10931" max="10931" width="10.5546875" style="112" customWidth="1"/>
    <col min="10932" max="10932" width="9.33203125" style="112" customWidth="1"/>
    <col min="10933" max="10933" width="9.6640625" style="112" customWidth="1"/>
    <col min="10934" max="10934" width="10.5546875" style="112" customWidth="1"/>
    <col min="10935" max="10935" width="10" style="112" customWidth="1"/>
    <col min="10936" max="10936" width="9.33203125" style="112" customWidth="1"/>
    <col min="10937" max="10937" width="9.88671875" style="112" customWidth="1"/>
    <col min="10938" max="10938" width="10" style="112" customWidth="1"/>
    <col min="10939" max="10939" width="10.33203125" style="112" customWidth="1"/>
    <col min="10940" max="10940" width="6.33203125" style="112" customWidth="1"/>
    <col min="10941" max="11184" width="9.109375" style="112"/>
    <col min="11185" max="11185" width="5.33203125" style="112" customWidth="1"/>
    <col min="11186" max="11186" width="32.6640625" style="112" customWidth="1"/>
    <col min="11187" max="11187" width="10.5546875" style="112" customWidth="1"/>
    <col min="11188" max="11188" width="9.33203125" style="112" customWidth="1"/>
    <col min="11189" max="11189" width="9.6640625" style="112" customWidth="1"/>
    <col min="11190" max="11190" width="10.5546875" style="112" customWidth="1"/>
    <col min="11191" max="11191" width="10" style="112" customWidth="1"/>
    <col min="11192" max="11192" width="9.33203125" style="112" customWidth="1"/>
    <col min="11193" max="11193" width="9.88671875" style="112" customWidth="1"/>
    <col min="11194" max="11194" width="10" style="112" customWidth="1"/>
    <col min="11195" max="11195" width="10.33203125" style="112" customWidth="1"/>
    <col min="11196" max="11196" width="6.33203125" style="112" customWidth="1"/>
    <col min="11197" max="11440" width="9.109375" style="112"/>
    <col min="11441" max="11441" width="5.33203125" style="112" customWidth="1"/>
    <col min="11442" max="11442" width="32.6640625" style="112" customWidth="1"/>
    <col min="11443" max="11443" width="10.5546875" style="112" customWidth="1"/>
    <col min="11444" max="11444" width="9.33203125" style="112" customWidth="1"/>
    <col min="11445" max="11445" width="9.6640625" style="112" customWidth="1"/>
    <col min="11446" max="11446" width="10.5546875" style="112" customWidth="1"/>
    <col min="11447" max="11447" width="10" style="112" customWidth="1"/>
    <col min="11448" max="11448" width="9.33203125" style="112" customWidth="1"/>
    <col min="11449" max="11449" width="9.88671875" style="112" customWidth="1"/>
    <col min="11450" max="11450" width="10" style="112" customWidth="1"/>
    <col min="11451" max="11451" width="10.33203125" style="112" customWidth="1"/>
    <col min="11452" max="11452" width="6.33203125" style="112" customWidth="1"/>
    <col min="11453" max="11696" width="9.109375" style="112"/>
    <col min="11697" max="11697" width="5.33203125" style="112" customWidth="1"/>
    <col min="11698" max="11698" width="32.6640625" style="112" customWidth="1"/>
    <col min="11699" max="11699" width="10.5546875" style="112" customWidth="1"/>
    <col min="11700" max="11700" width="9.33203125" style="112" customWidth="1"/>
    <col min="11701" max="11701" width="9.6640625" style="112" customWidth="1"/>
    <col min="11702" max="11702" width="10.5546875" style="112" customWidth="1"/>
    <col min="11703" max="11703" width="10" style="112" customWidth="1"/>
    <col min="11704" max="11704" width="9.33203125" style="112" customWidth="1"/>
    <col min="11705" max="11705" width="9.88671875" style="112" customWidth="1"/>
    <col min="11706" max="11706" width="10" style="112" customWidth="1"/>
    <col min="11707" max="11707" width="10.33203125" style="112" customWidth="1"/>
    <col min="11708" max="11708" width="6.33203125" style="112" customWidth="1"/>
    <col min="11709" max="11952" width="9.109375" style="112"/>
    <col min="11953" max="11953" width="5.33203125" style="112" customWidth="1"/>
    <col min="11954" max="11954" width="32.6640625" style="112" customWidth="1"/>
    <col min="11955" max="11955" width="10.5546875" style="112" customWidth="1"/>
    <col min="11956" max="11956" width="9.33203125" style="112" customWidth="1"/>
    <col min="11957" max="11957" width="9.6640625" style="112" customWidth="1"/>
    <col min="11958" max="11958" width="10.5546875" style="112" customWidth="1"/>
    <col min="11959" max="11959" width="10" style="112" customWidth="1"/>
    <col min="11960" max="11960" width="9.33203125" style="112" customWidth="1"/>
    <col min="11961" max="11961" width="9.88671875" style="112" customWidth="1"/>
    <col min="11962" max="11962" width="10" style="112" customWidth="1"/>
    <col min="11963" max="11963" width="10.33203125" style="112" customWidth="1"/>
    <col min="11964" max="11964" width="6.33203125" style="112" customWidth="1"/>
    <col min="11965" max="12208" width="9.109375" style="112"/>
    <col min="12209" max="12209" width="5.33203125" style="112" customWidth="1"/>
    <col min="12210" max="12210" width="32.6640625" style="112" customWidth="1"/>
    <col min="12211" max="12211" width="10.5546875" style="112" customWidth="1"/>
    <col min="12212" max="12212" width="9.33203125" style="112" customWidth="1"/>
    <col min="12213" max="12213" width="9.6640625" style="112" customWidth="1"/>
    <col min="12214" max="12214" width="10.5546875" style="112" customWidth="1"/>
    <col min="12215" max="12215" width="10" style="112" customWidth="1"/>
    <col min="12216" max="12216" width="9.33203125" style="112" customWidth="1"/>
    <col min="12217" max="12217" width="9.88671875" style="112" customWidth="1"/>
    <col min="12218" max="12218" width="10" style="112" customWidth="1"/>
    <col min="12219" max="12219" width="10.33203125" style="112" customWidth="1"/>
    <col min="12220" max="12220" width="6.33203125" style="112" customWidth="1"/>
    <col min="12221" max="12464" width="9.109375" style="112"/>
    <col min="12465" max="12465" width="5.33203125" style="112" customWidth="1"/>
    <col min="12466" max="12466" width="32.6640625" style="112" customWidth="1"/>
    <col min="12467" max="12467" width="10.5546875" style="112" customWidth="1"/>
    <col min="12468" max="12468" width="9.33203125" style="112" customWidth="1"/>
    <col min="12469" max="12469" width="9.6640625" style="112" customWidth="1"/>
    <col min="12470" max="12470" width="10.5546875" style="112" customWidth="1"/>
    <col min="12471" max="12471" width="10" style="112" customWidth="1"/>
    <col min="12472" max="12472" width="9.33203125" style="112" customWidth="1"/>
    <col min="12473" max="12473" width="9.88671875" style="112" customWidth="1"/>
    <col min="12474" max="12474" width="10" style="112" customWidth="1"/>
    <col min="12475" max="12475" width="10.33203125" style="112" customWidth="1"/>
    <col min="12476" max="12476" width="6.33203125" style="112" customWidth="1"/>
    <col min="12477" max="12720" width="9.109375" style="112"/>
    <col min="12721" max="12721" width="5.33203125" style="112" customWidth="1"/>
    <col min="12722" max="12722" width="32.6640625" style="112" customWidth="1"/>
    <col min="12723" max="12723" width="10.5546875" style="112" customWidth="1"/>
    <col min="12724" max="12724" width="9.33203125" style="112" customWidth="1"/>
    <col min="12725" max="12725" width="9.6640625" style="112" customWidth="1"/>
    <col min="12726" max="12726" width="10.5546875" style="112" customWidth="1"/>
    <col min="12727" max="12727" width="10" style="112" customWidth="1"/>
    <col min="12728" max="12728" width="9.33203125" style="112" customWidth="1"/>
    <col min="12729" max="12729" width="9.88671875" style="112" customWidth="1"/>
    <col min="12730" max="12730" width="10" style="112" customWidth="1"/>
    <col min="12731" max="12731" width="10.33203125" style="112" customWidth="1"/>
    <col min="12732" max="12732" width="6.33203125" style="112" customWidth="1"/>
    <col min="12733" max="12976" width="9.109375" style="112"/>
    <col min="12977" max="12977" width="5.33203125" style="112" customWidth="1"/>
    <col min="12978" max="12978" width="32.6640625" style="112" customWidth="1"/>
    <col min="12979" max="12979" width="10.5546875" style="112" customWidth="1"/>
    <col min="12980" max="12980" width="9.33203125" style="112" customWidth="1"/>
    <col min="12981" max="12981" width="9.6640625" style="112" customWidth="1"/>
    <col min="12982" max="12982" width="10.5546875" style="112" customWidth="1"/>
    <col min="12983" max="12983" width="10" style="112" customWidth="1"/>
    <col min="12984" max="12984" width="9.33203125" style="112" customWidth="1"/>
    <col min="12985" max="12985" width="9.88671875" style="112" customWidth="1"/>
    <col min="12986" max="12986" width="10" style="112" customWidth="1"/>
    <col min="12987" max="12987" width="10.33203125" style="112" customWidth="1"/>
    <col min="12988" max="12988" width="6.33203125" style="112" customWidth="1"/>
    <col min="12989" max="13232" width="9.109375" style="112"/>
    <col min="13233" max="13233" width="5.33203125" style="112" customWidth="1"/>
    <col min="13234" max="13234" width="32.6640625" style="112" customWidth="1"/>
    <col min="13235" max="13235" width="10.5546875" style="112" customWidth="1"/>
    <col min="13236" max="13236" width="9.33203125" style="112" customWidth="1"/>
    <col min="13237" max="13237" width="9.6640625" style="112" customWidth="1"/>
    <col min="13238" max="13238" width="10.5546875" style="112" customWidth="1"/>
    <col min="13239" max="13239" width="10" style="112" customWidth="1"/>
    <col min="13240" max="13240" width="9.33203125" style="112" customWidth="1"/>
    <col min="13241" max="13241" width="9.88671875" style="112" customWidth="1"/>
    <col min="13242" max="13242" width="10" style="112" customWidth="1"/>
    <col min="13243" max="13243" width="10.33203125" style="112" customWidth="1"/>
    <col min="13244" max="13244" width="6.33203125" style="112" customWidth="1"/>
    <col min="13245" max="13488" width="9.109375" style="112"/>
    <col min="13489" max="13489" width="5.33203125" style="112" customWidth="1"/>
    <col min="13490" max="13490" width="32.6640625" style="112" customWidth="1"/>
    <col min="13491" max="13491" width="10.5546875" style="112" customWidth="1"/>
    <col min="13492" max="13492" width="9.33203125" style="112" customWidth="1"/>
    <col min="13493" max="13493" width="9.6640625" style="112" customWidth="1"/>
    <col min="13494" max="13494" width="10.5546875" style="112" customWidth="1"/>
    <col min="13495" max="13495" width="10" style="112" customWidth="1"/>
    <col min="13496" max="13496" width="9.33203125" style="112" customWidth="1"/>
    <col min="13497" max="13497" width="9.88671875" style="112" customWidth="1"/>
    <col min="13498" max="13498" width="10" style="112" customWidth="1"/>
    <col min="13499" max="13499" width="10.33203125" style="112" customWidth="1"/>
    <col min="13500" max="13500" width="6.33203125" style="112" customWidth="1"/>
    <col min="13501" max="13744" width="9.109375" style="112"/>
    <col min="13745" max="13745" width="5.33203125" style="112" customWidth="1"/>
    <col min="13746" max="13746" width="32.6640625" style="112" customWidth="1"/>
    <col min="13747" max="13747" width="10.5546875" style="112" customWidth="1"/>
    <col min="13748" max="13748" width="9.33203125" style="112" customWidth="1"/>
    <col min="13749" max="13749" width="9.6640625" style="112" customWidth="1"/>
    <col min="13750" max="13750" width="10.5546875" style="112" customWidth="1"/>
    <col min="13751" max="13751" width="10" style="112" customWidth="1"/>
    <col min="13752" max="13752" width="9.33203125" style="112" customWidth="1"/>
    <col min="13753" max="13753" width="9.88671875" style="112" customWidth="1"/>
    <col min="13754" max="13754" width="10" style="112" customWidth="1"/>
    <col min="13755" max="13755" width="10.33203125" style="112" customWidth="1"/>
    <col min="13756" max="13756" width="6.33203125" style="112" customWidth="1"/>
    <col min="13757" max="14000" width="9.109375" style="112"/>
    <col min="14001" max="14001" width="5.33203125" style="112" customWidth="1"/>
    <col min="14002" max="14002" width="32.6640625" style="112" customWidth="1"/>
    <col min="14003" max="14003" width="10.5546875" style="112" customWidth="1"/>
    <col min="14004" max="14004" width="9.33203125" style="112" customWidth="1"/>
    <col min="14005" max="14005" width="9.6640625" style="112" customWidth="1"/>
    <col min="14006" max="14006" width="10.5546875" style="112" customWidth="1"/>
    <col min="14007" max="14007" width="10" style="112" customWidth="1"/>
    <col min="14008" max="14008" width="9.33203125" style="112" customWidth="1"/>
    <col min="14009" max="14009" width="9.88671875" style="112" customWidth="1"/>
    <col min="14010" max="14010" width="10" style="112" customWidth="1"/>
    <col min="14011" max="14011" width="10.33203125" style="112" customWidth="1"/>
    <col min="14012" max="14012" width="6.33203125" style="112" customWidth="1"/>
    <col min="14013" max="14256" width="9.109375" style="112"/>
    <col min="14257" max="14257" width="5.33203125" style="112" customWidth="1"/>
    <col min="14258" max="14258" width="32.6640625" style="112" customWidth="1"/>
    <col min="14259" max="14259" width="10.5546875" style="112" customWidth="1"/>
    <col min="14260" max="14260" width="9.33203125" style="112" customWidth="1"/>
    <col min="14261" max="14261" width="9.6640625" style="112" customWidth="1"/>
    <col min="14262" max="14262" width="10.5546875" style="112" customWidth="1"/>
    <col min="14263" max="14263" width="10" style="112" customWidth="1"/>
    <col min="14264" max="14264" width="9.33203125" style="112" customWidth="1"/>
    <col min="14265" max="14265" width="9.88671875" style="112" customWidth="1"/>
    <col min="14266" max="14266" width="10" style="112" customWidth="1"/>
    <col min="14267" max="14267" width="10.33203125" style="112" customWidth="1"/>
    <col min="14268" max="14268" width="6.33203125" style="112" customWidth="1"/>
    <col min="14269" max="14512" width="9.109375" style="112"/>
    <col min="14513" max="14513" width="5.33203125" style="112" customWidth="1"/>
    <col min="14514" max="14514" width="32.6640625" style="112" customWidth="1"/>
    <col min="14515" max="14515" width="10.5546875" style="112" customWidth="1"/>
    <col min="14516" max="14516" width="9.33203125" style="112" customWidth="1"/>
    <col min="14517" max="14517" width="9.6640625" style="112" customWidth="1"/>
    <col min="14518" max="14518" width="10.5546875" style="112" customWidth="1"/>
    <col min="14519" max="14519" width="10" style="112" customWidth="1"/>
    <col min="14520" max="14520" width="9.33203125" style="112" customWidth="1"/>
    <col min="14521" max="14521" width="9.88671875" style="112" customWidth="1"/>
    <col min="14522" max="14522" width="10" style="112" customWidth="1"/>
    <col min="14523" max="14523" width="10.33203125" style="112" customWidth="1"/>
    <col min="14524" max="14524" width="6.33203125" style="112" customWidth="1"/>
    <col min="14525" max="14768" width="9.109375" style="112"/>
    <col min="14769" max="14769" width="5.33203125" style="112" customWidth="1"/>
    <col min="14770" max="14770" width="32.6640625" style="112" customWidth="1"/>
    <col min="14771" max="14771" width="10.5546875" style="112" customWidth="1"/>
    <col min="14772" max="14772" width="9.33203125" style="112" customWidth="1"/>
    <col min="14773" max="14773" width="9.6640625" style="112" customWidth="1"/>
    <col min="14774" max="14774" width="10.5546875" style="112" customWidth="1"/>
    <col min="14775" max="14775" width="10" style="112" customWidth="1"/>
    <col min="14776" max="14776" width="9.33203125" style="112" customWidth="1"/>
    <col min="14777" max="14777" width="9.88671875" style="112" customWidth="1"/>
    <col min="14778" max="14778" width="10" style="112" customWidth="1"/>
    <col min="14779" max="14779" width="10.33203125" style="112" customWidth="1"/>
    <col min="14780" max="14780" width="6.33203125" style="112" customWidth="1"/>
    <col min="14781" max="15024" width="9.109375" style="112"/>
    <col min="15025" max="15025" width="5.33203125" style="112" customWidth="1"/>
    <col min="15026" max="15026" width="32.6640625" style="112" customWidth="1"/>
    <col min="15027" max="15027" width="10.5546875" style="112" customWidth="1"/>
    <col min="15028" max="15028" width="9.33203125" style="112" customWidth="1"/>
    <col min="15029" max="15029" width="9.6640625" style="112" customWidth="1"/>
    <col min="15030" max="15030" width="10.5546875" style="112" customWidth="1"/>
    <col min="15031" max="15031" width="10" style="112" customWidth="1"/>
    <col min="15032" max="15032" width="9.33203125" style="112" customWidth="1"/>
    <col min="15033" max="15033" width="9.88671875" style="112" customWidth="1"/>
    <col min="15034" max="15034" width="10" style="112" customWidth="1"/>
    <col min="15035" max="15035" width="10.33203125" style="112" customWidth="1"/>
    <col min="15036" max="15036" width="6.33203125" style="112" customWidth="1"/>
    <col min="15037" max="15280" width="9.109375" style="112"/>
    <col min="15281" max="15281" width="5.33203125" style="112" customWidth="1"/>
    <col min="15282" max="15282" width="32.6640625" style="112" customWidth="1"/>
    <col min="15283" max="15283" width="10.5546875" style="112" customWidth="1"/>
    <col min="15284" max="15284" width="9.33203125" style="112" customWidth="1"/>
    <col min="15285" max="15285" width="9.6640625" style="112" customWidth="1"/>
    <col min="15286" max="15286" width="10.5546875" style="112" customWidth="1"/>
    <col min="15287" max="15287" width="10" style="112" customWidth="1"/>
    <col min="15288" max="15288" width="9.33203125" style="112" customWidth="1"/>
    <col min="15289" max="15289" width="9.88671875" style="112" customWidth="1"/>
    <col min="15290" max="15290" width="10" style="112" customWidth="1"/>
    <col min="15291" max="15291" width="10.33203125" style="112" customWidth="1"/>
    <col min="15292" max="15292" width="6.33203125" style="112" customWidth="1"/>
    <col min="15293" max="15536" width="9.109375" style="112"/>
    <col min="15537" max="15537" width="5.33203125" style="112" customWidth="1"/>
    <col min="15538" max="15538" width="32.6640625" style="112" customWidth="1"/>
    <col min="15539" max="15539" width="10.5546875" style="112" customWidth="1"/>
    <col min="15540" max="15540" width="9.33203125" style="112" customWidth="1"/>
    <col min="15541" max="15541" width="9.6640625" style="112" customWidth="1"/>
    <col min="15542" max="15542" width="10.5546875" style="112" customWidth="1"/>
    <col min="15543" max="15543" width="10" style="112" customWidth="1"/>
    <col min="15544" max="15544" width="9.33203125" style="112" customWidth="1"/>
    <col min="15545" max="15545" width="9.88671875" style="112" customWidth="1"/>
    <col min="15546" max="15546" width="10" style="112" customWidth="1"/>
    <col min="15547" max="15547" width="10.33203125" style="112" customWidth="1"/>
    <col min="15548" max="15548" width="6.33203125" style="112" customWidth="1"/>
    <col min="15549" max="16384" width="9.109375" style="112"/>
  </cols>
  <sheetData>
    <row r="1" spans="1:11" ht="10.5" customHeight="1" x14ac:dyDescent="0.25">
      <c r="H1" s="252" t="s">
        <v>53</v>
      </c>
      <c r="I1" s="252"/>
      <c r="J1" s="252"/>
      <c r="K1" s="252"/>
    </row>
    <row r="2" spans="1:11" ht="12.75" customHeight="1" thickBot="1" x14ac:dyDescent="0.3">
      <c r="A2" s="260" t="s">
        <v>192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</row>
    <row r="3" spans="1:11" ht="69.75" customHeight="1" x14ac:dyDescent="0.25">
      <c r="A3" s="253" t="s">
        <v>49</v>
      </c>
      <c r="B3" s="256" t="s">
        <v>54</v>
      </c>
      <c r="C3" s="113" t="s">
        <v>257</v>
      </c>
      <c r="D3" s="114" t="s">
        <v>258</v>
      </c>
      <c r="E3" s="114" t="s">
        <v>228</v>
      </c>
      <c r="F3" s="114" t="s">
        <v>259</v>
      </c>
      <c r="G3" s="115" t="s">
        <v>260</v>
      </c>
      <c r="H3" s="114" t="s">
        <v>261</v>
      </c>
      <c r="I3" s="114" t="s">
        <v>262</v>
      </c>
      <c r="J3" s="114" t="s">
        <v>263</v>
      </c>
      <c r="K3" s="116" t="s">
        <v>264</v>
      </c>
    </row>
    <row r="4" spans="1:11" ht="13.95" hidden="1" customHeight="1" thickBot="1" x14ac:dyDescent="0.3">
      <c r="A4" s="254"/>
      <c r="B4" s="257"/>
      <c r="C4" s="249" t="s">
        <v>32</v>
      </c>
      <c r="D4" s="250"/>
      <c r="E4" s="250"/>
      <c r="F4" s="250"/>
      <c r="G4" s="250"/>
      <c r="H4" s="251"/>
      <c r="I4" s="117" t="s">
        <v>55</v>
      </c>
      <c r="J4" s="118" t="s">
        <v>32</v>
      </c>
      <c r="K4" s="119" t="s">
        <v>55</v>
      </c>
    </row>
    <row r="5" spans="1:11" ht="13.5" customHeight="1" thickBot="1" x14ac:dyDescent="0.3">
      <c r="A5" s="255"/>
      <c r="B5" s="258"/>
      <c r="C5" s="259" t="s">
        <v>225</v>
      </c>
      <c r="D5" s="259"/>
      <c r="E5" s="259"/>
      <c r="F5" s="259"/>
      <c r="G5" s="259"/>
      <c r="H5" s="259"/>
      <c r="I5" s="120" t="s">
        <v>55</v>
      </c>
      <c r="J5" s="120" t="s">
        <v>225</v>
      </c>
      <c r="K5" s="121" t="s">
        <v>55</v>
      </c>
    </row>
    <row r="6" spans="1:11" ht="12.75" customHeight="1" x14ac:dyDescent="0.25">
      <c r="A6" s="122">
        <v>1</v>
      </c>
      <c r="B6" s="123">
        <v>2</v>
      </c>
      <c r="C6" s="124">
        <v>3</v>
      </c>
      <c r="D6" s="124">
        <v>4</v>
      </c>
      <c r="E6" s="124">
        <v>5</v>
      </c>
      <c r="F6" s="124">
        <v>6</v>
      </c>
      <c r="G6" s="124">
        <v>7</v>
      </c>
      <c r="H6" s="124">
        <v>8</v>
      </c>
      <c r="I6" s="122">
        <v>9</v>
      </c>
      <c r="J6" s="125">
        <v>10</v>
      </c>
      <c r="K6" s="125">
        <v>11</v>
      </c>
    </row>
    <row r="7" spans="1:11" ht="26.4" customHeight="1" x14ac:dyDescent="0.25">
      <c r="A7" s="126">
        <v>2</v>
      </c>
      <c r="B7" s="127" t="s">
        <v>56</v>
      </c>
      <c r="C7" s="128">
        <f>SUM(C8:C18)</f>
        <v>20197</v>
      </c>
      <c r="D7" s="128">
        <f>SUM(D8:D18)</f>
        <v>2063.2000000000007</v>
      </c>
      <c r="E7" s="128">
        <f>SUM(E8:E18)</f>
        <v>22260.2</v>
      </c>
      <c r="F7" s="128">
        <f>SUM(F8:F18)</f>
        <v>23429.200000000001</v>
      </c>
      <c r="G7" s="129"/>
      <c r="H7" s="130"/>
      <c r="I7" s="131"/>
      <c r="J7" s="131"/>
      <c r="K7" s="131"/>
    </row>
    <row r="8" spans="1:11" ht="39" customHeight="1" x14ac:dyDescent="0.25">
      <c r="A8" s="126">
        <v>3</v>
      </c>
      <c r="B8" s="132" t="s">
        <v>344</v>
      </c>
      <c r="C8" s="130">
        <v>19063</v>
      </c>
      <c r="D8" s="130">
        <f>SUM(E8-C8)</f>
        <v>2033.2000000000007</v>
      </c>
      <c r="E8" s="131">
        <v>21096.2</v>
      </c>
      <c r="F8" s="133">
        <v>22243</v>
      </c>
      <c r="G8" s="154">
        <v>24021</v>
      </c>
      <c r="H8" s="130">
        <f>SUM(G8-E8)</f>
        <v>2924.7999999999993</v>
      </c>
      <c r="I8" s="131">
        <f>SUM(G8/E8*100)</f>
        <v>113.8641082280221</v>
      </c>
      <c r="J8" s="131">
        <f>G8-F8</f>
        <v>1778</v>
      </c>
      <c r="K8" s="131">
        <f>SUM(G8/F8*100)</f>
        <v>107.99352605314031</v>
      </c>
    </row>
    <row r="9" spans="1:11" ht="25.2" customHeight="1" x14ac:dyDescent="0.25">
      <c r="A9" s="126">
        <v>4</v>
      </c>
      <c r="B9" s="132" t="s">
        <v>265</v>
      </c>
      <c r="C9" s="130"/>
      <c r="D9" s="130"/>
      <c r="E9" s="134"/>
      <c r="F9" s="133"/>
      <c r="G9" s="154">
        <v>50</v>
      </c>
      <c r="H9" s="130">
        <f t="shared" ref="H9:H74" si="0">SUM(G9-E9)</f>
        <v>50</v>
      </c>
      <c r="I9" s="131"/>
      <c r="J9" s="131">
        <f>G9-F9</f>
        <v>50</v>
      </c>
      <c r="K9" s="131"/>
    </row>
    <row r="10" spans="1:11" ht="15" customHeight="1" x14ac:dyDescent="0.25">
      <c r="A10" s="126">
        <v>5</v>
      </c>
      <c r="B10" s="132" t="s">
        <v>57</v>
      </c>
      <c r="C10" s="130">
        <v>420</v>
      </c>
      <c r="D10" s="130">
        <f t="shared" ref="D10:D18" si="1">SUM(E10-C10)</f>
        <v>0</v>
      </c>
      <c r="E10" s="131">
        <v>420</v>
      </c>
      <c r="F10" s="133">
        <v>422.4</v>
      </c>
      <c r="G10" s="154">
        <v>420</v>
      </c>
      <c r="H10" s="130">
        <f t="shared" si="0"/>
        <v>0</v>
      </c>
      <c r="I10" s="131">
        <f t="shared" ref="I10:I70" si="2">SUM(G10/E10*100)</f>
        <v>100</v>
      </c>
      <c r="J10" s="131">
        <f t="shared" ref="J10:J71" si="3">G10-F10</f>
        <v>-2.3999999999999773</v>
      </c>
      <c r="K10" s="131">
        <f t="shared" ref="K10:K70" si="4">SUM(G10/F10*100)</f>
        <v>99.431818181818187</v>
      </c>
    </row>
    <row r="11" spans="1:11" ht="15" customHeight="1" x14ac:dyDescent="0.25">
      <c r="A11" s="126">
        <v>6</v>
      </c>
      <c r="B11" s="132" t="s">
        <v>58</v>
      </c>
      <c r="C11" s="130">
        <v>410</v>
      </c>
      <c r="D11" s="130">
        <f t="shared" si="1"/>
        <v>15</v>
      </c>
      <c r="E11" s="131">
        <v>425</v>
      </c>
      <c r="F11" s="133">
        <v>426.4</v>
      </c>
      <c r="G11" s="154">
        <v>450</v>
      </c>
      <c r="H11" s="130">
        <f t="shared" si="0"/>
        <v>25</v>
      </c>
      <c r="I11" s="131">
        <f t="shared" si="2"/>
        <v>105.88235294117648</v>
      </c>
      <c r="J11" s="131">
        <f t="shared" si="3"/>
        <v>23.600000000000023</v>
      </c>
      <c r="K11" s="131">
        <f t="shared" si="4"/>
        <v>105.53470919324579</v>
      </c>
    </row>
    <row r="12" spans="1:11" ht="15" customHeight="1" x14ac:dyDescent="0.25">
      <c r="A12" s="126">
        <v>7</v>
      </c>
      <c r="B12" s="132" t="s">
        <v>59</v>
      </c>
      <c r="C12" s="130">
        <v>8</v>
      </c>
      <c r="D12" s="130">
        <f t="shared" si="1"/>
        <v>7</v>
      </c>
      <c r="E12" s="131">
        <v>15</v>
      </c>
      <c r="F12" s="133">
        <v>14.8</v>
      </c>
      <c r="G12" s="154">
        <v>10</v>
      </c>
      <c r="H12" s="130">
        <f t="shared" si="0"/>
        <v>-5</v>
      </c>
      <c r="I12" s="131">
        <f t="shared" si="2"/>
        <v>66.666666666666657</v>
      </c>
      <c r="J12" s="131">
        <f t="shared" si="3"/>
        <v>-4.8000000000000007</v>
      </c>
      <c r="K12" s="131">
        <f t="shared" si="4"/>
        <v>67.567567567567565</v>
      </c>
    </row>
    <row r="13" spans="1:11" ht="15" customHeight="1" x14ac:dyDescent="0.25">
      <c r="A13" s="126">
        <v>8</v>
      </c>
      <c r="B13" s="132" t="s">
        <v>60</v>
      </c>
      <c r="C13" s="130">
        <v>180</v>
      </c>
      <c r="D13" s="130">
        <f t="shared" si="1"/>
        <v>6</v>
      </c>
      <c r="E13" s="131">
        <v>186</v>
      </c>
      <c r="F13" s="133">
        <v>192.6</v>
      </c>
      <c r="G13" s="154">
        <v>190</v>
      </c>
      <c r="H13" s="130">
        <f t="shared" si="0"/>
        <v>4</v>
      </c>
      <c r="I13" s="131">
        <f t="shared" si="2"/>
        <v>102.15053763440861</v>
      </c>
      <c r="J13" s="131">
        <f t="shared" si="3"/>
        <v>-2.5999999999999943</v>
      </c>
      <c r="K13" s="131">
        <f t="shared" si="4"/>
        <v>98.650051921079964</v>
      </c>
    </row>
    <row r="14" spans="1:11" ht="15" customHeight="1" x14ac:dyDescent="0.25">
      <c r="A14" s="126">
        <v>9</v>
      </c>
      <c r="B14" s="132" t="s">
        <v>61</v>
      </c>
      <c r="C14" s="130">
        <v>40</v>
      </c>
      <c r="D14" s="130">
        <f t="shared" si="1"/>
        <v>9</v>
      </c>
      <c r="E14" s="131">
        <v>49</v>
      </c>
      <c r="F14" s="133">
        <v>52.8</v>
      </c>
      <c r="G14" s="154">
        <v>50</v>
      </c>
      <c r="H14" s="130">
        <f t="shared" si="0"/>
        <v>1</v>
      </c>
      <c r="I14" s="131">
        <f t="shared" si="2"/>
        <v>102.04081632653062</v>
      </c>
      <c r="J14" s="131">
        <f t="shared" si="3"/>
        <v>-2.7999999999999972</v>
      </c>
      <c r="K14" s="131">
        <f t="shared" si="4"/>
        <v>94.696969696969703</v>
      </c>
    </row>
    <row r="15" spans="1:11" ht="23.25" customHeight="1" x14ac:dyDescent="0.25">
      <c r="A15" s="126">
        <v>10</v>
      </c>
      <c r="B15" s="132" t="s">
        <v>62</v>
      </c>
      <c r="C15" s="130">
        <v>25</v>
      </c>
      <c r="D15" s="130">
        <f t="shared" si="1"/>
        <v>0</v>
      </c>
      <c r="E15" s="131">
        <v>25</v>
      </c>
      <c r="F15" s="133">
        <v>28.2</v>
      </c>
      <c r="G15" s="154">
        <v>20</v>
      </c>
      <c r="H15" s="130">
        <f t="shared" si="0"/>
        <v>-5</v>
      </c>
      <c r="I15" s="131">
        <f t="shared" si="2"/>
        <v>80</v>
      </c>
      <c r="J15" s="131">
        <f t="shared" si="3"/>
        <v>-8.1999999999999993</v>
      </c>
      <c r="K15" s="131">
        <f t="shared" si="4"/>
        <v>70.921985815602838</v>
      </c>
    </row>
    <row r="16" spans="1:11" ht="15.75" customHeight="1" x14ac:dyDescent="0.25">
      <c r="A16" s="126">
        <v>11</v>
      </c>
      <c r="B16" s="132" t="s">
        <v>63</v>
      </c>
      <c r="C16" s="130">
        <v>0</v>
      </c>
      <c r="D16" s="130">
        <f t="shared" si="1"/>
        <v>0</v>
      </c>
      <c r="E16" s="131">
        <v>0</v>
      </c>
      <c r="F16" s="133">
        <v>0</v>
      </c>
      <c r="G16" s="154"/>
      <c r="H16" s="130">
        <f t="shared" si="0"/>
        <v>0</v>
      </c>
      <c r="I16" s="131"/>
      <c r="J16" s="131">
        <f t="shared" si="3"/>
        <v>0</v>
      </c>
      <c r="K16" s="131"/>
    </row>
    <row r="17" spans="1:11" ht="15.75" customHeight="1" x14ac:dyDescent="0.25">
      <c r="A17" s="126">
        <v>12</v>
      </c>
      <c r="B17" s="132" t="s">
        <v>64</v>
      </c>
      <c r="C17" s="130">
        <v>1</v>
      </c>
      <c r="D17" s="130">
        <f t="shared" si="1"/>
        <v>0</v>
      </c>
      <c r="E17" s="131">
        <v>1</v>
      </c>
      <c r="F17" s="133">
        <v>1.6</v>
      </c>
      <c r="G17" s="154">
        <v>1</v>
      </c>
      <c r="H17" s="130">
        <f t="shared" si="0"/>
        <v>0</v>
      </c>
      <c r="I17" s="131">
        <f t="shared" si="2"/>
        <v>100</v>
      </c>
      <c r="J17" s="131">
        <f t="shared" si="3"/>
        <v>-0.60000000000000009</v>
      </c>
      <c r="K17" s="131">
        <f t="shared" si="4"/>
        <v>62.5</v>
      </c>
    </row>
    <row r="18" spans="1:11" ht="15.75" customHeight="1" x14ac:dyDescent="0.25">
      <c r="A18" s="126">
        <v>13</v>
      </c>
      <c r="B18" s="132" t="s">
        <v>65</v>
      </c>
      <c r="C18" s="130">
        <v>50</v>
      </c>
      <c r="D18" s="130">
        <f t="shared" si="1"/>
        <v>-7</v>
      </c>
      <c r="E18" s="131">
        <v>43</v>
      </c>
      <c r="F18" s="133">
        <v>47.4</v>
      </c>
      <c r="G18" s="154">
        <v>40</v>
      </c>
      <c r="H18" s="130">
        <f t="shared" si="0"/>
        <v>-3</v>
      </c>
      <c r="I18" s="131">
        <f t="shared" si="2"/>
        <v>93.023255813953483</v>
      </c>
      <c r="J18" s="131">
        <f t="shared" si="3"/>
        <v>-7.3999999999999986</v>
      </c>
      <c r="K18" s="131">
        <f t="shared" si="4"/>
        <v>84.388185654008439</v>
      </c>
    </row>
    <row r="19" spans="1:11" ht="15.75" customHeight="1" x14ac:dyDescent="0.25">
      <c r="A19" s="126">
        <v>14</v>
      </c>
      <c r="B19" s="135" t="s">
        <v>66</v>
      </c>
      <c r="C19" s="128">
        <f>SUM(C20:C27)</f>
        <v>2555.5</v>
      </c>
      <c r="D19" s="128">
        <f>SUM(D20:D27)</f>
        <v>43.899999999999892</v>
      </c>
      <c r="E19" s="136">
        <f>SUM(E20:E27)</f>
        <v>2599.4</v>
      </c>
      <c r="F19" s="136">
        <f>SUM(F20:F27)</f>
        <v>2533</v>
      </c>
      <c r="G19" s="156"/>
      <c r="H19" s="131"/>
      <c r="I19" s="131"/>
      <c r="J19" s="131"/>
      <c r="K19" s="131"/>
    </row>
    <row r="20" spans="1:11" ht="26.4" customHeight="1" x14ac:dyDescent="0.25">
      <c r="A20" s="126">
        <v>15</v>
      </c>
      <c r="B20" s="138" t="s">
        <v>266</v>
      </c>
      <c r="C20" s="139">
        <v>122</v>
      </c>
      <c r="D20" s="130">
        <f>SUM(E20-C20)</f>
        <v>99</v>
      </c>
      <c r="E20" s="131">
        <v>221</v>
      </c>
      <c r="F20" s="140">
        <v>296.7</v>
      </c>
      <c r="G20" s="154">
        <v>100</v>
      </c>
      <c r="H20" s="130">
        <f t="shared" si="0"/>
        <v>-121</v>
      </c>
      <c r="I20" s="131">
        <f t="shared" si="2"/>
        <v>45.248868778280546</v>
      </c>
      <c r="J20" s="131">
        <f t="shared" si="3"/>
        <v>-196.7</v>
      </c>
      <c r="K20" s="131">
        <f t="shared" si="4"/>
        <v>33.704078193461413</v>
      </c>
    </row>
    <row r="21" spans="1:11" ht="15.75" customHeight="1" x14ac:dyDescent="0.25">
      <c r="A21" s="126">
        <v>16</v>
      </c>
      <c r="B21" s="132" t="s">
        <v>67</v>
      </c>
      <c r="C21" s="139">
        <v>10</v>
      </c>
      <c r="D21" s="130">
        <f t="shared" ref="D21:D27" si="5">SUM(E21-C21)</f>
        <v>4</v>
      </c>
      <c r="E21" s="131">
        <v>14</v>
      </c>
      <c r="F21" s="140">
        <v>15.2</v>
      </c>
      <c r="G21" s="154">
        <v>10</v>
      </c>
      <c r="H21" s="130">
        <f t="shared" si="0"/>
        <v>-4</v>
      </c>
      <c r="I21" s="131">
        <f t="shared" si="2"/>
        <v>71.428571428571431</v>
      </c>
      <c r="J21" s="131">
        <f t="shared" si="3"/>
        <v>-5.1999999999999993</v>
      </c>
      <c r="K21" s="131">
        <f t="shared" si="4"/>
        <v>65.789473684210535</v>
      </c>
    </row>
    <row r="22" spans="1:11" ht="15.75" customHeight="1" x14ac:dyDescent="0.25">
      <c r="A22" s="126">
        <v>17</v>
      </c>
      <c r="B22" s="132" t="s">
        <v>68</v>
      </c>
      <c r="C22" s="139">
        <v>1265</v>
      </c>
      <c r="D22" s="130">
        <f t="shared" si="5"/>
        <v>-100</v>
      </c>
      <c r="E22" s="131">
        <v>1165</v>
      </c>
      <c r="F22" s="140">
        <v>1065.5</v>
      </c>
      <c r="G22" s="154">
        <v>1206</v>
      </c>
      <c r="H22" s="130">
        <f t="shared" si="0"/>
        <v>41</v>
      </c>
      <c r="I22" s="131">
        <f t="shared" si="2"/>
        <v>103.51931330472104</v>
      </c>
      <c r="J22" s="131">
        <f t="shared" si="3"/>
        <v>140.5</v>
      </c>
      <c r="K22" s="131">
        <f t="shared" si="4"/>
        <v>113.18629751290474</v>
      </c>
    </row>
    <row r="23" spans="1:11" ht="24" customHeight="1" x14ac:dyDescent="0.25">
      <c r="A23" s="126">
        <v>18</v>
      </c>
      <c r="B23" s="132" t="s">
        <v>69</v>
      </c>
      <c r="C23" s="139">
        <v>240.5</v>
      </c>
      <c r="D23" s="130">
        <f t="shared" si="5"/>
        <v>6.1999999999999886</v>
      </c>
      <c r="E23" s="131">
        <v>246.7</v>
      </c>
      <c r="F23" s="140">
        <v>231.3</v>
      </c>
      <c r="G23" s="129">
        <v>287.2</v>
      </c>
      <c r="H23" s="130">
        <f t="shared" si="0"/>
        <v>40.5</v>
      </c>
      <c r="I23" s="131">
        <f t="shared" si="2"/>
        <v>116.4167004458857</v>
      </c>
      <c r="J23" s="131">
        <f t="shared" si="3"/>
        <v>55.899999999999977</v>
      </c>
      <c r="K23" s="131">
        <f t="shared" si="4"/>
        <v>124.167747514051</v>
      </c>
    </row>
    <row r="24" spans="1:11" ht="13.5" customHeight="1" x14ac:dyDescent="0.25">
      <c r="A24" s="126">
        <v>19</v>
      </c>
      <c r="B24" s="130" t="s">
        <v>70</v>
      </c>
      <c r="C24" s="139">
        <v>167.8</v>
      </c>
      <c r="D24" s="130">
        <f t="shared" si="5"/>
        <v>10.599999999999994</v>
      </c>
      <c r="E24" s="131">
        <v>178.4</v>
      </c>
      <c r="F24" s="140">
        <v>154.19999999999999</v>
      </c>
      <c r="G24" s="129">
        <v>232.5</v>
      </c>
      <c r="H24" s="130">
        <f t="shared" si="0"/>
        <v>54.099999999999994</v>
      </c>
      <c r="I24" s="131">
        <f t="shared" si="2"/>
        <v>130.32511210762331</v>
      </c>
      <c r="J24" s="131">
        <f t="shared" si="3"/>
        <v>78.300000000000011</v>
      </c>
      <c r="K24" s="131">
        <f t="shared" si="4"/>
        <v>150.77821011673154</v>
      </c>
    </row>
    <row r="25" spans="1:11" ht="25.95" customHeight="1" x14ac:dyDescent="0.25">
      <c r="A25" s="126">
        <v>20</v>
      </c>
      <c r="B25" s="132" t="s">
        <v>71</v>
      </c>
      <c r="C25" s="139">
        <v>645.20000000000005</v>
      </c>
      <c r="D25" s="130">
        <f t="shared" si="5"/>
        <v>-14.400000000000091</v>
      </c>
      <c r="E25" s="131">
        <v>630.79999999999995</v>
      </c>
      <c r="F25" s="140">
        <v>608.29999999999995</v>
      </c>
      <c r="G25" s="129">
        <v>673.7</v>
      </c>
      <c r="H25" s="130">
        <f t="shared" si="0"/>
        <v>42.900000000000091</v>
      </c>
      <c r="I25" s="131">
        <f t="shared" si="2"/>
        <v>106.80088776157261</v>
      </c>
      <c r="J25" s="130">
        <f t="shared" si="3"/>
        <v>65.400000000000091</v>
      </c>
      <c r="K25" s="131">
        <f t="shared" si="4"/>
        <v>110.7512740424133</v>
      </c>
    </row>
    <row r="26" spans="1:11" x14ac:dyDescent="0.25">
      <c r="A26" s="126">
        <v>21</v>
      </c>
      <c r="B26" s="132" t="s">
        <v>72</v>
      </c>
      <c r="C26" s="139">
        <v>45</v>
      </c>
      <c r="D26" s="130">
        <f t="shared" si="5"/>
        <v>5</v>
      </c>
      <c r="E26" s="131">
        <v>50</v>
      </c>
      <c r="F26" s="140">
        <v>50.9</v>
      </c>
      <c r="G26" s="129">
        <v>50</v>
      </c>
      <c r="H26" s="130">
        <f t="shared" si="0"/>
        <v>0</v>
      </c>
      <c r="I26" s="131">
        <f t="shared" si="2"/>
        <v>100</v>
      </c>
      <c r="J26" s="131">
        <f t="shared" si="3"/>
        <v>-0.89999999999999858</v>
      </c>
      <c r="K26" s="131">
        <f t="shared" si="4"/>
        <v>98.231827111984288</v>
      </c>
    </row>
    <row r="27" spans="1:11" x14ac:dyDescent="0.25">
      <c r="A27" s="126">
        <v>22</v>
      </c>
      <c r="B27" s="132" t="s">
        <v>73</v>
      </c>
      <c r="C27" s="139">
        <v>60</v>
      </c>
      <c r="D27" s="130">
        <f t="shared" si="5"/>
        <v>33.5</v>
      </c>
      <c r="E27" s="131">
        <v>93.5</v>
      </c>
      <c r="F27" s="140">
        <v>110.9</v>
      </c>
      <c r="G27" s="129">
        <v>90</v>
      </c>
      <c r="H27" s="130">
        <f t="shared" si="0"/>
        <v>-3.5</v>
      </c>
      <c r="I27" s="131">
        <f t="shared" si="2"/>
        <v>96.256684491978604</v>
      </c>
      <c r="J27" s="131">
        <f t="shared" si="3"/>
        <v>-20.900000000000006</v>
      </c>
      <c r="K27" s="131">
        <f t="shared" si="4"/>
        <v>81.1541929666366</v>
      </c>
    </row>
    <row r="28" spans="1:11" ht="18.75" customHeight="1" x14ac:dyDescent="0.25">
      <c r="A28" s="126">
        <v>23</v>
      </c>
      <c r="B28" s="127" t="s">
        <v>74</v>
      </c>
      <c r="C28" s="128">
        <f>SUM(C29:C64,C66:C93)</f>
        <v>20998.699999999997</v>
      </c>
      <c r="D28" s="141">
        <f>SUM(D29:D65,D66:D93)</f>
        <v>7324.4040000000005</v>
      </c>
      <c r="E28" s="141">
        <f>SUM(E29:E65,E66:E93)</f>
        <v>28337.916000000008</v>
      </c>
      <c r="F28" s="141">
        <f>SUM(F29:F65,F66:F93)</f>
        <v>27374.299999999996</v>
      </c>
      <c r="G28" s="129">
        <f>SUM(G29:G65,G66:G93)</f>
        <v>20198.380000000005</v>
      </c>
      <c r="H28" s="131">
        <f t="shared" si="0"/>
        <v>-8139.5360000000037</v>
      </c>
      <c r="I28" s="131">
        <f t="shared" si="2"/>
        <v>71.276871594933084</v>
      </c>
      <c r="J28" s="131">
        <f t="shared" si="3"/>
        <v>-7175.919999999991</v>
      </c>
      <c r="K28" s="131">
        <f t="shared" si="4"/>
        <v>73.785923293015742</v>
      </c>
    </row>
    <row r="29" spans="1:11" ht="15.75" customHeight="1" outlineLevel="1" x14ac:dyDescent="0.25">
      <c r="A29" s="142" t="s">
        <v>267</v>
      </c>
      <c r="B29" s="143" t="s">
        <v>75</v>
      </c>
      <c r="C29" s="139">
        <v>10346.4</v>
      </c>
      <c r="D29" s="131">
        <f>SUM(E29-C29)</f>
        <v>72.600000000000364</v>
      </c>
      <c r="E29" s="131">
        <v>10419</v>
      </c>
      <c r="F29" s="131">
        <v>10417.5</v>
      </c>
      <c r="G29" s="129">
        <v>12090.1</v>
      </c>
      <c r="H29" s="131">
        <f t="shared" si="0"/>
        <v>1671.1000000000004</v>
      </c>
      <c r="I29" s="131">
        <f t="shared" si="2"/>
        <v>116.03896727133123</v>
      </c>
      <c r="J29" s="131">
        <f t="shared" si="3"/>
        <v>1672.6000000000004</v>
      </c>
      <c r="K29" s="131">
        <f t="shared" si="4"/>
        <v>116.05567554595633</v>
      </c>
    </row>
    <row r="30" spans="1:11" ht="15.75" customHeight="1" outlineLevel="1" x14ac:dyDescent="0.25">
      <c r="A30" s="142" t="s">
        <v>268</v>
      </c>
      <c r="B30" s="143" t="s">
        <v>143</v>
      </c>
      <c r="C30" s="139">
        <v>116.3</v>
      </c>
      <c r="D30" s="131"/>
      <c r="E30" s="131">
        <v>115.6</v>
      </c>
      <c r="F30" s="131">
        <v>115.4</v>
      </c>
      <c r="G30" s="129">
        <v>0</v>
      </c>
      <c r="H30" s="131">
        <f t="shared" si="0"/>
        <v>-115.6</v>
      </c>
      <c r="I30" s="131">
        <f t="shared" si="2"/>
        <v>0</v>
      </c>
      <c r="J30" s="131">
        <f>G30-F30</f>
        <v>-115.4</v>
      </c>
      <c r="K30" s="131">
        <f t="shared" si="4"/>
        <v>0</v>
      </c>
    </row>
    <row r="31" spans="1:11" ht="15.75" customHeight="1" outlineLevel="1" x14ac:dyDescent="0.25">
      <c r="A31" s="142" t="s">
        <v>269</v>
      </c>
      <c r="B31" s="132" t="s">
        <v>76</v>
      </c>
      <c r="C31" s="139">
        <v>12.7</v>
      </c>
      <c r="D31" s="131">
        <f t="shared" ref="D31:D93" si="6">SUM(E31-C31)</f>
        <v>0</v>
      </c>
      <c r="E31" s="131">
        <v>12.7</v>
      </c>
      <c r="F31" s="131">
        <v>12.7</v>
      </c>
      <c r="G31" s="129">
        <v>13.9</v>
      </c>
      <c r="H31" s="131">
        <f t="shared" si="0"/>
        <v>1.2000000000000011</v>
      </c>
      <c r="I31" s="131">
        <f t="shared" si="2"/>
        <v>109.44881889763781</v>
      </c>
      <c r="J31" s="131">
        <f t="shared" si="3"/>
        <v>1.2000000000000011</v>
      </c>
      <c r="K31" s="131">
        <f t="shared" si="4"/>
        <v>109.44881889763781</v>
      </c>
    </row>
    <row r="32" spans="1:11" ht="26.4" outlineLevel="1" x14ac:dyDescent="0.25">
      <c r="A32" s="142" t="s">
        <v>270</v>
      </c>
      <c r="B32" s="132" t="s">
        <v>77</v>
      </c>
      <c r="C32" s="139">
        <v>8.4</v>
      </c>
      <c r="D32" s="131">
        <f t="shared" si="6"/>
        <v>0</v>
      </c>
      <c r="E32" s="131">
        <v>8.4</v>
      </c>
      <c r="F32" s="131">
        <v>8.1999999999999993</v>
      </c>
      <c r="G32" s="129">
        <v>8.4</v>
      </c>
      <c r="H32" s="131">
        <f t="shared" si="0"/>
        <v>0</v>
      </c>
      <c r="I32" s="131">
        <f t="shared" si="2"/>
        <v>100</v>
      </c>
      <c r="J32" s="131">
        <f t="shared" si="3"/>
        <v>0.20000000000000107</v>
      </c>
      <c r="K32" s="131">
        <f t="shared" si="4"/>
        <v>102.4390243902439</v>
      </c>
    </row>
    <row r="33" spans="1:11" ht="28.5" customHeight="1" outlineLevel="1" x14ac:dyDescent="0.25">
      <c r="A33" s="142" t="s">
        <v>271</v>
      </c>
      <c r="B33" s="132" t="s">
        <v>78</v>
      </c>
      <c r="C33" s="139">
        <v>0.2</v>
      </c>
      <c r="D33" s="131">
        <f t="shared" si="6"/>
        <v>0</v>
      </c>
      <c r="E33" s="131">
        <v>0.2</v>
      </c>
      <c r="F33" s="131">
        <v>0.2</v>
      </c>
      <c r="G33" s="129">
        <v>0.3</v>
      </c>
      <c r="H33" s="131">
        <f t="shared" si="0"/>
        <v>9.9999999999999978E-2</v>
      </c>
      <c r="I33" s="131">
        <f t="shared" si="2"/>
        <v>149.99999999999997</v>
      </c>
      <c r="J33" s="131">
        <f t="shared" si="3"/>
        <v>9.9999999999999978E-2</v>
      </c>
      <c r="K33" s="131">
        <f t="shared" si="4"/>
        <v>149.99999999999997</v>
      </c>
    </row>
    <row r="34" spans="1:11" ht="13.5" customHeight="1" outlineLevel="1" x14ac:dyDescent="0.25">
      <c r="A34" s="142" t="s">
        <v>272</v>
      </c>
      <c r="B34" s="132" t="s">
        <v>79</v>
      </c>
      <c r="C34" s="139">
        <v>26.1</v>
      </c>
      <c r="D34" s="131">
        <f t="shared" si="6"/>
        <v>0</v>
      </c>
      <c r="E34" s="131">
        <v>26.1</v>
      </c>
      <c r="F34" s="131">
        <v>26.1</v>
      </c>
      <c r="G34" s="129">
        <v>27.1</v>
      </c>
      <c r="H34" s="131">
        <f t="shared" si="0"/>
        <v>1</v>
      </c>
      <c r="I34" s="131">
        <f t="shared" si="2"/>
        <v>103.83141762452108</v>
      </c>
      <c r="J34" s="131">
        <f t="shared" si="3"/>
        <v>1</v>
      </c>
      <c r="K34" s="131">
        <f t="shared" si="4"/>
        <v>103.83141762452108</v>
      </c>
    </row>
    <row r="35" spans="1:11" ht="14.25" customHeight="1" outlineLevel="1" x14ac:dyDescent="0.25">
      <c r="A35" s="142" t="s">
        <v>273</v>
      </c>
      <c r="B35" s="132" t="s">
        <v>80</v>
      </c>
      <c r="C35" s="139">
        <v>4</v>
      </c>
      <c r="D35" s="131">
        <f t="shared" si="6"/>
        <v>0.90000000000000036</v>
      </c>
      <c r="E35" s="131">
        <v>4.9000000000000004</v>
      </c>
      <c r="F35" s="131">
        <v>4.0999999999999996</v>
      </c>
      <c r="G35" s="129">
        <v>6.9</v>
      </c>
      <c r="H35" s="131">
        <f t="shared" si="0"/>
        <v>2</v>
      </c>
      <c r="I35" s="131">
        <f t="shared" si="2"/>
        <v>140.81632653061226</v>
      </c>
      <c r="J35" s="131">
        <f t="shared" si="3"/>
        <v>2.8000000000000007</v>
      </c>
      <c r="K35" s="131">
        <f t="shared" si="4"/>
        <v>168.29268292682929</v>
      </c>
    </row>
    <row r="36" spans="1:11" ht="27" customHeight="1" outlineLevel="1" x14ac:dyDescent="0.25">
      <c r="A36" s="142" t="s">
        <v>274</v>
      </c>
      <c r="B36" s="132" t="s">
        <v>81</v>
      </c>
      <c r="C36" s="139">
        <v>63.1</v>
      </c>
      <c r="D36" s="131">
        <f t="shared" si="6"/>
        <v>0</v>
      </c>
      <c r="E36" s="131">
        <v>63.1</v>
      </c>
      <c r="F36" s="131">
        <v>63.1</v>
      </c>
      <c r="G36" s="129">
        <v>80.099999999999994</v>
      </c>
      <c r="H36" s="131">
        <f t="shared" si="0"/>
        <v>16.999999999999993</v>
      </c>
      <c r="I36" s="131">
        <f t="shared" si="2"/>
        <v>126.94136291600633</v>
      </c>
      <c r="J36" s="131">
        <f t="shared" si="3"/>
        <v>16.999999999999993</v>
      </c>
      <c r="K36" s="131">
        <f t="shared" si="4"/>
        <v>126.94136291600633</v>
      </c>
    </row>
    <row r="37" spans="1:11" ht="15" customHeight="1" outlineLevel="1" x14ac:dyDescent="0.25">
      <c r="A37" s="142" t="s">
        <v>275</v>
      </c>
      <c r="B37" s="132" t="s">
        <v>82</v>
      </c>
      <c r="C37" s="139">
        <v>19</v>
      </c>
      <c r="D37" s="131">
        <f t="shared" si="6"/>
        <v>0.30000000000000071</v>
      </c>
      <c r="E37" s="131">
        <v>19.3</v>
      </c>
      <c r="F37" s="131">
        <v>19.3</v>
      </c>
      <c r="G37" s="129">
        <v>18.600000000000001</v>
      </c>
      <c r="H37" s="131">
        <f t="shared" si="0"/>
        <v>-0.69999999999999929</v>
      </c>
      <c r="I37" s="131">
        <f t="shared" si="2"/>
        <v>96.373056994818668</v>
      </c>
      <c r="J37" s="131">
        <f t="shared" si="3"/>
        <v>-0.69999999999999929</v>
      </c>
      <c r="K37" s="131">
        <f t="shared" si="4"/>
        <v>96.373056994818668</v>
      </c>
    </row>
    <row r="38" spans="1:11" ht="20.25" customHeight="1" outlineLevel="1" x14ac:dyDescent="0.25">
      <c r="A38" s="142" t="s">
        <v>276</v>
      </c>
      <c r="B38" s="132" t="s">
        <v>83</v>
      </c>
      <c r="C38" s="139">
        <v>471.4</v>
      </c>
      <c r="D38" s="131">
        <f t="shared" si="6"/>
        <v>-24.299999999999955</v>
      </c>
      <c r="E38" s="131">
        <v>447.1</v>
      </c>
      <c r="F38" s="131">
        <v>433.5</v>
      </c>
      <c r="G38" s="154">
        <v>509</v>
      </c>
      <c r="H38" s="131">
        <f t="shared" si="0"/>
        <v>61.899999999999977</v>
      </c>
      <c r="I38" s="131">
        <f t="shared" si="2"/>
        <v>113.84477745470811</v>
      </c>
      <c r="J38" s="131">
        <f t="shared" si="3"/>
        <v>75.5</v>
      </c>
      <c r="K38" s="131">
        <f t="shared" si="4"/>
        <v>117.41637831603229</v>
      </c>
    </row>
    <row r="39" spans="1:11" ht="29.25" customHeight="1" outlineLevel="1" x14ac:dyDescent="0.25">
      <c r="A39" s="142" t="s">
        <v>277</v>
      </c>
      <c r="B39" s="132" t="s">
        <v>84</v>
      </c>
      <c r="C39" s="139">
        <v>170.1</v>
      </c>
      <c r="D39" s="131">
        <f t="shared" si="6"/>
        <v>35.900000000000006</v>
      </c>
      <c r="E39" s="131">
        <v>206</v>
      </c>
      <c r="F39" s="131">
        <v>198.5</v>
      </c>
      <c r="G39" s="129">
        <v>218.5</v>
      </c>
      <c r="H39" s="131">
        <f t="shared" si="0"/>
        <v>12.5</v>
      </c>
      <c r="I39" s="131">
        <f t="shared" si="2"/>
        <v>106.06796116504856</v>
      </c>
      <c r="J39" s="131">
        <f t="shared" si="3"/>
        <v>20</v>
      </c>
      <c r="K39" s="131">
        <f t="shared" si="4"/>
        <v>110.07556675062973</v>
      </c>
    </row>
    <row r="40" spans="1:11" ht="24" customHeight="1" outlineLevel="1" x14ac:dyDescent="0.25">
      <c r="A40" s="142" t="s">
        <v>278</v>
      </c>
      <c r="B40" s="132" t="s">
        <v>85</v>
      </c>
      <c r="C40" s="139">
        <v>970.4</v>
      </c>
      <c r="D40" s="131">
        <f t="shared" si="6"/>
        <v>148.80000000000007</v>
      </c>
      <c r="E40" s="131">
        <v>1119.2</v>
      </c>
      <c r="F40" s="131">
        <v>1109.3</v>
      </c>
      <c r="G40" s="129">
        <v>1378.2</v>
      </c>
      <c r="H40" s="131">
        <f t="shared" si="0"/>
        <v>259</v>
      </c>
      <c r="I40" s="131">
        <f t="shared" si="2"/>
        <v>123.14152966404575</v>
      </c>
      <c r="J40" s="131">
        <f t="shared" si="3"/>
        <v>268.90000000000009</v>
      </c>
      <c r="K40" s="131">
        <f t="shared" si="4"/>
        <v>124.24051203461643</v>
      </c>
    </row>
    <row r="41" spans="1:11" ht="36.75" customHeight="1" outlineLevel="1" x14ac:dyDescent="0.25">
      <c r="A41" s="142" t="s">
        <v>279</v>
      </c>
      <c r="B41" s="132" t="s">
        <v>86</v>
      </c>
      <c r="C41" s="139">
        <v>20.399999999999999</v>
      </c>
      <c r="D41" s="131">
        <f t="shared" si="6"/>
        <v>0</v>
      </c>
      <c r="E41" s="131">
        <v>20.399999999999999</v>
      </c>
      <c r="F41" s="131">
        <v>20.3</v>
      </c>
      <c r="G41" s="129">
        <v>17.004999999999999</v>
      </c>
      <c r="H41" s="131">
        <f t="shared" si="0"/>
        <v>-3.3949999999999996</v>
      </c>
      <c r="I41" s="131">
        <f t="shared" si="2"/>
        <v>83.357843137254903</v>
      </c>
      <c r="J41" s="131">
        <f t="shared" si="3"/>
        <v>-3.2950000000000017</v>
      </c>
      <c r="K41" s="131">
        <f t="shared" si="4"/>
        <v>83.768472906403929</v>
      </c>
    </row>
    <row r="42" spans="1:11" ht="25.95" customHeight="1" outlineLevel="1" x14ac:dyDescent="0.25">
      <c r="A42" s="142" t="s">
        <v>280</v>
      </c>
      <c r="B42" s="132" t="s">
        <v>87</v>
      </c>
      <c r="C42" s="139">
        <v>2.5</v>
      </c>
      <c r="D42" s="131">
        <f t="shared" si="6"/>
        <v>-0.39999999999999991</v>
      </c>
      <c r="E42" s="131">
        <v>2.1</v>
      </c>
      <c r="F42" s="131">
        <v>1.9</v>
      </c>
      <c r="G42" s="129">
        <v>2.7</v>
      </c>
      <c r="H42" s="131">
        <f t="shared" si="0"/>
        <v>0.60000000000000009</v>
      </c>
      <c r="I42" s="131">
        <f t="shared" si="2"/>
        <v>128.57142857142858</v>
      </c>
      <c r="J42" s="131">
        <f t="shared" si="3"/>
        <v>0.80000000000000027</v>
      </c>
      <c r="K42" s="131">
        <f t="shared" si="4"/>
        <v>142.10526315789477</v>
      </c>
    </row>
    <row r="43" spans="1:11" ht="28.5" customHeight="1" outlineLevel="1" x14ac:dyDescent="0.25">
      <c r="A43" s="142" t="s">
        <v>281</v>
      </c>
      <c r="B43" s="132" t="s">
        <v>193</v>
      </c>
      <c r="C43" s="139">
        <v>340</v>
      </c>
      <c r="D43" s="131">
        <f t="shared" si="6"/>
        <v>0</v>
      </c>
      <c r="E43" s="131">
        <v>340</v>
      </c>
      <c r="F43" s="131">
        <v>340</v>
      </c>
      <c r="G43" s="129">
        <v>385.1</v>
      </c>
      <c r="H43" s="131">
        <f t="shared" si="0"/>
        <v>45.100000000000023</v>
      </c>
      <c r="I43" s="131">
        <f t="shared" si="2"/>
        <v>113.26470588235296</v>
      </c>
      <c r="J43" s="131">
        <f t="shared" si="3"/>
        <v>45.100000000000023</v>
      </c>
      <c r="K43" s="131">
        <f t="shared" si="4"/>
        <v>113.26470588235296</v>
      </c>
    </row>
    <row r="44" spans="1:11" ht="27.75" customHeight="1" outlineLevel="1" x14ac:dyDescent="0.25">
      <c r="A44" s="142" t="s">
        <v>282</v>
      </c>
      <c r="B44" s="132" t="s">
        <v>88</v>
      </c>
      <c r="C44" s="139">
        <v>556.6</v>
      </c>
      <c r="D44" s="131">
        <f t="shared" si="6"/>
        <v>0</v>
      </c>
      <c r="E44" s="131">
        <v>556.6</v>
      </c>
      <c r="F44" s="131">
        <v>556.6</v>
      </c>
      <c r="G44" s="129">
        <v>620.4</v>
      </c>
      <c r="H44" s="131">
        <f t="shared" si="0"/>
        <v>63.799999999999955</v>
      </c>
      <c r="I44" s="131">
        <f t="shared" si="2"/>
        <v>111.46245059288538</v>
      </c>
      <c r="J44" s="131">
        <f t="shared" si="3"/>
        <v>63.799999999999955</v>
      </c>
      <c r="K44" s="131">
        <f t="shared" si="4"/>
        <v>111.46245059288538</v>
      </c>
    </row>
    <row r="45" spans="1:11" ht="26.4" customHeight="1" outlineLevel="1" x14ac:dyDescent="0.25">
      <c r="A45" s="142" t="s">
        <v>283</v>
      </c>
      <c r="B45" s="132" t="s">
        <v>89</v>
      </c>
      <c r="C45" s="139">
        <v>26.3</v>
      </c>
      <c r="D45" s="131">
        <f t="shared" si="6"/>
        <v>0</v>
      </c>
      <c r="E45" s="131">
        <v>26.3</v>
      </c>
      <c r="F45" s="131">
        <v>26.3</v>
      </c>
      <c r="G45" s="129">
        <v>0</v>
      </c>
      <c r="H45" s="131">
        <f t="shared" si="0"/>
        <v>-26.3</v>
      </c>
      <c r="I45" s="131">
        <f t="shared" si="2"/>
        <v>0</v>
      </c>
      <c r="J45" s="131">
        <f t="shared" si="3"/>
        <v>-26.3</v>
      </c>
      <c r="K45" s="131">
        <f t="shared" si="4"/>
        <v>0</v>
      </c>
    </row>
    <row r="46" spans="1:11" ht="15.75" customHeight="1" outlineLevel="1" x14ac:dyDescent="0.25">
      <c r="A46" s="142" t="s">
        <v>284</v>
      </c>
      <c r="B46" s="132" t="s">
        <v>90</v>
      </c>
      <c r="C46" s="139">
        <v>28.7</v>
      </c>
      <c r="D46" s="131">
        <f t="shared" si="6"/>
        <v>0</v>
      </c>
      <c r="E46" s="131">
        <v>28.7</v>
      </c>
      <c r="F46" s="131">
        <v>28.7</v>
      </c>
      <c r="G46" s="129">
        <v>28.9</v>
      </c>
      <c r="H46" s="131">
        <f t="shared" si="0"/>
        <v>0.19999999999999929</v>
      </c>
      <c r="I46" s="131">
        <f t="shared" si="2"/>
        <v>100.69686411149826</v>
      </c>
      <c r="J46" s="131">
        <f t="shared" si="3"/>
        <v>0.19999999999999929</v>
      </c>
      <c r="K46" s="131">
        <f t="shared" si="4"/>
        <v>100.69686411149826</v>
      </c>
    </row>
    <row r="47" spans="1:11" ht="16.2" customHeight="1" outlineLevel="1" x14ac:dyDescent="0.25">
      <c r="A47" s="142" t="s">
        <v>285</v>
      </c>
      <c r="B47" s="132" t="s">
        <v>91</v>
      </c>
      <c r="C47" s="139">
        <v>10.3</v>
      </c>
      <c r="D47" s="131">
        <f t="shared" si="6"/>
        <v>0</v>
      </c>
      <c r="E47" s="131">
        <v>10.3</v>
      </c>
      <c r="F47" s="131">
        <v>10.3</v>
      </c>
      <c r="G47" s="129">
        <v>9.1999999999999993</v>
      </c>
      <c r="H47" s="131">
        <f t="shared" si="0"/>
        <v>-1.1000000000000014</v>
      </c>
      <c r="I47" s="131">
        <f t="shared" si="2"/>
        <v>89.320388349514545</v>
      </c>
      <c r="J47" s="131">
        <f t="shared" si="3"/>
        <v>-1.1000000000000014</v>
      </c>
      <c r="K47" s="131">
        <f t="shared" si="4"/>
        <v>89.320388349514545</v>
      </c>
    </row>
    <row r="48" spans="1:11" ht="15.75" customHeight="1" outlineLevel="1" x14ac:dyDescent="0.25">
      <c r="A48" s="142" t="s">
        <v>286</v>
      </c>
      <c r="B48" s="132" t="s">
        <v>92</v>
      </c>
      <c r="C48" s="139">
        <v>20.399999999999999</v>
      </c>
      <c r="D48" s="131">
        <f t="shared" si="6"/>
        <v>0</v>
      </c>
      <c r="E48" s="131">
        <v>20.399999999999999</v>
      </c>
      <c r="F48" s="131">
        <v>20.399999999999999</v>
      </c>
      <c r="G48" s="129">
        <v>21.7</v>
      </c>
      <c r="H48" s="131">
        <f t="shared" si="0"/>
        <v>1.3000000000000007</v>
      </c>
      <c r="I48" s="131">
        <f t="shared" si="2"/>
        <v>106.37254901960785</v>
      </c>
      <c r="J48" s="131">
        <f t="shared" si="3"/>
        <v>1.3000000000000007</v>
      </c>
      <c r="K48" s="131">
        <f t="shared" si="4"/>
        <v>106.37254901960785</v>
      </c>
    </row>
    <row r="49" spans="1:11" ht="27.75" customHeight="1" outlineLevel="1" x14ac:dyDescent="0.25">
      <c r="A49" s="142" t="s">
        <v>287</v>
      </c>
      <c r="B49" s="132" t="s">
        <v>93</v>
      </c>
      <c r="C49" s="139">
        <v>6.4</v>
      </c>
      <c r="D49" s="131">
        <f t="shared" si="6"/>
        <v>0</v>
      </c>
      <c r="E49" s="131">
        <v>6.4</v>
      </c>
      <c r="F49" s="131">
        <v>6.4</v>
      </c>
      <c r="G49" s="154">
        <v>5</v>
      </c>
      <c r="H49" s="131">
        <f t="shared" si="0"/>
        <v>-1.4000000000000004</v>
      </c>
      <c r="I49" s="131">
        <f t="shared" si="2"/>
        <v>78.125</v>
      </c>
      <c r="J49" s="131">
        <f t="shared" si="3"/>
        <v>-1.4000000000000004</v>
      </c>
      <c r="K49" s="131">
        <f t="shared" si="4"/>
        <v>78.125</v>
      </c>
    </row>
    <row r="50" spans="1:11" ht="26.4" customHeight="1" outlineLevel="1" x14ac:dyDescent="0.25">
      <c r="A50" s="142" t="s">
        <v>288</v>
      </c>
      <c r="B50" s="132" t="s">
        <v>94</v>
      </c>
      <c r="C50" s="139">
        <v>0.6</v>
      </c>
      <c r="D50" s="131">
        <f t="shared" si="6"/>
        <v>0</v>
      </c>
      <c r="E50" s="131">
        <v>0.6</v>
      </c>
      <c r="F50" s="131">
        <v>0.6</v>
      </c>
      <c r="G50" s="129">
        <v>0.6</v>
      </c>
      <c r="H50" s="131">
        <f t="shared" si="0"/>
        <v>0</v>
      </c>
      <c r="I50" s="131">
        <f t="shared" si="2"/>
        <v>100</v>
      </c>
      <c r="J50" s="131">
        <f t="shared" si="3"/>
        <v>0</v>
      </c>
      <c r="K50" s="131">
        <f t="shared" si="4"/>
        <v>100</v>
      </c>
    </row>
    <row r="51" spans="1:11" ht="15.6" customHeight="1" outlineLevel="1" x14ac:dyDescent="0.25">
      <c r="A51" s="142" t="s">
        <v>289</v>
      </c>
      <c r="B51" s="138" t="s">
        <v>95</v>
      </c>
      <c r="C51" s="139">
        <v>666.1</v>
      </c>
      <c r="D51" s="131">
        <f t="shared" si="6"/>
        <v>62.399999999999977</v>
      </c>
      <c r="E51" s="131">
        <v>728.5</v>
      </c>
      <c r="F51" s="131">
        <v>728.5</v>
      </c>
      <c r="G51" s="129">
        <v>798.6</v>
      </c>
      <c r="H51" s="131">
        <f t="shared" si="0"/>
        <v>70.100000000000023</v>
      </c>
      <c r="I51" s="131">
        <f t="shared" si="2"/>
        <v>109.62251201098148</v>
      </c>
      <c r="J51" s="131">
        <f t="shared" si="3"/>
        <v>70.100000000000023</v>
      </c>
      <c r="K51" s="131">
        <f t="shared" si="4"/>
        <v>109.62251201098148</v>
      </c>
    </row>
    <row r="52" spans="1:11" ht="15" customHeight="1" outlineLevel="1" x14ac:dyDescent="0.25">
      <c r="A52" s="142" t="s">
        <v>290</v>
      </c>
      <c r="B52" s="144" t="s">
        <v>96</v>
      </c>
      <c r="C52" s="139">
        <v>162</v>
      </c>
      <c r="D52" s="131">
        <f t="shared" si="6"/>
        <v>0</v>
      </c>
      <c r="E52" s="131">
        <v>162</v>
      </c>
      <c r="F52" s="131">
        <v>162</v>
      </c>
      <c r="G52" s="154">
        <v>161</v>
      </c>
      <c r="H52" s="131">
        <f t="shared" si="0"/>
        <v>-1</v>
      </c>
      <c r="I52" s="131">
        <f t="shared" si="2"/>
        <v>99.382716049382708</v>
      </c>
      <c r="J52" s="131">
        <f t="shared" si="3"/>
        <v>-1</v>
      </c>
      <c r="K52" s="131">
        <f t="shared" si="4"/>
        <v>99.382716049382708</v>
      </c>
    </row>
    <row r="53" spans="1:11" ht="18.600000000000001" customHeight="1" outlineLevel="1" x14ac:dyDescent="0.25">
      <c r="A53" s="142" t="s">
        <v>291</v>
      </c>
      <c r="B53" s="145" t="s">
        <v>97</v>
      </c>
      <c r="C53" s="139">
        <v>175</v>
      </c>
      <c r="D53" s="131">
        <f t="shared" si="6"/>
        <v>0</v>
      </c>
      <c r="E53" s="131">
        <v>175</v>
      </c>
      <c r="F53" s="131">
        <v>174.8</v>
      </c>
      <c r="G53" s="129">
        <v>176.7</v>
      </c>
      <c r="H53" s="131">
        <f t="shared" si="0"/>
        <v>1.6999999999999886</v>
      </c>
      <c r="I53" s="131">
        <f t="shared" si="2"/>
        <v>100.97142857142856</v>
      </c>
      <c r="J53" s="131">
        <f t="shared" si="3"/>
        <v>1.8999999999999773</v>
      </c>
      <c r="K53" s="131">
        <f t="shared" si="4"/>
        <v>101.08695652173911</v>
      </c>
    </row>
    <row r="54" spans="1:11" ht="75.75" customHeight="1" outlineLevel="1" x14ac:dyDescent="0.25">
      <c r="A54" s="142" t="s">
        <v>292</v>
      </c>
      <c r="B54" s="143" t="s">
        <v>194</v>
      </c>
      <c r="C54" s="139"/>
      <c r="D54" s="131">
        <f t="shared" si="6"/>
        <v>17.913</v>
      </c>
      <c r="E54" s="131">
        <v>17.913</v>
      </c>
      <c r="F54" s="131">
        <v>17.899999999999999</v>
      </c>
      <c r="G54" s="129">
        <v>21.460999999999999</v>
      </c>
      <c r="H54" s="131">
        <f t="shared" si="0"/>
        <v>3.5479999999999983</v>
      </c>
      <c r="I54" s="131">
        <f t="shared" si="2"/>
        <v>119.80684419136938</v>
      </c>
      <c r="J54" s="131">
        <f>G54-F54</f>
        <v>3.5609999999999999</v>
      </c>
      <c r="K54" s="131">
        <f t="shared" si="4"/>
        <v>119.89385474860335</v>
      </c>
    </row>
    <row r="55" spans="1:11" ht="15" customHeight="1" outlineLevel="1" x14ac:dyDescent="0.25">
      <c r="A55" s="142" t="s">
        <v>293</v>
      </c>
      <c r="B55" s="145" t="s">
        <v>98</v>
      </c>
      <c r="C55" s="139"/>
      <c r="D55" s="131">
        <f t="shared" si="6"/>
        <v>2620.4</v>
      </c>
      <c r="E55" s="131">
        <v>2620.4</v>
      </c>
      <c r="F55" s="131">
        <v>2558.6999999999998</v>
      </c>
      <c r="G55" s="129">
        <v>0</v>
      </c>
      <c r="H55" s="131">
        <f t="shared" si="0"/>
        <v>-2620.4</v>
      </c>
      <c r="I55" s="131">
        <f t="shared" si="2"/>
        <v>0</v>
      </c>
      <c r="J55" s="131">
        <f t="shared" si="3"/>
        <v>-2558.6999999999998</v>
      </c>
      <c r="K55" s="131">
        <f t="shared" si="4"/>
        <v>0</v>
      </c>
    </row>
    <row r="56" spans="1:11" ht="37.5" customHeight="1" outlineLevel="1" x14ac:dyDescent="0.25">
      <c r="A56" s="142" t="s">
        <v>294</v>
      </c>
      <c r="B56" s="145" t="s">
        <v>195</v>
      </c>
      <c r="C56" s="139">
        <v>139.80000000000001</v>
      </c>
      <c r="D56" s="131"/>
      <c r="E56" s="131">
        <v>139.80000000000001</v>
      </c>
      <c r="F56" s="131">
        <v>139.80000000000001</v>
      </c>
      <c r="G56" s="129">
        <v>149.5</v>
      </c>
      <c r="H56" s="131">
        <f t="shared" si="0"/>
        <v>9.6999999999999886</v>
      </c>
      <c r="I56" s="131">
        <f t="shared" si="2"/>
        <v>106.93848354792559</v>
      </c>
      <c r="J56" s="131">
        <f>G56-F56</f>
        <v>9.6999999999999886</v>
      </c>
      <c r="K56" s="131">
        <f t="shared" si="4"/>
        <v>106.93848354792559</v>
      </c>
    </row>
    <row r="57" spans="1:11" ht="24.75" customHeight="1" outlineLevel="1" x14ac:dyDescent="0.25">
      <c r="A57" s="142" t="s">
        <v>295</v>
      </c>
      <c r="B57" s="144" t="s">
        <v>99</v>
      </c>
      <c r="C57" s="139">
        <v>38.5</v>
      </c>
      <c r="D57" s="131"/>
      <c r="E57" s="131">
        <v>38.5</v>
      </c>
      <c r="F57" s="131">
        <v>38.5</v>
      </c>
      <c r="G57" s="129">
        <v>40.448</v>
      </c>
      <c r="H57" s="131">
        <f t="shared" si="0"/>
        <v>1.9480000000000004</v>
      </c>
      <c r="I57" s="131">
        <f t="shared" si="2"/>
        <v>105.05974025974025</v>
      </c>
      <c r="J57" s="131">
        <f>G57-F57</f>
        <v>1.9480000000000004</v>
      </c>
      <c r="K57" s="131">
        <f t="shared" si="4"/>
        <v>105.05974025974025</v>
      </c>
    </row>
    <row r="58" spans="1:11" ht="29.25" customHeight="1" outlineLevel="1" x14ac:dyDescent="0.25">
      <c r="A58" s="142" t="s">
        <v>296</v>
      </c>
      <c r="B58" s="146" t="s">
        <v>144</v>
      </c>
      <c r="C58" s="139">
        <v>25</v>
      </c>
      <c r="D58" s="131"/>
      <c r="E58" s="131">
        <v>25</v>
      </c>
      <c r="F58" s="131">
        <v>25</v>
      </c>
      <c r="G58" s="129">
        <v>0</v>
      </c>
      <c r="H58" s="131">
        <f t="shared" si="0"/>
        <v>-25</v>
      </c>
      <c r="I58" s="131">
        <f t="shared" si="2"/>
        <v>0</v>
      </c>
      <c r="J58" s="131">
        <f>G58-F58</f>
        <v>-25</v>
      </c>
      <c r="K58" s="131">
        <f t="shared" si="4"/>
        <v>0</v>
      </c>
    </row>
    <row r="59" spans="1:11" ht="38.25" customHeight="1" outlineLevel="1" x14ac:dyDescent="0.25">
      <c r="A59" s="142" t="s">
        <v>297</v>
      </c>
      <c r="B59" s="145" t="s">
        <v>298</v>
      </c>
      <c r="C59" s="139"/>
      <c r="D59" s="131"/>
      <c r="E59" s="131"/>
      <c r="F59" s="131"/>
      <c r="G59" s="154">
        <v>36</v>
      </c>
      <c r="H59" s="131">
        <f t="shared" si="0"/>
        <v>36</v>
      </c>
      <c r="I59" s="131"/>
      <c r="J59" s="131">
        <f t="shared" si="3"/>
        <v>36</v>
      </c>
      <c r="K59" s="131"/>
    </row>
    <row r="60" spans="1:11" ht="49.5" customHeight="1" outlineLevel="1" x14ac:dyDescent="0.25">
      <c r="A60" s="142" t="s">
        <v>299</v>
      </c>
      <c r="B60" s="145" t="s">
        <v>342</v>
      </c>
      <c r="C60" s="139"/>
      <c r="D60" s="131"/>
      <c r="E60" s="131"/>
      <c r="F60" s="131"/>
      <c r="G60" s="154">
        <v>224</v>
      </c>
      <c r="H60" s="131">
        <f t="shared" si="0"/>
        <v>224</v>
      </c>
      <c r="I60" s="131"/>
      <c r="J60" s="131">
        <f t="shared" si="3"/>
        <v>224</v>
      </c>
      <c r="K60" s="131"/>
    </row>
    <row r="61" spans="1:11" ht="27.75" customHeight="1" outlineLevel="1" x14ac:dyDescent="0.25">
      <c r="A61" s="142" t="s">
        <v>301</v>
      </c>
      <c r="B61" s="145" t="s">
        <v>357</v>
      </c>
      <c r="C61" s="139"/>
      <c r="D61" s="131"/>
      <c r="E61" s="131"/>
      <c r="F61" s="131"/>
      <c r="G61" s="248">
        <v>119.366</v>
      </c>
      <c r="H61" s="131">
        <f t="shared" si="0"/>
        <v>119.366</v>
      </c>
      <c r="I61" s="131"/>
      <c r="J61" s="131">
        <f t="shared" si="3"/>
        <v>119.366</v>
      </c>
      <c r="K61" s="131"/>
    </row>
    <row r="62" spans="1:11" ht="18" customHeight="1" outlineLevel="1" x14ac:dyDescent="0.25">
      <c r="A62" s="142" t="s">
        <v>302</v>
      </c>
      <c r="B62" s="145" t="s">
        <v>300</v>
      </c>
      <c r="C62" s="139">
        <v>204.7</v>
      </c>
      <c r="D62" s="131"/>
      <c r="E62" s="131">
        <v>204.7</v>
      </c>
      <c r="F62" s="131">
        <v>202.5</v>
      </c>
      <c r="G62" s="129">
        <v>202.1</v>
      </c>
      <c r="H62" s="131">
        <f t="shared" si="0"/>
        <v>-2.5999999999999943</v>
      </c>
      <c r="I62" s="131">
        <f t="shared" si="2"/>
        <v>98.729848558866635</v>
      </c>
      <c r="J62" s="131">
        <f>G62-F62</f>
        <v>-0.40000000000000568</v>
      </c>
      <c r="K62" s="131">
        <f t="shared" si="4"/>
        <v>99.802469135802468</v>
      </c>
    </row>
    <row r="63" spans="1:11" ht="26.4" customHeight="1" outlineLevel="1" x14ac:dyDescent="0.25">
      <c r="A63" s="142" t="s">
        <v>303</v>
      </c>
      <c r="B63" s="145" t="s">
        <v>196</v>
      </c>
      <c r="C63" s="139">
        <v>14</v>
      </c>
      <c r="D63" s="131">
        <f t="shared" si="6"/>
        <v>0</v>
      </c>
      <c r="E63" s="131">
        <v>14</v>
      </c>
      <c r="F63" s="131">
        <v>13.8</v>
      </c>
      <c r="G63" s="129">
        <v>0</v>
      </c>
      <c r="H63" s="131">
        <f t="shared" si="0"/>
        <v>-14</v>
      </c>
      <c r="I63" s="131">
        <f t="shared" si="2"/>
        <v>0</v>
      </c>
      <c r="J63" s="131">
        <f t="shared" si="3"/>
        <v>-13.8</v>
      </c>
      <c r="K63" s="131">
        <f t="shared" si="4"/>
        <v>0</v>
      </c>
    </row>
    <row r="64" spans="1:11" ht="25.5" customHeight="1" outlineLevel="1" x14ac:dyDescent="0.25">
      <c r="A64" s="142" t="s">
        <v>304</v>
      </c>
      <c r="B64" s="147" t="s">
        <v>100</v>
      </c>
      <c r="C64" s="139">
        <v>5760.2</v>
      </c>
      <c r="D64" s="131">
        <f t="shared" si="6"/>
        <v>-1023.1999999999998</v>
      </c>
      <c r="E64" s="131">
        <v>4737</v>
      </c>
      <c r="F64" s="131">
        <v>3955.6</v>
      </c>
      <c r="G64" s="129">
        <v>2537.8000000000002</v>
      </c>
      <c r="H64" s="131">
        <f t="shared" si="0"/>
        <v>-2199.1999999999998</v>
      </c>
      <c r="I64" s="131">
        <f t="shared" si="2"/>
        <v>53.573991978045179</v>
      </c>
      <c r="J64" s="131">
        <f t="shared" si="3"/>
        <v>-1417.7999999999997</v>
      </c>
      <c r="K64" s="131">
        <f t="shared" si="4"/>
        <v>64.157144301749426</v>
      </c>
    </row>
    <row r="65" spans="1:11" ht="36.75" customHeight="1" outlineLevel="1" x14ac:dyDescent="0.25">
      <c r="A65" s="142" t="s">
        <v>305</v>
      </c>
      <c r="B65" s="147" t="s">
        <v>197</v>
      </c>
      <c r="C65" s="148"/>
      <c r="D65" s="131">
        <f t="shared" si="6"/>
        <v>245.8</v>
      </c>
      <c r="E65" s="131">
        <v>245.8</v>
      </c>
      <c r="F65" s="131">
        <v>424.1</v>
      </c>
      <c r="G65" s="149">
        <v>0</v>
      </c>
      <c r="H65" s="131">
        <f t="shared" si="0"/>
        <v>-245.8</v>
      </c>
      <c r="I65" s="131">
        <f t="shared" si="2"/>
        <v>0</v>
      </c>
      <c r="J65" s="131">
        <f t="shared" si="3"/>
        <v>-424.1</v>
      </c>
      <c r="K65" s="131">
        <f t="shared" si="4"/>
        <v>0</v>
      </c>
    </row>
    <row r="66" spans="1:11" ht="37.5" customHeight="1" outlineLevel="1" x14ac:dyDescent="0.25">
      <c r="A66" s="142" t="s">
        <v>306</v>
      </c>
      <c r="B66" s="147" t="s">
        <v>101</v>
      </c>
      <c r="C66" s="150"/>
      <c r="D66" s="131">
        <f t="shared" si="6"/>
        <v>50</v>
      </c>
      <c r="E66" s="131">
        <v>50</v>
      </c>
      <c r="F66" s="131">
        <v>50</v>
      </c>
      <c r="G66" s="151">
        <v>0</v>
      </c>
      <c r="H66" s="131">
        <f t="shared" si="0"/>
        <v>-50</v>
      </c>
      <c r="I66" s="131">
        <f t="shared" si="2"/>
        <v>0</v>
      </c>
      <c r="J66" s="131">
        <f t="shared" si="3"/>
        <v>-50</v>
      </c>
      <c r="K66" s="131">
        <f t="shared" si="4"/>
        <v>0</v>
      </c>
    </row>
    <row r="67" spans="1:11" ht="47.25" customHeight="1" outlineLevel="1" x14ac:dyDescent="0.25">
      <c r="A67" s="142" t="s">
        <v>308</v>
      </c>
      <c r="B67" s="145" t="s">
        <v>102</v>
      </c>
      <c r="C67" s="150">
        <v>1</v>
      </c>
      <c r="D67" s="131">
        <f t="shared" si="6"/>
        <v>0</v>
      </c>
      <c r="E67" s="131">
        <v>1</v>
      </c>
      <c r="F67" s="131">
        <v>1</v>
      </c>
      <c r="G67" s="151">
        <v>0</v>
      </c>
      <c r="H67" s="131">
        <f t="shared" si="0"/>
        <v>-1</v>
      </c>
      <c r="I67" s="131">
        <f t="shared" si="2"/>
        <v>0</v>
      </c>
      <c r="J67" s="131">
        <f t="shared" si="3"/>
        <v>-1</v>
      </c>
      <c r="K67" s="131">
        <f t="shared" si="4"/>
        <v>0</v>
      </c>
    </row>
    <row r="68" spans="1:11" ht="36.75" customHeight="1" outlineLevel="1" x14ac:dyDescent="0.25">
      <c r="A68" s="142" t="s">
        <v>309</v>
      </c>
      <c r="B68" s="147" t="s">
        <v>307</v>
      </c>
      <c r="C68" s="150"/>
      <c r="D68" s="131"/>
      <c r="E68" s="131"/>
      <c r="F68" s="131"/>
      <c r="G68" s="151">
        <v>204.8</v>
      </c>
      <c r="H68" s="131">
        <f t="shared" si="0"/>
        <v>204.8</v>
      </c>
      <c r="I68" s="131"/>
      <c r="J68" s="131">
        <f t="shared" si="3"/>
        <v>204.8</v>
      </c>
      <c r="K68" s="131"/>
    </row>
    <row r="69" spans="1:11" ht="46.5" customHeight="1" outlineLevel="1" x14ac:dyDescent="0.25">
      <c r="A69" s="142" t="s">
        <v>310</v>
      </c>
      <c r="B69" s="145" t="s">
        <v>103</v>
      </c>
      <c r="C69" s="150">
        <v>11.2</v>
      </c>
      <c r="D69" s="131">
        <f t="shared" si="6"/>
        <v>-5.1999999999999993</v>
      </c>
      <c r="E69" s="131">
        <v>6</v>
      </c>
      <c r="F69" s="131">
        <v>6</v>
      </c>
      <c r="G69" s="151">
        <v>0</v>
      </c>
      <c r="H69" s="131">
        <f t="shared" si="0"/>
        <v>-6</v>
      </c>
      <c r="I69" s="131">
        <f t="shared" si="2"/>
        <v>0</v>
      </c>
      <c r="J69" s="131">
        <f t="shared" si="3"/>
        <v>-6</v>
      </c>
      <c r="K69" s="131">
        <f t="shared" si="4"/>
        <v>0</v>
      </c>
    </row>
    <row r="70" spans="1:11" ht="35.25" customHeight="1" outlineLevel="1" x14ac:dyDescent="0.25">
      <c r="A70" s="142" t="s">
        <v>311</v>
      </c>
      <c r="B70" s="145" t="s">
        <v>104</v>
      </c>
      <c r="C70" s="150">
        <v>54.2</v>
      </c>
      <c r="D70" s="131">
        <f t="shared" si="6"/>
        <v>-15.200000000000003</v>
      </c>
      <c r="E70" s="131">
        <v>39</v>
      </c>
      <c r="F70" s="131">
        <v>38.700000000000003</v>
      </c>
      <c r="G70" s="151">
        <v>15.4</v>
      </c>
      <c r="H70" s="131">
        <f t="shared" si="0"/>
        <v>-23.6</v>
      </c>
      <c r="I70" s="131">
        <f t="shared" si="2"/>
        <v>39.487179487179489</v>
      </c>
      <c r="J70" s="131">
        <f t="shared" si="3"/>
        <v>-23.300000000000004</v>
      </c>
      <c r="K70" s="131">
        <f t="shared" si="4"/>
        <v>39.793281653746767</v>
      </c>
    </row>
    <row r="71" spans="1:11" ht="47.25" customHeight="1" outlineLevel="1" x14ac:dyDescent="0.25">
      <c r="A71" s="142" t="s">
        <v>312</v>
      </c>
      <c r="B71" s="145" t="s">
        <v>105</v>
      </c>
      <c r="C71" s="150">
        <v>7.8</v>
      </c>
      <c r="D71" s="131">
        <f t="shared" si="6"/>
        <v>-7.8</v>
      </c>
      <c r="E71" s="131">
        <v>0</v>
      </c>
      <c r="F71" s="131">
        <v>0</v>
      </c>
      <c r="G71" s="151">
        <v>0</v>
      </c>
      <c r="H71" s="131">
        <f t="shared" si="0"/>
        <v>0</v>
      </c>
      <c r="I71" s="131"/>
      <c r="J71" s="131">
        <f t="shared" si="3"/>
        <v>0</v>
      </c>
      <c r="K71" s="131"/>
    </row>
    <row r="72" spans="1:11" ht="60.75" customHeight="1" outlineLevel="1" x14ac:dyDescent="0.25">
      <c r="A72" s="142" t="s">
        <v>314</v>
      </c>
      <c r="B72" s="145" t="s">
        <v>106</v>
      </c>
      <c r="C72" s="150"/>
      <c r="D72" s="131">
        <f t="shared" si="6"/>
        <v>580</v>
      </c>
      <c r="E72" s="131">
        <v>580</v>
      </c>
      <c r="F72" s="131">
        <v>580</v>
      </c>
      <c r="G72" s="151">
        <v>0</v>
      </c>
      <c r="H72" s="131">
        <f t="shared" si="0"/>
        <v>-580</v>
      </c>
      <c r="I72" s="131">
        <f t="shared" ref="I72:I94" si="7">SUM(G72/E72*100)</f>
        <v>0</v>
      </c>
      <c r="J72" s="131"/>
      <c r="K72" s="131">
        <f t="shared" ref="K72:K102" si="8">SUM(G72/F72*100)</f>
        <v>0</v>
      </c>
    </row>
    <row r="73" spans="1:11" ht="36" customHeight="1" outlineLevel="1" x14ac:dyDescent="0.25">
      <c r="A73" s="142" t="s">
        <v>315</v>
      </c>
      <c r="B73" s="145" t="s">
        <v>313</v>
      </c>
      <c r="C73" s="150"/>
      <c r="D73" s="131">
        <f t="shared" si="6"/>
        <v>563</v>
      </c>
      <c r="E73" s="131">
        <v>563</v>
      </c>
      <c r="F73" s="131">
        <v>563</v>
      </c>
      <c r="G73" s="151">
        <v>0</v>
      </c>
      <c r="H73" s="131">
        <f t="shared" si="0"/>
        <v>-563</v>
      </c>
      <c r="I73" s="131">
        <f t="shared" si="7"/>
        <v>0</v>
      </c>
      <c r="J73" s="131"/>
      <c r="K73" s="131">
        <f t="shared" si="8"/>
        <v>0</v>
      </c>
    </row>
    <row r="74" spans="1:11" ht="76.5" customHeight="1" outlineLevel="1" x14ac:dyDescent="0.25">
      <c r="A74" s="142" t="s">
        <v>316</v>
      </c>
      <c r="B74" s="145" t="s">
        <v>108</v>
      </c>
      <c r="C74" s="150"/>
      <c r="D74" s="131">
        <f t="shared" si="6"/>
        <v>146.91499999999999</v>
      </c>
      <c r="E74" s="131">
        <v>146.91499999999999</v>
      </c>
      <c r="F74" s="131">
        <v>146.9</v>
      </c>
      <c r="G74" s="151">
        <v>0</v>
      </c>
      <c r="H74" s="131">
        <f t="shared" si="0"/>
        <v>-146.91499999999999</v>
      </c>
      <c r="I74" s="131">
        <f t="shared" si="7"/>
        <v>0</v>
      </c>
      <c r="J74" s="131"/>
      <c r="K74" s="131">
        <f t="shared" si="8"/>
        <v>0</v>
      </c>
    </row>
    <row r="75" spans="1:11" ht="51" customHeight="1" outlineLevel="1" x14ac:dyDescent="0.25">
      <c r="A75" s="142" t="s">
        <v>317</v>
      </c>
      <c r="B75" s="145" t="s">
        <v>198</v>
      </c>
      <c r="C75" s="150"/>
      <c r="D75" s="131">
        <f t="shared" si="6"/>
        <v>84.111999999999995</v>
      </c>
      <c r="E75" s="131">
        <v>84.111999999999995</v>
      </c>
      <c r="F75" s="131">
        <v>84.1</v>
      </c>
      <c r="G75" s="151">
        <v>0</v>
      </c>
      <c r="H75" s="131">
        <f>SUM(G75-E75)</f>
        <v>-84.111999999999995</v>
      </c>
      <c r="I75" s="131">
        <f t="shared" si="7"/>
        <v>0</v>
      </c>
      <c r="J75" s="131"/>
      <c r="K75" s="131">
        <f t="shared" si="8"/>
        <v>0</v>
      </c>
    </row>
    <row r="76" spans="1:11" ht="62.25" customHeight="1" outlineLevel="1" x14ac:dyDescent="0.25">
      <c r="A76" s="142" t="s">
        <v>318</v>
      </c>
      <c r="B76" s="145" t="s">
        <v>109</v>
      </c>
      <c r="C76" s="150">
        <v>458.8</v>
      </c>
      <c r="D76" s="131">
        <f t="shared" si="6"/>
        <v>-201.3</v>
      </c>
      <c r="E76" s="131">
        <v>257.5</v>
      </c>
      <c r="F76" s="131">
        <v>247.2</v>
      </c>
      <c r="G76" s="151">
        <v>5.2</v>
      </c>
      <c r="H76" s="131">
        <f t="shared" ref="H76:H102" si="9">SUM(G76-E76)</f>
        <v>-252.3</v>
      </c>
      <c r="I76" s="131">
        <f t="shared" si="7"/>
        <v>2.0194174757281558</v>
      </c>
      <c r="J76" s="131">
        <f>G76-F76</f>
        <v>-242</v>
      </c>
      <c r="K76" s="131">
        <f t="shared" si="8"/>
        <v>2.1035598705501624</v>
      </c>
    </row>
    <row r="77" spans="1:11" ht="75.75" customHeight="1" outlineLevel="1" x14ac:dyDescent="0.25">
      <c r="A77" s="142" t="s">
        <v>319</v>
      </c>
      <c r="B77" s="145" t="s">
        <v>110</v>
      </c>
      <c r="C77" s="150">
        <v>60.1</v>
      </c>
      <c r="D77" s="131">
        <f t="shared" si="6"/>
        <v>-60.1</v>
      </c>
      <c r="E77" s="131">
        <v>0</v>
      </c>
      <c r="F77" s="131"/>
      <c r="G77" s="151">
        <v>59.9</v>
      </c>
      <c r="H77" s="131">
        <f t="shared" si="9"/>
        <v>59.9</v>
      </c>
      <c r="I77" s="131"/>
      <c r="J77" s="131">
        <f>G77-F77</f>
        <v>59.9</v>
      </c>
      <c r="K77" s="131"/>
    </row>
    <row r="78" spans="1:11" ht="24.75" customHeight="1" outlineLevel="1" x14ac:dyDescent="0.25">
      <c r="A78" s="142" t="s">
        <v>320</v>
      </c>
      <c r="B78" s="145" t="s">
        <v>199</v>
      </c>
      <c r="C78" s="150"/>
      <c r="D78" s="131"/>
      <c r="E78" s="131">
        <v>15.512</v>
      </c>
      <c r="F78" s="131">
        <v>14.3</v>
      </c>
      <c r="G78" s="151">
        <v>0</v>
      </c>
      <c r="H78" s="131">
        <f t="shared" si="9"/>
        <v>-15.512</v>
      </c>
      <c r="I78" s="131">
        <f t="shared" si="7"/>
        <v>0</v>
      </c>
      <c r="J78" s="131">
        <f t="shared" ref="J78:J93" si="10">G78-F78</f>
        <v>-14.3</v>
      </c>
      <c r="K78" s="131">
        <f t="shared" si="8"/>
        <v>0</v>
      </c>
    </row>
    <row r="79" spans="1:11" ht="63.75" customHeight="1" outlineLevel="1" x14ac:dyDescent="0.25">
      <c r="A79" s="142" t="s">
        <v>321</v>
      </c>
      <c r="B79" s="145" t="s">
        <v>200</v>
      </c>
      <c r="C79" s="150"/>
      <c r="D79" s="131">
        <f t="shared" si="6"/>
        <v>3.3809999999999998</v>
      </c>
      <c r="E79" s="131">
        <v>3.3809999999999998</v>
      </c>
      <c r="F79" s="131">
        <v>3.4</v>
      </c>
      <c r="G79" s="151">
        <v>0</v>
      </c>
      <c r="H79" s="131">
        <f t="shared" si="9"/>
        <v>-3.3809999999999998</v>
      </c>
      <c r="I79" s="131">
        <f t="shared" si="7"/>
        <v>0</v>
      </c>
      <c r="J79" s="131">
        <f t="shared" si="10"/>
        <v>-3.4</v>
      </c>
      <c r="K79" s="131">
        <f t="shared" si="8"/>
        <v>0</v>
      </c>
    </row>
    <row r="80" spans="1:11" ht="51" customHeight="1" outlineLevel="1" x14ac:dyDescent="0.25">
      <c r="A80" s="142" t="s">
        <v>322</v>
      </c>
      <c r="B80" s="145" t="s">
        <v>201</v>
      </c>
      <c r="C80" s="150"/>
      <c r="D80" s="131">
        <f t="shared" si="6"/>
        <v>3.45</v>
      </c>
      <c r="E80" s="131">
        <v>3.45</v>
      </c>
      <c r="F80" s="131">
        <v>2.2999999999999998</v>
      </c>
      <c r="G80" s="151">
        <v>0</v>
      </c>
      <c r="H80" s="131">
        <f t="shared" si="9"/>
        <v>-3.45</v>
      </c>
      <c r="I80" s="131">
        <f t="shared" si="7"/>
        <v>0</v>
      </c>
      <c r="J80" s="131">
        <f t="shared" si="10"/>
        <v>-2.2999999999999998</v>
      </c>
      <c r="K80" s="131">
        <f t="shared" si="8"/>
        <v>0</v>
      </c>
    </row>
    <row r="81" spans="1:11" ht="35.25" customHeight="1" outlineLevel="1" x14ac:dyDescent="0.25">
      <c r="A81" s="142" t="s">
        <v>323</v>
      </c>
      <c r="B81" s="145" t="s">
        <v>202</v>
      </c>
      <c r="C81" s="150"/>
      <c r="D81" s="131">
        <f t="shared" si="6"/>
        <v>44.524000000000001</v>
      </c>
      <c r="E81" s="131">
        <v>44.524000000000001</v>
      </c>
      <c r="F81" s="131">
        <v>41.1</v>
      </c>
      <c r="G81" s="151">
        <v>0</v>
      </c>
      <c r="H81" s="131">
        <f t="shared" si="9"/>
        <v>-44.524000000000001</v>
      </c>
      <c r="I81" s="131">
        <f t="shared" si="7"/>
        <v>0</v>
      </c>
      <c r="J81" s="131">
        <f t="shared" si="10"/>
        <v>-41.1</v>
      </c>
      <c r="K81" s="131">
        <f t="shared" si="8"/>
        <v>0</v>
      </c>
    </row>
    <row r="82" spans="1:11" ht="25.95" customHeight="1" outlineLevel="1" x14ac:dyDescent="0.25">
      <c r="A82" s="142" t="s">
        <v>324</v>
      </c>
      <c r="B82" s="145" t="s">
        <v>203</v>
      </c>
      <c r="C82" s="150"/>
      <c r="D82" s="131">
        <f t="shared" si="6"/>
        <v>793.8</v>
      </c>
      <c r="E82" s="131">
        <v>793.8</v>
      </c>
      <c r="F82" s="131">
        <v>793.8</v>
      </c>
      <c r="G82" s="151">
        <v>0</v>
      </c>
      <c r="H82" s="131">
        <f t="shared" si="9"/>
        <v>-793.8</v>
      </c>
      <c r="I82" s="131">
        <f t="shared" si="7"/>
        <v>0</v>
      </c>
      <c r="J82" s="131">
        <f t="shared" si="10"/>
        <v>-793.8</v>
      </c>
      <c r="K82" s="131">
        <f t="shared" si="8"/>
        <v>0</v>
      </c>
    </row>
    <row r="83" spans="1:11" ht="50.25" customHeight="1" outlineLevel="1" x14ac:dyDescent="0.25">
      <c r="A83" s="142" t="s">
        <v>325</v>
      </c>
      <c r="B83" s="145" t="s">
        <v>204</v>
      </c>
      <c r="C83" s="150"/>
      <c r="D83" s="131">
        <f t="shared" si="6"/>
        <v>202.6</v>
      </c>
      <c r="E83" s="131">
        <v>202.6</v>
      </c>
      <c r="F83" s="131">
        <v>202.4</v>
      </c>
      <c r="G83" s="151">
        <v>4.4000000000000004</v>
      </c>
      <c r="H83" s="131">
        <f t="shared" si="9"/>
        <v>-198.2</v>
      </c>
      <c r="I83" s="131">
        <f t="shared" si="7"/>
        <v>2.1717670286278383</v>
      </c>
      <c r="J83" s="131">
        <f t="shared" si="10"/>
        <v>-198</v>
      </c>
      <c r="K83" s="131">
        <f t="shared" si="8"/>
        <v>2.1739130434782612</v>
      </c>
    </row>
    <row r="84" spans="1:11" ht="75" customHeight="1" outlineLevel="1" x14ac:dyDescent="0.25">
      <c r="A84" s="142" t="s">
        <v>326</v>
      </c>
      <c r="B84" s="145" t="s">
        <v>107</v>
      </c>
      <c r="C84" s="150"/>
      <c r="D84" s="131">
        <f t="shared" si="6"/>
        <v>46.715000000000003</v>
      </c>
      <c r="E84" s="131">
        <v>46.715000000000003</v>
      </c>
      <c r="F84" s="131">
        <v>45.4</v>
      </c>
      <c r="G84" s="151">
        <v>0</v>
      </c>
      <c r="H84" s="131">
        <f t="shared" si="9"/>
        <v>-46.715000000000003</v>
      </c>
      <c r="I84" s="131">
        <f t="shared" si="7"/>
        <v>0</v>
      </c>
      <c r="J84" s="131">
        <f t="shared" si="10"/>
        <v>-45.4</v>
      </c>
      <c r="K84" s="131">
        <f t="shared" si="8"/>
        <v>0</v>
      </c>
    </row>
    <row r="85" spans="1:11" ht="62.25" customHeight="1" outlineLevel="1" x14ac:dyDescent="0.25">
      <c r="A85" s="142" t="s">
        <v>327</v>
      </c>
      <c r="B85" s="145" t="s">
        <v>205</v>
      </c>
      <c r="C85" s="150"/>
      <c r="D85" s="131">
        <f t="shared" si="6"/>
        <v>30.83</v>
      </c>
      <c r="E85" s="131">
        <v>30.83</v>
      </c>
      <c r="F85" s="131">
        <v>30.8</v>
      </c>
      <c r="G85" s="151">
        <v>0</v>
      </c>
      <c r="H85" s="131">
        <f t="shared" si="9"/>
        <v>-30.83</v>
      </c>
      <c r="I85" s="131">
        <f t="shared" si="7"/>
        <v>0</v>
      </c>
      <c r="J85" s="131">
        <f t="shared" si="10"/>
        <v>-30.8</v>
      </c>
      <c r="K85" s="131">
        <f t="shared" si="8"/>
        <v>0</v>
      </c>
    </row>
    <row r="86" spans="1:11" ht="35.25" customHeight="1" outlineLevel="1" x14ac:dyDescent="0.25">
      <c r="A86" s="142" t="s">
        <v>328</v>
      </c>
      <c r="B86" s="145" t="s">
        <v>206</v>
      </c>
      <c r="C86" s="150"/>
      <c r="D86" s="131">
        <f t="shared" si="6"/>
        <v>1941.9</v>
      </c>
      <c r="E86" s="131">
        <v>1941.9</v>
      </c>
      <c r="F86" s="131">
        <v>1936.4</v>
      </c>
      <c r="G86" s="151">
        <v>0</v>
      </c>
      <c r="H86" s="131">
        <f t="shared" si="9"/>
        <v>-1941.9</v>
      </c>
      <c r="I86" s="131">
        <f t="shared" si="7"/>
        <v>0</v>
      </c>
      <c r="J86" s="131">
        <f t="shared" si="10"/>
        <v>-1936.4</v>
      </c>
      <c r="K86" s="131">
        <f t="shared" si="8"/>
        <v>0</v>
      </c>
    </row>
    <row r="87" spans="1:11" ht="48.75" customHeight="1" outlineLevel="1" x14ac:dyDescent="0.25">
      <c r="A87" s="142" t="s">
        <v>329</v>
      </c>
      <c r="B87" s="145" t="s">
        <v>207</v>
      </c>
      <c r="C87" s="150"/>
      <c r="D87" s="131">
        <f t="shared" si="6"/>
        <v>221.7</v>
      </c>
      <c r="E87" s="131">
        <v>221.7</v>
      </c>
      <c r="F87" s="131"/>
      <c r="G87" s="151">
        <v>0</v>
      </c>
      <c r="H87" s="131">
        <f t="shared" si="9"/>
        <v>-221.7</v>
      </c>
      <c r="I87" s="131">
        <f t="shared" si="7"/>
        <v>0</v>
      </c>
      <c r="J87" s="131">
        <f>G87-F87</f>
        <v>0</v>
      </c>
      <c r="K87" s="131"/>
    </row>
    <row r="88" spans="1:11" ht="23.25" customHeight="1" outlineLevel="1" x14ac:dyDescent="0.25">
      <c r="A88" s="142" t="s">
        <v>330</v>
      </c>
      <c r="B88" s="145" t="s">
        <v>208</v>
      </c>
      <c r="C88" s="150"/>
      <c r="D88" s="131">
        <f t="shared" si="6"/>
        <v>59.5</v>
      </c>
      <c r="E88" s="131">
        <v>59.5</v>
      </c>
      <c r="F88" s="131">
        <v>59</v>
      </c>
      <c r="G88" s="151">
        <v>0</v>
      </c>
      <c r="H88" s="131">
        <f t="shared" si="9"/>
        <v>-59.5</v>
      </c>
      <c r="I88" s="131">
        <f t="shared" si="7"/>
        <v>0</v>
      </c>
      <c r="J88" s="131">
        <f t="shared" si="10"/>
        <v>-59</v>
      </c>
      <c r="K88" s="131">
        <f t="shared" si="8"/>
        <v>0</v>
      </c>
    </row>
    <row r="89" spans="1:11" ht="36.75" customHeight="1" outlineLevel="1" x14ac:dyDescent="0.25">
      <c r="A89" s="142" t="s">
        <v>331</v>
      </c>
      <c r="B89" s="145" t="s">
        <v>209</v>
      </c>
      <c r="C89" s="150"/>
      <c r="D89" s="131">
        <f t="shared" si="6"/>
        <v>56.61</v>
      </c>
      <c r="E89" s="131">
        <v>56.61</v>
      </c>
      <c r="F89" s="131">
        <v>40.1</v>
      </c>
      <c r="G89" s="151">
        <v>0</v>
      </c>
      <c r="H89" s="131">
        <f t="shared" si="9"/>
        <v>-56.61</v>
      </c>
      <c r="I89" s="131">
        <f t="shared" si="7"/>
        <v>0</v>
      </c>
      <c r="J89" s="131">
        <f t="shared" si="10"/>
        <v>-40.1</v>
      </c>
      <c r="K89" s="131">
        <f t="shared" si="8"/>
        <v>0</v>
      </c>
    </row>
    <row r="90" spans="1:11" ht="25.5" customHeight="1" outlineLevel="1" x14ac:dyDescent="0.25">
      <c r="A90" s="142" t="s">
        <v>332</v>
      </c>
      <c r="B90" s="145" t="s">
        <v>210</v>
      </c>
      <c r="C90" s="150"/>
      <c r="D90" s="131">
        <f t="shared" si="6"/>
        <v>23.946000000000002</v>
      </c>
      <c r="E90" s="131">
        <v>23.946000000000002</v>
      </c>
      <c r="F90" s="131">
        <v>23.9</v>
      </c>
      <c r="G90" s="151">
        <v>0</v>
      </c>
      <c r="H90" s="131">
        <f t="shared" si="9"/>
        <v>-23.946000000000002</v>
      </c>
      <c r="I90" s="131">
        <f t="shared" si="7"/>
        <v>0</v>
      </c>
      <c r="J90" s="131">
        <f t="shared" si="10"/>
        <v>-23.9</v>
      </c>
      <c r="K90" s="131">
        <f t="shared" si="8"/>
        <v>0</v>
      </c>
    </row>
    <row r="91" spans="1:11" ht="73.5" customHeight="1" outlineLevel="1" x14ac:dyDescent="0.25">
      <c r="A91" s="142" t="s">
        <v>333</v>
      </c>
      <c r="B91" s="145" t="s">
        <v>211</v>
      </c>
      <c r="C91" s="150"/>
      <c r="D91" s="131">
        <f t="shared" si="6"/>
        <v>100.346</v>
      </c>
      <c r="E91" s="131">
        <v>100.346</v>
      </c>
      <c r="F91" s="131">
        <v>100.3</v>
      </c>
      <c r="G91" s="151">
        <v>0</v>
      </c>
      <c r="H91" s="131">
        <f t="shared" si="9"/>
        <v>-100.346</v>
      </c>
      <c r="I91" s="131">
        <f t="shared" si="7"/>
        <v>0</v>
      </c>
      <c r="J91" s="131">
        <f t="shared" si="10"/>
        <v>-100.3</v>
      </c>
      <c r="K91" s="131">
        <f t="shared" si="8"/>
        <v>0</v>
      </c>
    </row>
    <row r="92" spans="1:11" ht="102" customHeight="1" outlineLevel="1" x14ac:dyDescent="0.25">
      <c r="A92" s="142" t="s">
        <v>343</v>
      </c>
      <c r="B92" s="145" t="s">
        <v>212</v>
      </c>
      <c r="C92" s="150"/>
      <c r="D92" s="131">
        <f t="shared" si="6"/>
        <v>106.782</v>
      </c>
      <c r="E92" s="131">
        <v>106.782</v>
      </c>
      <c r="F92" s="131">
        <v>106.8</v>
      </c>
      <c r="G92" s="151">
        <v>0</v>
      </c>
      <c r="H92" s="131">
        <f>SUM(G92-E92)</f>
        <v>-106.782</v>
      </c>
      <c r="I92" s="131">
        <f t="shared" si="7"/>
        <v>0</v>
      </c>
      <c r="J92" s="131">
        <f t="shared" si="10"/>
        <v>-106.8</v>
      </c>
      <c r="K92" s="131">
        <f t="shared" si="8"/>
        <v>0</v>
      </c>
    </row>
    <row r="93" spans="1:11" ht="38.25" customHeight="1" outlineLevel="1" x14ac:dyDescent="0.25">
      <c r="A93" s="142" t="s">
        <v>358</v>
      </c>
      <c r="B93" s="145" t="s">
        <v>213</v>
      </c>
      <c r="C93" s="150"/>
      <c r="D93" s="131">
        <f t="shared" si="6"/>
        <v>396.78</v>
      </c>
      <c r="E93" s="131">
        <v>396.78</v>
      </c>
      <c r="F93" s="131">
        <v>396.8</v>
      </c>
      <c r="G93" s="151">
        <v>0</v>
      </c>
      <c r="H93" s="131">
        <f t="shared" si="9"/>
        <v>-396.78</v>
      </c>
      <c r="I93" s="131">
        <f t="shared" si="7"/>
        <v>0</v>
      </c>
      <c r="J93" s="131">
        <f t="shared" si="10"/>
        <v>-396.8</v>
      </c>
      <c r="K93" s="131">
        <f t="shared" si="8"/>
        <v>0</v>
      </c>
    </row>
    <row r="94" spans="1:11" x14ac:dyDescent="0.25">
      <c r="A94" s="129">
        <v>24</v>
      </c>
      <c r="B94" s="129" t="s">
        <v>111</v>
      </c>
      <c r="C94" s="152">
        <f>SUM(C28,C7,C19)</f>
        <v>43751.199999999997</v>
      </c>
      <c r="D94" s="152">
        <f>SUM(D28,D7,D19)</f>
        <v>9431.5040000000008</v>
      </c>
      <c r="E94" s="152">
        <f>SUM(E28,E7,E19)</f>
        <v>53197.516000000011</v>
      </c>
      <c r="F94" s="152">
        <f>SUM(F28,F7,F19)</f>
        <v>53336.5</v>
      </c>
      <c r="G94" s="153">
        <f>SUM(G20:G28,G8:G18)</f>
        <v>48099.780000000006</v>
      </c>
      <c r="H94" s="152">
        <f t="shared" si="9"/>
        <v>-5097.7360000000044</v>
      </c>
      <c r="I94" s="152">
        <f t="shared" si="7"/>
        <v>90.417342042812663</v>
      </c>
      <c r="J94" s="152">
        <f>G94-F94</f>
        <v>-5236.7199999999939</v>
      </c>
      <c r="K94" s="154">
        <f t="shared" si="8"/>
        <v>90.181732959605526</v>
      </c>
    </row>
    <row r="95" spans="1:11" ht="13.5" customHeight="1" x14ac:dyDescent="0.25">
      <c r="A95" s="130">
        <v>25</v>
      </c>
      <c r="B95" s="132" t="s">
        <v>112</v>
      </c>
      <c r="C95" s="130">
        <v>1114.7</v>
      </c>
      <c r="D95" s="130"/>
      <c r="E95" s="139"/>
      <c r="F95" s="118"/>
      <c r="G95" s="137">
        <v>1581.3</v>
      </c>
      <c r="H95" s="155">
        <f t="shared" si="9"/>
        <v>1581.3</v>
      </c>
      <c r="I95" s="131"/>
      <c r="J95" s="155">
        <f t="shared" ref="J95:J102" si="11">G95-F95</f>
        <v>1581.3</v>
      </c>
      <c r="K95" s="131"/>
    </row>
    <row r="96" spans="1:11" ht="27" customHeight="1" x14ac:dyDescent="0.25">
      <c r="A96" s="130">
        <v>26</v>
      </c>
      <c r="B96" s="132" t="s">
        <v>113</v>
      </c>
      <c r="C96" s="130">
        <v>86.4</v>
      </c>
      <c r="D96" s="130"/>
      <c r="E96" s="139"/>
      <c r="F96" s="118"/>
      <c r="G96" s="137">
        <v>100</v>
      </c>
      <c r="H96" s="155">
        <f t="shared" si="9"/>
        <v>100</v>
      </c>
      <c r="I96" s="131"/>
      <c r="J96" s="155">
        <f t="shared" si="11"/>
        <v>100</v>
      </c>
      <c r="K96" s="131"/>
    </row>
    <row r="97" spans="1:11" ht="13.95" customHeight="1" x14ac:dyDescent="0.25">
      <c r="A97" s="130">
        <v>27</v>
      </c>
      <c r="B97" s="132" t="s">
        <v>114</v>
      </c>
      <c r="C97" s="130">
        <v>77.400000000000006</v>
      </c>
      <c r="D97" s="130"/>
      <c r="E97" s="139"/>
      <c r="F97" s="118"/>
      <c r="G97" s="137">
        <v>88</v>
      </c>
      <c r="H97" s="155">
        <f t="shared" si="9"/>
        <v>88</v>
      </c>
      <c r="I97" s="131"/>
      <c r="J97" s="155">
        <f t="shared" si="11"/>
        <v>88</v>
      </c>
      <c r="K97" s="131"/>
    </row>
    <row r="98" spans="1:11" ht="13.95" customHeight="1" x14ac:dyDescent="0.25">
      <c r="A98" s="130">
        <v>28</v>
      </c>
      <c r="B98" s="132" t="s">
        <v>115</v>
      </c>
      <c r="C98" s="130">
        <v>99.6</v>
      </c>
      <c r="D98" s="130"/>
      <c r="E98" s="139"/>
      <c r="F98" s="118"/>
      <c r="G98" s="137">
        <v>118.3</v>
      </c>
      <c r="H98" s="155">
        <f t="shared" si="9"/>
        <v>118.3</v>
      </c>
      <c r="I98" s="131"/>
      <c r="J98" s="155">
        <f t="shared" si="11"/>
        <v>118.3</v>
      </c>
      <c r="K98" s="131"/>
    </row>
    <row r="99" spans="1:11" ht="24" customHeight="1" x14ac:dyDescent="0.25">
      <c r="A99" s="130">
        <v>29</v>
      </c>
      <c r="B99" s="132" t="s">
        <v>116</v>
      </c>
      <c r="C99" s="131">
        <v>543.654</v>
      </c>
      <c r="D99" s="130"/>
      <c r="E99" s="139"/>
      <c r="F99" s="118"/>
      <c r="G99" s="156">
        <v>420.9</v>
      </c>
      <c r="H99" s="155">
        <f t="shared" si="9"/>
        <v>420.9</v>
      </c>
      <c r="I99" s="131"/>
      <c r="J99" s="155">
        <f t="shared" si="11"/>
        <v>420.9</v>
      </c>
      <c r="K99" s="131"/>
    </row>
    <row r="100" spans="1:11" ht="11.25" customHeight="1" x14ac:dyDescent="0.25">
      <c r="A100" s="130">
        <v>30</v>
      </c>
      <c r="B100" s="132" t="s">
        <v>117</v>
      </c>
      <c r="C100" s="130">
        <v>113.8</v>
      </c>
      <c r="D100" s="130"/>
      <c r="E100" s="139"/>
      <c r="F100" s="118"/>
      <c r="G100" s="137">
        <v>27.4</v>
      </c>
      <c r="H100" s="155">
        <f t="shared" si="9"/>
        <v>27.4</v>
      </c>
      <c r="I100" s="131"/>
      <c r="J100" s="155">
        <f t="shared" si="11"/>
        <v>27.4</v>
      </c>
      <c r="K100" s="131"/>
    </row>
    <row r="101" spans="1:11" x14ac:dyDescent="0.25">
      <c r="A101" s="130">
        <v>31</v>
      </c>
      <c r="B101" s="132" t="s">
        <v>118</v>
      </c>
      <c r="C101" s="130">
        <v>711.1</v>
      </c>
      <c r="D101" s="130"/>
      <c r="E101" s="157"/>
      <c r="F101" s="130"/>
      <c r="G101" s="137">
        <v>484.5</v>
      </c>
      <c r="H101" s="155">
        <f t="shared" si="9"/>
        <v>484.5</v>
      </c>
      <c r="I101" s="131"/>
      <c r="J101" s="155">
        <f t="shared" si="11"/>
        <v>484.5</v>
      </c>
      <c r="K101" s="131"/>
    </row>
    <row r="102" spans="1:11" ht="26.4" x14ac:dyDescent="0.25">
      <c r="A102" s="158">
        <v>32</v>
      </c>
      <c r="B102" s="135" t="s">
        <v>119</v>
      </c>
      <c r="C102" s="158">
        <f>SUM(C8:C18,C26:C27,C20:C22,)</f>
        <v>21699</v>
      </c>
      <c r="D102" s="158">
        <f>SUM(D8:D18,D26:D27,D20:D22,)</f>
        <v>2104.7000000000007</v>
      </c>
      <c r="E102" s="158">
        <f>SUM(E8:E18,E26:E27,E20:E22,)</f>
        <v>23803.7</v>
      </c>
      <c r="F102" s="141">
        <f>SUM(F8:F18,F26:F27,F20:F22,)</f>
        <v>24968.400000000005</v>
      </c>
      <c r="G102" s="156">
        <f>SUM(G8:G18,G26:G27,G20:G22,)</f>
        <v>26708</v>
      </c>
      <c r="H102" s="141">
        <f t="shared" si="9"/>
        <v>2904.2999999999993</v>
      </c>
      <c r="I102" s="141">
        <f>SUM(G102/E102*100)</f>
        <v>112.20104437545425</v>
      </c>
      <c r="J102" s="141">
        <f t="shared" si="11"/>
        <v>1739.5999999999949</v>
      </c>
      <c r="K102" s="141">
        <f t="shared" si="8"/>
        <v>106.96720654907801</v>
      </c>
    </row>
    <row r="103" spans="1:11" x14ac:dyDescent="0.25">
      <c r="A103" s="130">
        <v>33</v>
      </c>
      <c r="B103" s="132" t="s">
        <v>334</v>
      </c>
      <c r="C103" s="130">
        <f>C95+C96+C97+C98+C101+C99+C100</f>
        <v>2746.6540000000005</v>
      </c>
      <c r="D103" s="130"/>
      <c r="E103" s="130"/>
      <c r="F103" s="130"/>
      <c r="G103" s="131">
        <f>G95+G96+G97+G98+G101+G99+G100</f>
        <v>2820.4</v>
      </c>
      <c r="H103" s="139"/>
      <c r="I103" s="139"/>
      <c r="J103" s="118"/>
      <c r="K103" s="118"/>
    </row>
  </sheetData>
  <mergeCells count="6">
    <mergeCell ref="C4:H4"/>
    <mergeCell ref="H1:K1"/>
    <mergeCell ref="A3:A5"/>
    <mergeCell ref="B3:B5"/>
    <mergeCell ref="C5:H5"/>
    <mergeCell ref="A2:K2"/>
  </mergeCells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"/>
  <sheetViews>
    <sheetView topLeftCell="A4" workbookViewId="0">
      <selection activeCell="A13" sqref="A13"/>
    </sheetView>
  </sheetViews>
  <sheetFormatPr defaultRowHeight="12" x14ac:dyDescent="0.25"/>
  <cols>
    <col min="1" max="1" width="2.5546875" style="92" customWidth="1"/>
    <col min="2" max="2" width="10.44140625" style="92" customWidth="1"/>
    <col min="3" max="3" width="11.5546875" style="92" customWidth="1"/>
    <col min="4" max="4" width="5.109375" style="92" customWidth="1"/>
    <col min="5" max="5" width="5.88671875" style="92" customWidth="1"/>
    <col min="6" max="6" width="6.88671875" style="92" customWidth="1"/>
    <col min="7" max="7" width="5.33203125" style="92" customWidth="1"/>
    <col min="8" max="9" width="5.44140625" style="92" customWidth="1"/>
    <col min="10" max="10" width="5.6640625" style="92" customWidth="1"/>
    <col min="11" max="11" width="4.88671875" style="92" customWidth="1"/>
    <col min="12" max="12" width="5.6640625" style="92" customWidth="1"/>
    <col min="13" max="13" width="6.109375" style="92" customWidth="1"/>
    <col min="14" max="14" width="6.6640625" style="92" customWidth="1"/>
    <col min="15" max="15" width="6.33203125" style="92" customWidth="1"/>
    <col min="16" max="16" width="6.6640625" style="92" customWidth="1"/>
    <col min="17" max="17" width="5.33203125" style="92" customWidth="1"/>
    <col min="18" max="19" width="5.88671875" style="92" customWidth="1"/>
    <col min="20" max="20" width="5" style="92" customWidth="1"/>
    <col min="21" max="21" width="5.33203125" style="92" customWidth="1"/>
    <col min="22" max="22" width="5.6640625" style="92" customWidth="1"/>
    <col min="23" max="23" width="4.88671875" style="92" customWidth="1"/>
    <col min="24" max="24" width="5.44140625" style="92" customWidth="1"/>
    <col min="25" max="256" width="9.109375" style="92"/>
    <col min="257" max="257" width="2.5546875" style="92" customWidth="1"/>
    <col min="258" max="258" width="10.44140625" style="92" customWidth="1"/>
    <col min="259" max="259" width="11.5546875" style="92" customWidth="1"/>
    <col min="260" max="260" width="5.109375" style="92" customWidth="1"/>
    <col min="261" max="261" width="5.88671875" style="92" customWidth="1"/>
    <col min="262" max="262" width="6.88671875" style="92" customWidth="1"/>
    <col min="263" max="263" width="4.6640625" style="92" customWidth="1"/>
    <col min="264" max="265" width="5.44140625" style="92" customWidth="1"/>
    <col min="266" max="266" width="5.6640625" style="92" customWidth="1"/>
    <col min="267" max="267" width="4.88671875" style="92" customWidth="1"/>
    <col min="268" max="268" width="5.6640625" style="92" customWidth="1"/>
    <col min="269" max="269" width="6.109375" style="92" customWidth="1"/>
    <col min="270" max="270" width="6.6640625" style="92" customWidth="1"/>
    <col min="271" max="271" width="6.33203125" style="92" customWidth="1"/>
    <col min="272" max="272" width="6.6640625" style="92" customWidth="1"/>
    <col min="273" max="273" width="5.33203125" style="92" customWidth="1"/>
    <col min="274" max="275" width="5.88671875" style="92" customWidth="1"/>
    <col min="276" max="276" width="5" style="92" customWidth="1"/>
    <col min="277" max="277" width="5.33203125" style="92" customWidth="1"/>
    <col min="278" max="278" width="5.6640625" style="92" customWidth="1"/>
    <col min="279" max="279" width="4.88671875" style="92" customWidth="1"/>
    <col min="280" max="280" width="5.44140625" style="92" customWidth="1"/>
    <col min="281" max="512" width="9.109375" style="92"/>
    <col min="513" max="513" width="2.5546875" style="92" customWidth="1"/>
    <col min="514" max="514" width="10.44140625" style="92" customWidth="1"/>
    <col min="515" max="515" width="11.5546875" style="92" customWidth="1"/>
    <col min="516" max="516" width="5.109375" style="92" customWidth="1"/>
    <col min="517" max="517" width="5.88671875" style="92" customWidth="1"/>
    <col min="518" max="518" width="6.88671875" style="92" customWidth="1"/>
    <col min="519" max="519" width="4.6640625" style="92" customWidth="1"/>
    <col min="520" max="521" width="5.44140625" style="92" customWidth="1"/>
    <col min="522" max="522" width="5.6640625" style="92" customWidth="1"/>
    <col min="523" max="523" width="4.88671875" style="92" customWidth="1"/>
    <col min="524" max="524" width="5.6640625" style="92" customWidth="1"/>
    <col min="525" max="525" width="6.109375" style="92" customWidth="1"/>
    <col min="526" max="526" width="6.6640625" style="92" customWidth="1"/>
    <col min="527" max="527" width="6.33203125" style="92" customWidth="1"/>
    <col min="528" max="528" width="6.6640625" style="92" customWidth="1"/>
    <col min="529" max="529" width="5.33203125" style="92" customWidth="1"/>
    <col min="530" max="531" width="5.88671875" style="92" customWidth="1"/>
    <col min="532" max="532" width="5" style="92" customWidth="1"/>
    <col min="533" max="533" width="5.33203125" style="92" customWidth="1"/>
    <col min="534" max="534" width="5.6640625" style="92" customWidth="1"/>
    <col min="535" max="535" width="4.88671875" style="92" customWidth="1"/>
    <col min="536" max="536" width="5.44140625" style="92" customWidth="1"/>
    <col min="537" max="768" width="9.109375" style="92"/>
    <col min="769" max="769" width="2.5546875" style="92" customWidth="1"/>
    <col min="770" max="770" width="10.44140625" style="92" customWidth="1"/>
    <col min="771" max="771" width="11.5546875" style="92" customWidth="1"/>
    <col min="772" max="772" width="5.109375" style="92" customWidth="1"/>
    <col min="773" max="773" width="5.88671875" style="92" customWidth="1"/>
    <col min="774" max="774" width="6.88671875" style="92" customWidth="1"/>
    <col min="775" max="775" width="4.6640625" style="92" customWidth="1"/>
    <col min="776" max="777" width="5.44140625" style="92" customWidth="1"/>
    <col min="778" max="778" width="5.6640625" style="92" customWidth="1"/>
    <col min="779" max="779" width="4.88671875" style="92" customWidth="1"/>
    <col min="780" max="780" width="5.6640625" style="92" customWidth="1"/>
    <col min="781" max="781" width="6.109375" style="92" customWidth="1"/>
    <col min="782" max="782" width="6.6640625" style="92" customWidth="1"/>
    <col min="783" max="783" width="6.33203125" style="92" customWidth="1"/>
    <col min="784" max="784" width="6.6640625" style="92" customWidth="1"/>
    <col min="785" max="785" width="5.33203125" style="92" customWidth="1"/>
    <col min="786" max="787" width="5.88671875" style="92" customWidth="1"/>
    <col min="788" max="788" width="5" style="92" customWidth="1"/>
    <col min="789" max="789" width="5.33203125" style="92" customWidth="1"/>
    <col min="790" max="790" width="5.6640625" style="92" customWidth="1"/>
    <col min="791" max="791" width="4.88671875" style="92" customWidth="1"/>
    <col min="792" max="792" width="5.44140625" style="92" customWidth="1"/>
    <col min="793" max="1024" width="9.109375" style="92"/>
    <col min="1025" max="1025" width="2.5546875" style="92" customWidth="1"/>
    <col min="1026" max="1026" width="10.44140625" style="92" customWidth="1"/>
    <col min="1027" max="1027" width="11.5546875" style="92" customWidth="1"/>
    <col min="1028" max="1028" width="5.109375" style="92" customWidth="1"/>
    <col min="1029" max="1029" width="5.88671875" style="92" customWidth="1"/>
    <col min="1030" max="1030" width="6.88671875" style="92" customWidth="1"/>
    <col min="1031" max="1031" width="4.6640625" style="92" customWidth="1"/>
    <col min="1032" max="1033" width="5.44140625" style="92" customWidth="1"/>
    <col min="1034" max="1034" width="5.6640625" style="92" customWidth="1"/>
    <col min="1035" max="1035" width="4.88671875" style="92" customWidth="1"/>
    <col min="1036" max="1036" width="5.6640625" style="92" customWidth="1"/>
    <col min="1037" max="1037" width="6.109375" style="92" customWidth="1"/>
    <col min="1038" max="1038" width="6.6640625" style="92" customWidth="1"/>
    <col min="1039" max="1039" width="6.33203125" style="92" customWidth="1"/>
    <col min="1040" max="1040" width="6.6640625" style="92" customWidth="1"/>
    <col min="1041" max="1041" width="5.33203125" style="92" customWidth="1"/>
    <col min="1042" max="1043" width="5.88671875" style="92" customWidth="1"/>
    <col min="1044" max="1044" width="5" style="92" customWidth="1"/>
    <col min="1045" max="1045" width="5.33203125" style="92" customWidth="1"/>
    <col min="1046" max="1046" width="5.6640625" style="92" customWidth="1"/>
    <col min="1047" max="1047" width="4.88671875" style="92" customWidth="1"/>
    <col min="1048" max="1048" width="5.44140625" style="92" customWidth="1"/>
    <col min="1049" max="1280" width="9.109375" style="92"/>
    <col min="1281" max="1281" width="2.5546875" style="92" customWidth="1"/>
    <col min="1282" max="1282" width="10.44140625" style="92" customWidth="1"/>
    <col min="1283" max="1283" width="11.5546875" style="92" customWidth="1"/>
    <col min="1284" max="1284" width="5.109375" style="92" customWidth="1"/>
    <col min="1285" max="1285" width="5.88671875" style="92" customWidth="1"/>
    <col min="1286" max="1286" width="6.88671875" style="92" customWidth="1"/>
    <col min="1287" max="1287" width="4.6640625" style="92" customWidth="1"/>
    <col min="1288" max="1289" width="5.44140625" style="92" customWidth="1"/>
    <col min="1290" max="1290" width="5.6640625" style="92" customWidth="1"/>
    <col min="1291" max="1291" width="4.88671875" style="92" customWidth="1"/>
    <col min="1292" max="1292" width="5.6640625" style="92" customWidth="1"/>
    <col min="1293" max="1293" width="6.109375" style="92" customWidth="1"/>
    <col min="1294" max="1294" width="6.6640625" style="92" customWidth="1"/>
    <col min="1295" max="1295" width="6.33203125" style="92" customWidth="1"/>
    <col min="1296" max="1296" width="6.6640625" style="92" customWidth="1"/>
    <col min="1297" max="1297" width="5.33203125" style="92" customWidth="1"/>
    <col min="1298" max="1299" width="5.88671875" style="92" customWidth="1"/>
    <col min="1300" max="1300" width="5" style="92" customWidth="1"/>
    <col min="1301" max="1301" width="5.33203125" style="92" customWidth="1"/>
    <col min="1302" max="1302" width="5.6640625" style="92" customWidth="1"/>
    <col min="1303" max="1303" width="4.88671875" style="92" customWidth="1"/>
    <col min="1304" max="1304" width="5.44140625" style="92" customWidth="1"/>
    <col min="1305" max="1536" width="9.109375" style="92"/>
    <col min="1537" max="1537" width="2.5546875" style="92" customWidth="1"/>
    <col min="1538" max="1538" width="10.44140625" style="92" customWidth="1"/>
    <col min="1539" max="1539" width="11.5546875" style="92" customWidth="1"/>
    <col min="1540" max="1540" width="5.109375" style="92" customWidth="1"/>
    <col min="1541" max="1541" width="5.88671875" style="92" customWidth="1"/>
    <col min="1542" max="1542" width="6.88671875" style="92" customWidth="1"/>
    <col min="1543" max="1543" width="4.6640625" style="92" customWidth="1"/>
    <col min="1544" max="1545" width="5.44140625" style="92" customWidth="1"/>
    <col min="1546" max="1546" width="5.6640625" style="92" customWidth="1"/>
    <col min="1547" max="1547" width="4.88671875" style="92" customWidth="1"/>
    <col min="1548" max="1548" width="5.6640625" style="92" customWidth="1"/>
    <col min="1549" max="1549" width="6.109375" style="92" customWidth="1"/>
    <col min="1550" max="1550" width="6.6640625" style="92" customWidth="1"/>
    <col min="1551" max="1551" width="6.33203125" style="92" customWidth="1"/>
    <col min="1552" max="1552" width="6.6640625" style="92" customWidth="1"/>
    <col min="1553" max="1553" width="5.33203125" style="92" customWidth="1"/>
    <col min="1554" max="1555" width="5.88671875" style="92" customWidth="1"/>
    <col min="1556" max="1556" width="5" style="92" customWidth="1"/>
    <col min="1557" max="1557" width="5.33203125" style="92" customWidth="1"/>
    <col min="1558" max="1558" width="5.6640625" style="92" customWidth="1"/>
    <col min="1559" max="1559" width="4.88671875" style="92" customWidth="1"/>
    <col min="1560" max="1560" width="5.44140625" style="92" customWidth="1"/>
    <col min="1561" max="1792" width="9.109375" style="92"/>
    <col min="1793" max="1793" width="2.5546875" style="92" customWidth="1"/>
    <col min="1794" max="1794" width="10.44140625" style="92" customWidth="1"/>
    <col min="1795" max="1795" width="11.5546875" style="92" customWidth="1"/>
    <col min="1796" max="1796" width="5.109375" style="92" customWidth="1"/>
    <col min="1797" max="1797" width="5.88671875" style="92" customWidth="1"/>
    <col min="1798" max="1798" width="6.88671875" style="92" customWidth="1"/>
    <col min="1799" max="1799" width="4.6640625" style="92" customWidth="1"/>
    <col min="1800" max="1801" width="5.44140625" style="92" customWidth="1"/>
    <col min="1802" max="1802" width="5.6640625" style="92" customWidth="1"/>
    <col min="1803" max="1803" width="4.88671875" style="92" customWidth="1"/>
    <col min="1804" max="1804" width="5.6640625" style="92" customWidth="1"/>
    <col min="1805" max="1805" width="6.109375" style="92" customWidth="1"/>
    <col min="1806" max="1806" width="6.6640625" style="92" customWidth="1"/>
    <col min="1807" max="1807" width="6.33203125" style="92" customWidth="1"/>
    <col min="1808" max="1808" width="6.6640625" style="92" customWidth="1"/>
    <col min="1809" max="1809" width="5.33203125" style="92" customWidth="1"/>
    <col min="1810" max="1811" width="5.88671875" style="92" customWidth="1"/>
    <col min="1812" max="1812" width="5" style="92" customWidth="1"/>
    <col min="1813" max="1813" width="5.33203125" style="92" customWidth="1"/>
    <col min="1814" max="1814" width="5.6640625" style="92" customWidth="1"/>
    <col min="1815" max="1815" width="4.88671875" style="92" customWidth="1"/>
    <col min="1816" max="1816" width="5.44140625" style="92" customWidth="1"/>
    <col min="1817" max="2048" width="9.109375" style="92"/>
    <col min="2049" max="2049" width="2.5546875" style="92" customWidth="1"/>
    <col min="2050" max="2050" width="10.44140625" style="92" customWidth="1"/>
    <col min="2051" max="2051" width="11.5546875" style="92" customWidth="1"/>
    <col min="2052" max="2052" width="5.109375" style="92" customWidth="1"/>
    <col min="2053" max="2053" width="5.88671875" style="92" customWidth="1"/>
    <col min="2054" max="2054" width="6.88671875" style="92" customWidth="1"/>
    <col min="2055" max="2055" width="4.6640625" style="92" customWidth="1"/>
    <col min="2056" max="2057" width="5.44140625" style="92" customWidth="1"/>
    <col min="2058" max="2058" width="5.6640625" style="92" customWidth="1"/>
    <col min="2059" max="2059" width="4.88671875" style="92" customWidth="1"/>
    <col min="2060" max="2060" width="5.6640625" style="92" customWidth="1"/>
    <col min="2061" max="2061" width="6.109375" style="92" customWidth="1"/>
    <col min="2062" max="2062" width="6.6640625" style="92" customWidth="1"/>
    <col min="2063" max="2063" width="6.33203125" style="92" customWidth="1"/>
    <col min="2064" max="2064" width="6.6640625" style="92" customWidth="1"/>
    <col min="2065" max="2065" width="5.33203125" style="92" customWidth="1"/>
    <col min="2066" max="2067" width="5.88671875" style="92" customWidth="1"/>
    <col min="2068" max="2068" width="5" style="92" customWidth="1"/>
    <col min="2069" max="2069" width="5.33203125" style="92" customWidth="1"/>
    <col min="2070" max="2070" width="5.6640625" style="92" customWidth="1"/>
    <col min="2071" max="2071" width="4.88671875" style="92" customWidth="1"/>
    <col min="2072" max="2072" width="5.44140625" style="92" customWidth="1"/>
    <col min="2073" max="2304" width="9.109375" style="92"/>
    <col min="2305" max="2305" width="2.5546875" style="92" customWidth="1"/>
    <col min="2306" max="2306" width="10.44140625" style="92" customWidth="1"/>
    <col min="2307" max="2307" width="11.5546875" style="92" customWidth="1"/>
    <col min="2308" max="2308" width="5.109375" style="92" customWidth="1"/>
    <col min="2309" max="2309" width="5.88671875" style="92" customWidth="1"/>
    <col min="2310" max="2310" width="6.88671875" style="92" customWidth="1"/>
    <col min="2311" max="2311" width="4.6640625" style="92" customWidth="1"/>
    <col min="2312" max="2313" width="5.44140625" style="92" customWidth="1"/>
    <col min="2314" max="2314" width="5.6640625" style="92" customWidth="1"/>
    <col min="2315" max="2315" width="4.88671875" style="92" customWidth="1"/>
    <col min="2316" max="2316" width="5.6640625" style="92" customWidth="1"/>
    <col min="2317" max="2317" width="6.109375" style="92" customWidth="1"/>
    <col min="2318" max="2318" width="6.6640625" style="92" customWidth="1"/>
    <col min="2319" max="2319" width="6.33203125" style="92" customWidth="1"/>
    <col min="2320" max="2320" width="6.6640625" style="92" customWidth="1"/>
    <col min="2321" max="2321" width="5.33203125" style="92" customWidth="1"/>
    <col min="2322" max="2323" width="5.88671875" style="92" customWidth="1"/>
    <col min="2324" max="2324" width="5" style="92" customWidth="1"/>
    <col min="2325" max="2325" width="5.33203125" style="92" customWidth="1"/>
    <col min="2326" max="2326" width="5.6640625" style="92" customWidth="1"/>
    <col min="2327" max="2327" width="4.88671875" style="92" customWidth="1"/>
    <col min="2328" max="2328" width="5.44140625" style="92" customWidth="1"/>
    <col min="2329" max="2560" width="9.109375" style="92"/>
    <col min="2561" max="2561" width="2.5546875" style="92" customWidth="1"/>
    <col min="2562" max="2562" width="10.44140625" style="92" customWidth="1"/>
    <col min="2563" max="2563" width="11.5546875" style="92" customWidth="1"/>
    <col min="2564" max="2564" width="5.109375" style="92" customWidth="1"/>
    <col min="2565" max="2565" width="5.88671875" style="92" customWidth="1"/>
    <col min="2566" max="2566" width="6.88671875" style="92" customWidth="1"/>
    <col min="2567" max="2567" width="4.6640625" style="92" customWidth="1"/>
    <col min="2568" max="2569" width="5.44140625" style="92" customWidth="1"/>
    <col min="2570" max="2570" width="5.6640625" style="92" customWidth="1"/>
    <col min="2571" max="2571" width="4.88671875" style="92" customWidth="1"/>
    <col min="2572" max="2572" width="5.6640625" style="92" customWidth="1"/>
    <col min="2573" max="2573" width="6.109375" style="92" customWidth="1"/>
    <col min="2574" max="2574" width="6.6640625" style="92" customWidth="1"/>
    <col min="2575" max="2575" width="6.33203125" style="92" customWidth="1"/>
    <col min="2576" max="2576" width="6.6640625" style="92" customWidth="1"/>
    <col min="2577" max="2577" width="5.33203125" style="92" customWidth="1"/>
    <col min="2578" max="2579" width="5.88671875" style="92" customWidth="1"/>
    <col min="2580" max="2580" width="5" style="92" customWidth="1"/>
    <col min="2581" max="2581" width="5.33203125" style="92" customWidth="1"/>
    <col min="2582" max="2582" width="5.6640625" style="92" customWidth="1"/>
    <col min="2583" max="2583" width="4.88671875" style="92" customWidth="1"/>
    <col min="2584" max="2584" width="5.44140625" style="92" customWidth="1"/>
    <col min="2585" max="2816" width="9.109375" style="92"/>
    <col min="2817" max="2817" width="2.5546875" style="92" customWidth="1"/>
    <col min="2818" max="2818" width="10.44140625" style="92" customWidth="1"/>
    <col min="2819" max="2819" width="11.5546875" style="92" customWidth="1"/>
    <col min="2820" max="2820" width="5.109375" style="92" customWidth="1"/>
    <col min="2821" max="2821" width="5.88671875" style="92" customWidth="1"/>
    <col min="2822" max="2822" width="6.88671875" style="92" customWidth="1"/>
    <col min="2823" max="2823" width="4.6640625" style="92" customWidth="1"/>
    <col min="2824" max="2825" width="5.44140625" style="92" customWidth="1"/>
    <col min="2826" max="2826" width="5.6640625" style="92" customWidth="1"/>
    <col min="2827" max="2827" width="4.88671875" style="92" customWidth="1"/>
    <col min="2828" max="2828" width="5.6640625" style="92" customWidth="1"/>
    <col min="2829" max="2829" width="6.109375" style="92" customWidth="1"/>
    <col min="2830" max="2830" width="6.6640625" style="92" customWidth="1"/>
    <col min="2831" max="2831" width="6.33203125" style="92" customWidth="1"/>
    <col min="2832" max="2832" width="6.6640625" style="92" customWidth="1"/>
    <col min="2833" max="2833" width="5.33203125" style="92" customWidth="1"/>
    <col min="2834" max="2835" width="5.88671875" style="92" customWidth="1"/>
    <col min="2836" max="2836" width="5" style="92" customWidth="1"/>
    <col min="2837" max="2837" width="5.33203125" style="92" customWidth="1"/>
    <col min="2838" max="2838" width="5.6640625" style="92" customWidth="1"/>
    <col min="2839" max="2839" width="4.88671875" style="92" customWidth="1"/>
    <col min="2840" max="2840" width="5.44140625" style="92" customWidth="1"/>
    <col min="2841" max="3072" width="9.109375" style="92"/>
    <col min="3073" max="3073" width="2.5546875" style="92" customWidth="1"/>
    <col min="3074" max="3074" width="10.44140625" style="92" customWidth="1"/>
    <col min="3075" max="3075" width="11.5546875" style="92" customWidth="1"/>
    <col min="3076" max="3076" width="5.109375" style="92" customWidth="1"/>
    <col min="3077" max="3077" width="5.88671875" style="92" customWidth="1"/>
    <col min="3078" max="3078" width="6.88671875" style="92" customWidth="1"/>
    <col min="3079" max="3079" width="4.6640625" style="92" customWidth="1"/>
    <col min="3080" max="3081" width="5.44140625" style="92" customWidth="1"/>
    <col min="3082" max="3082" width="5.6640625" style="92" customWidth="1"/>
    <col min="3083" max="3083" width="4.88671875" style="92" customWidth="1"/>
    <col min="3084" max="3084" width="5.6640625" style="92" customWidth="1"/>
    <col min="3085" max="3085" width="6.109375" style="92" customWidth="1"/>
    <col min="3086" max="3086" width="6.6640625" style="92" customWidth="1"/>
    <col min="3087" max="3087" width="6.33203125" style="92" customWidth="1"/>
    <col min="3088" max="3088" width="6.6640625" style="92" customWidth="1"/>
    <col min="3089" max="3089" width="5.33203125" style="92" customWidth="1"/>
    <col min="3090" max="3091" width="5.88671875" style="92" customWidth="1"/>
    <col min="3092" max="3092" width="5" style="92" customWidth="1"/>
    <col min="3093" max="3093" width="5.33203125" style="92" customWidth="1"/>
    <col min="3094" max="3094" width="5.6640625" style="92" customWidth="1"/>
    <col min="3095" max="3095" width="4.88671875" style="92" customWidth="1"/>
    <col min="3096" max="3096" width="5.44140625" style="92" customWidth="1"/>
    <col min="3097" max="3328" width="9.109375" style="92"/>
    <col min="3329" max="3329" width="2.5546875" style="92" customWidth="1"/>
    <col min="3330" max="3330" width="10.44140625" style="92" customWidth="1"/>
    <col min="3331" max="3331" width="11.5546875" style="92" customWidth="1"/>
    <col min="3332" max="3332" width="5.109375" style="92" customWidth="1"/>
    <col min="3333" max="3333" width="5.88671875" style="92" customWidth="1"/>
    <col min="3334" max="3334" width="6.88671875" style="92" customWidth="1"/>
    <col min="3335" max="3335" width="4.6640625" style="92" customWidth="1"/>
    <col min="3336" max="3337" width="5.44140625" style="92" customWidth="1"/>
    <col min="3338" max="3338" width="5.6640625" style="92" customWidth="1"/>
    <col min="3339" max="3339" width="4.88671875" style="92" customWidth="1"/>
    <col min="3340" max="3340" width="5.6640625" style="92" customWidth="1"/>
    <col min="3341" max="3341" width="6.109375" style="92" customWidth="1"/>
    <col min="3342" max="3342" width="6.6640625" style="92" customWidth="1"/>
    <col min="3343" max="3343" width="6.33203125" style="92" customWidth="1"/>
    <col min="3344" max="3344" width="6.6640625" style="92" customWidth="1"/>
    <col min="3345" max="3345" width="5.33203125" style="92" customWidth="1"/>
    <col min="3346" max="3347" width="5.88671875" style="92" customWidth="1"/>
    <col min="3348" max="3348" width="5" style="92" customWidth="1"/>
    <col min="3349" max="3349" width="5.33203125" style="92" customWidth="1"/>
    <col min="3350" max="3350" width="5.6640625" style="92" customWidth="1"/>
    <col min="3351" max="3351" width="4.88671875" style="92" customWidth="1"/>
    <col min="3352" max="3352" width="5.44140625" style="92" customWidth="1"/>
    <col min="3353" max="3584" width="9.109375" style="92"/>
    <col min="3585" max="3585" width="2.5546875" style="92" customWidth="1"/>
    <col min="3586" max="3586" width="10.44140625" style="92" customWidth="1"/>
    <col min="3587" max="3587" width="11.5546875" style="92" customWidth="1"/>
    <col min="3588" max="3588" width="5.109375" style="92" customWidth="1"/>
    <col min="3589" max="3589" width="5.88671875" style="92" customWidth="1"/>
    <col min="3590" max="3590" width="6.88671875" style="92" customWidth="1"/>
    <col min="3591" max="3591" width="4.6640625" style="92" customWidth="1"/>
    <col min="3592" max="3593" width="5.44140625" style="92" customWidth="1"/>
    <col min="3594" max="3594" width="5.6640625" style="92" customWidth="1"/>
    <col min="3595" max="3595" width="4.88671875" style="92" customWidth="1"/>
    <col min="3596" max="3596" width="5.6640625" style="92" customWidth="1"/>
    <col min="3597" max="3597" width="6.109375" style="92" customWidth="1"/>
    <col min="3598" max="3598" width="6.6640625" style="92" customWidth="1"/>
    <col min="3599" max="3599" width="6.33203125" style="92" customWidth="1"/>
    <col min="3600" max="3600" width="6.6640625" style="92" customWidth="1"/>
    <col min="3601" max="3601" width="5.33203125" style="92" customWidth="1"/>
    <col min="3602" max="3603" width="5.88671875" style="92" customWidth="1"/>
    <col min="3604" max="3604" width="5" style="92" customWidth="1"/>
    <col min="3605" max="3605" width="5.33203125" style="92" customWidth="1"/>
    <col min="3606" max="3606" width="5.6640625" style="92" customWidth="1"/>
    <col min="3607" max="3607" width="4.88671875" style="92" customWidth="1"/>
    <col min="3608" max="3608" width="5.44140625" style="92" customWidth="1"/>
    <col min="3609" max="3840" width="9.109375" style="92"/>
    <col min="3841" max="3841" width="2.5546875" style="92" customWidth="1"/>
    <col min="3842" max="3842" width="10.44140625" style="92" customWidth="1"/>
    <col min="3843" max="3843" width="11.5546875" style="92" customWidth="1"/>
    <col min="3844" max="3844" width="5.109375" style="92" customWidth="1"/>
    <col min="3845" max="3845" width="5.88671875" style="92" customWidth="1"/>
    <col min="3846" max="3846" width="6.88671875" style="92" customWidth="1"/>
    <col min="3847" max="3847" width="4.6640625" style="92" customWidth="1"/>
    <col min="3848" max="3849" width="5.44140625" style="92" customWidth="1"/>
    <col min="3850" max="3850" width="5.6640625" style="92" customWidth="1"/>
    <col min="3851" max="3851" width="4.88671875" style="92" customWidth="1"/>
    <col min="3852" max="3852" width="5.6640625" style="92" customWidth="1"/>
    <col min="3853" max="3853" width="6.109375" style="92" customWidth="1"/>
    <col min="3854" max="3854" width="6.6640625" style="92" customWidth="1"/>
    <col min="3855" max="3855" width="6.33203125" style="92" customWidth="1"/>
    <col min="3856" max="3856" width="6.6640625" style="92" customWidth="1"/>
    <col min="3857" max="3857" width="5.33203125" style="92" customWidth="1"/>
    <col min="3858" max="3859" width="5.88671875" style="92" customWidth="1"/>
    <col min="3860" max="3860" width="5" style="92" customWidth="1"/>
    <col min="3861" max="3861" width="5.33203125" style="92" customWidth="1"/>
    <col min="3862" max="3862" width="5.6640625" style="92" customWidth="1"/>
    <col min="3863" max="3863" width="4.88671875" style="92" customWidth="1"/>
    <col min="3864" max="3864" width="5.44140625" style="92" customWidth="1"/>
    <col min="3865" max="4096" width="9.109375" style="92"/>
    <col min="4097" max="4097" width="2.5546875" style="92" customWidth="1"/>
    <col min="4098" max="4098" width="10.44140625" style="92" customWidth="1"/>
    <col min="4099" max="4099" width="11.5546875" style="92" customWidth="1"/>
    <col min="4100" max="4100" width="5.109375" style="92" customWidth="1"/>
    <col min="4101" max="4101" width="5.88671875" style="92" customWidth="1"/>
    <col min="4102" max="4102" width="6.88671875" style="92" customWidth="1"/>
    <col min="4103" max="4103" width="4.6640625" style="92" customWidth="1"/>
    <col min="4104" max="4105" width="5.44140625" style="92" customWidth="1"/>
    <col min="4106" max="4106" width="5.6640625" style="92" customWidth="1"/>
    <col min="4107" max="4107" width="4.88671875" style="92" customWidth="1"/>
    <col min="4108" max="4108" width="5.6640625" style="92" customWidth="1"/>
    <col min="4109" max="4109" width="6.109375" style="92" customWidth="1"/>
    <col min="4110" max="4110" width="6.6640625" style="92" customWidth="1"/>
    <col min="4111" max="4111" width="6.33203125" style="92" customWidth="1"/>
    <col min="4112" max="4112" width="6.6640625" style="92" customWidth="1"/>
    <col min="4113" max="4113" width="5.33203125" style="92" customWidth="1"/>
    <col min="4114" max="4115" width="5.88671875" style="92" customWidth="1"/>
    <col min="4116" max="4116" width="5" style="92" customWidth="1"/>
    <col min="4117" max="4117" width="5.33203125" style="92" customWidth="1"/>
    <col min="4118" max="4118" width="5.6640625" style="92" customWidth="1"/>
    <col min="4119" max="4119" width="4.88671875" style="92" customWidth="1"/>
    <col min="4120" max="4120" width="5.44140625" style="92" customWidth="1"/>
    <col min="4121" max="4352" width="9.109375" style="92"/>
    <col min="4353" max="4353" width="2.5546875" style="92" customWidth="1"/>
    <col min="4354" max="4354" width="10.44140625" style="92" customWidth="1"/>
    <col min="4355" max="4355" width="11.5546875" style="92" customWidth="1"/>
    <col min="4356" max="4356" width="5.109375" style="92" customWidth="1"/>
    <col min="4357" max="4357" width="5.88671875" style="92" customWidth="1"/>
    <col min="4358" max="4358" width="6.88671875" style="92" customWidth="1"/>
    <col min="4359" max="4359" width="4.6640625" style="92" customWidth="1"/>
    <col min="4360" max="4361" width="5.44140625" style="92" customWidth="1"/>
    <col min="4362" max="4362" width="5.6640625" style="92" customWidth="1"/>
    <col min="4363" max="4363" width="4.88671875" style="92" customWidth="1"/>
    <col min="4364" max="4364" width="5.6640625" style="92" customWidth="1"/>
    <col min="4365" max="4365" width="6.109375" style="92" customWidth="1"/>
    <col min="4366" max="4366" width="6.6640625" style="92" customWidth="1"/>
    <col min="4367" max="4367" width="6.33203125" style="92" customWidth="1"/>
    <col min="4368" max="4368" width="6.6640625" style="92" customWidth="1"/>
    <col min="4369" max="4369" width="5.33203125" style="92" customWidth="1"/>
    <col min="4370" max="4371" width="5.88671875" style="92" customWidth="1"/>
    <col min="4372" max="4372" width="5" style="92" customWidth="1"/>
    <col min="4373" max="4373" width="5.33203125" style="92" customWidth="1"/>
    <col min="4374" max="4374" width="5.6640625" style="92" customWidth="1"/>
    <col min="4375" max="4375" width="4.88671875" style="92" customWidth="1"/>
    <col min="4376" max="4376" width="5.44140625" style="92" customWidth="1"/>
    <col min="4377" max="4608" width="9.109375" style="92"/>
    <col min="4609" max="4609" width="2.5546875" style="92" customWidth="1"/>
    <col min="4610" max="4610" width="10.44140625" style="92" customWidth="1"/>
    <col min="4611" max="4611" width="11.5546875" style="92" customWidth="1"/>
    <col min="4612" max="4612" width="5.109375" style="92" customWidth="1"/>
    <col min="4613" max="4613" width="5.88671875" style="92" customWidth="1"/>
    <col min="4614" max="4614" width="6.88671875" style="92" customWidth="1"/>
    <col min="4615" max="4615" width="4.6640625" style="92" customWidth="1"/>
    <col min="4616" max="4617" width="5.44140625" style="92" customWidth="1"/>
    <col min="4618" max="4618" width="5.6640625" style="92" customWidth="1"/>
    <col min="4619" max="4619" width="4.88671875" style="92" customWidth="1"/>
    <col min="4620" max="4620" width="5.6640625" style="92" customWidth="1"/>
    <col min="4621" max="4621" width="6.109375" style="92" customWidth="1"/>
    <col min="4622" max="4622" width="6.6640625" style="92" customWidth="1"/>
    <col min="4623" max="4623" width="6.33203125" style="92" customWidth="1"/>
    <col min="4624" max="4624" width="6.6640625" style="92" customWidth="1"/>
    <col min="4625" max="4625" width="5.33203125" style="92" customWidth="1"/>
    <col min="4626" max="4627" width="5.88671875" style="92" customWidth="1"/>
    <col min="4628" max="4628" width="5" style="92" customWidth="1"/>
    <col min="4629" max="4629" width="5.33203125" style="92" customWidth="1"/>
    <col min="4630" max="4630" width="5.6640625" style="92" customWidth="1"/>
    <col min="4631" max="4631" width="4.88671875" style="92" customWidth="1"/>
    <col min="4632" max="4632" width="5.44140625" style="92" customWidth="1"/>
    <col min="4633" max="4864" width="9.109375" style="92"/>
    <col min="4865" max="4865" width="2.5546875" style="92" customWidth="1"/>
    <col min="4866" max="4866" width="10.44140625" style="92" customWidth="1"/>
    <col min="4867" max="4867" width="11.5546875" style="92" customWidth="1"/>
    <col min="4868" max="4868" width="5.109375" style="92" customWidth="1"/>
    <col min="4869" max="4869" width="5.88671875" style="92" customWidth="1"/>
    <col min="4870" max="4870" width="6.88671875" style="92" customWidth="1"/>
    <col min="4871" max="4871" width="4.6640625" style="92" customWidth="1"/>
    <col min="4872" max="4873" width="5.44140625" style="92" customWidth="1"/>
    <col min="4874" max="4874" width="5.6640625" style="92" customWidth="1"/>
    <col min="4875" max="4875" width="4.88671875" style="92" customWidth="1"/>
    <col min="4876" max="4876" width="5.6640625" style="92" customWidth="1"/>
    <col min="4877" max="4877" width="6.109375" style="92" customWidth="1"/>
    <col min="4878" max="4878" width="6.6640625" style="92" customWidth="1"/>
    <col min="4879" max="4879" width="6.33203125" style="92" customWidth="1"/>
    <col min="4880" max="4880" width="6.6640625" style="92" customWidth="1"/>
    <col min="4881" max="4881" width="5.33203125" style="92" customWidth="1"/>
    <col min="4882" max="4883" width="5.88671875" style="92" customWidth="1"/>
    <col min="4884" max="4884" width="5" style="92" customWidth="1"/>
    <col min="4885" max="4885" width="5.33203125" style="92" customWidth="1"/>
    <col min="4886" max="4886" width="5.6640625" style="92" customWidth="1"/>
    <col min="4887" max="4887" width="4.88671875" style="92" customWidth="1"/>
    <col min="4888" max="4888" width="5.44140625" style="92" customWidth="1"/>
    <col min="4889" max="5120" width="9.109375" style="92"/>
    <col min="5121" max="5121" width="2.5546875" style="92" customWidth="1"/>
    <col min="5122" max="5122" width="10.44140625" style="92" customWidth="1"/>
    <col min="5123" max="5123" width="11.5546875" style="92" customWidth="1"/>
    <col min="5124" max="5124" width="5.109375" style="92" customWidth="1"/>
    <col min="5125" max="5125" width="5.88671875" style="92" customWidth="1"/>
    <col min="5126" max="5126" width="6.88671875" style="92" customWidth="1"/>
    <col min="5127" max="5127" width="4.6640625" style="92" customWidth="1"/>
    <col min="5128" max="5129" width="5.44140625" style="92" customWidth="1"/>
    <col min="5130" max="5130" width="5.6640625" style="92" customWidth="1"/>
    <col min="5131" max="5131" width="4.88671875" style="92" customWidth="1"/>
    <col min="5132" max="5132" width="5.6640625" style="92" customWidth="1"/>
    <col min="5133" max="5133" width="6.109375" style="92" customWidth="1"/>
    <col min="5134" max="5134" width="6.6640625" style="92" customWidth="1"/>
    <col min="5135" max="5135" width="6.33203125" style="92" customWidth="1"/>
    <col min="5136" max="5136" width="6.6640625" style="92" customWidth="1"/>
    <col min="5137" max="5137" width="5.33203125" style="92" customWidth="1"/>
    <col min="5138" max="5139" width="5.88671875" style="92" customWidth="1"/>
    <col min="5140" max="5140" width="5" style="92" customWidth="1"/>
    <col min="5141" max="5141" width="5.33203125" style="92" customWidth="1"/>
    <col min="5142" max="5142" width="5.6640625" style="92" customWidth="1"/>
    <col min="5143" max="5143" width="4.88671875" style="92" customWidth="1"/>
    <col min="5144" max="5144" width="5.44140625" style="92" customWidth="1"/>
    <col min="5145" max="5376" width="9.109375" style="92"/>
    <col min="5377" max="5377" width="2.5546875" style="92" customWidth="1"/>
    <col min="5378" max="5378" width="10.44140625" style="92" customWidth="1"/>
    <col min="5379" max="5379" width="11.5546875" style="92" customWidth="1"/>
    <col min="5380" max="5380" width="5.109375" style="92" customWidth="1"/>
    <col min="5381" max="5381" width="5.88671875" style="92" customWidth="1"/>
    <col min="5382" max="5382" width="6.88671875" style="92" customWidth="1"/>
    <col min="5383" max="5383" width="4.6640625" style="92" customWidth="1"/>
    <col min="5384" max="5385" width="5.44140625" style="92" customWidth="1"/>
    <col min="5386" max="5386" width="5.6640625" style="92" customWidth="1"/>
    <col min="5387" max="5387" width="4.88671875" style="92" customWidth="1"/>
    <col min="5388" max="5388" width="5.6640625" style="92" customWidth="1"/>
    <col min="5389" max="5389" width="6.109375" style="92" customWidth="1"/>
    <col min="5390" max="5390" width="6.6640625" style="92" customWidth="1"/>
    <col min="5391" max="5391" width="6.33203125" style="92" customWidth="1"/>
    <col min="5392" max="5392" width="6.6640625" style="92" customWidth="1"/>
    <col min="5393" max="5393" width="5.33203125" style="92" customWidth="1"/>
    <col min="5394" max="5395" width="5.88671875" style="92" customWidth="1"/>
    <col min="5396" max="5396" width="5" style="92" customWidth="1"/>
    <col min="5397" max="5397" width="5.33203125" style="92" customWidth="1"/>
    <col min="5398" max="5398" width="5.6640625" style="92" customWidth="1"/>
    <col min="5399" max="5399" width="4.88671875" style="92" customWidth="1"/>
    <col min="5400" max="5400" width="5.44140625" style="92" customWidth="1"/>
    <col min="5401" max="5632" width="9.109375" style="92"/>
    <col min="5633" max="5633" width="2.5546875" style="92" customWidth="1"/>
    <col min="5634" max="5634" width="10.44140625" style="92" customWidth="1"/>
    <col min="5635" max="5635" width="11.5546875" style="92" customWidth="1"/>
    <col min="5636" max="5636" width="5.109375" style="92" customWidth="1"/>
    <col min="5637" max="5637" width="5.88671875" style="92" customWidth="1"/>
    <col min="5638" max="5638" width="6.88671875" style="92" customWidth="1"/>
    <col min="5639" max="5639" width="4.6640625" style="92" customWidth="1"/>
    <col min="5640" max="5641" width="5.44140625" style="92" customWidth="1"/>
    <col min="5642" max="5642" width="5.6640625" style="92" customWidth="1"/>
    <col min="5643" max="5643" width="4.88671875" style="92" customWidth="1"/>
    <col min="5644" max="5644" width="5.6640625" style="92" customWidth="1"/>
    <col min="5645" max="5645" width="6.109375" style="92" customWidth="1"/>
    <col min="5646" max="5646" width="6.6640625" style="92" customWidth="1"/>
    <col min="5647" max="5647" width="6.33203125" style="92" customWidth="1"/>
    <col min="5648" max="5648" width="6.6640625" style="92" customWidth="1"/>
    <col min="5649" max="5649" width="5.33203125" style="92" customWidth="1"/>
    <col min="5650" max="5651" width="5.88671875" style="92" customWidth="1"/>
    <col min="5652" max="5652" width="5" style="92" customWidth="1"/>
    <col min="5653" max="5653" width="5.33203125" style="92" customWidth="1"/>
    <col min="5654" max="5654" width="5.6640625" style="92" customWidth="1"/>
    <col min="5655" max="5655" width="4.88671875" style="92" customWidth="1"/>
    <col min="5656" max="5656" width="5.44140625" style="92" customWidth="1"/>
    <col min="5657" max="5888" width="9.109375" style="92"/>
    <col min="5889" max="5889" width="2.5546875" style="92" customWidth="1"/>
    <col min="5890" max="5890" width="10.44140625" style="92" customWidth="1"/>
    <col min="5891" max="5891" width="11.5546875" style="92" customWidth="1"/>
    <col min="5892" max="5892" width="5.109375" style="92" customWidth="1"/>
    <col min="5893" max="5893" width="5.88671875" style="92" customWidth="1"/>
    <col min="5894" max="5894" width="6.88671875" style="92" customWidth="1"/>
    <col min="5895" max="5895" width="4.6640625" style="92" customWidth="1"/>
    <col min="5896" max="5897" width="5.44140625" style="92" customWidth="1"/>
    <col min="5898" max="5898" width="5.6640625" style="92" customWidth="1"/>
    <col min="5899" max="5899" width="4.88671875" style="92" customWidth="1"/>
    <col min="5900" max="5900" width="5.6640625" style="92" customWidth="1"/>
    <col min="5901" max="5901" width="6.109375" style="92" customWidth="1"/>
    <col min="5902" max="5902" width="6.6640625" style="92" customWidth="1"/>
    <col min="5903" max="5903" width="6.33203125" style="92" customWidth="1"/>
    <col min="5904" max="5904" width="6.6640625" style="92" customWidth="1"/>
    <col min="5905" max="5905" width="5.33203125" style="92" customWidth="1"/>
    <col min="5906" max="5907" width="5.88671875" style="92" customWidth="1"/>
    <col min="5908" max="5908" width="5" style="92" customWidth="1"/>
    <col min="5909" max="5909" width="5.33203125" style="92" customWidth="1"/>
    <col min="5910" max="5910" width="5.6640625" style="92" customWidth="1"/>
    <col min="5911" max="5911" width="4.88671875" style="92" customWidth="1"/>
    <col min="5912" max="5912" width="5.44140625" style="92" customWidth="1"/>
    <col min="5913" max="6144" width="9.109375" style="92"/>
    <col min="6145" max="6145" width="2.5546875" style="92" customWidth="1"/>
    <col min="6146" max="6146" width="10.44140625" style="92" customWidth="1"/>
    <col min="6147" max="6147" width="11.5546875" style="92" customWidth="1"/>
    <col min="6148" max="6148" width="5.109375" style="92" customWidth="1"/>
    <col min="6149" max="6149" width="5.88671875" style="92" customWidth="1"/>
    <col min="6150" max="6150" width="6.88671875" style="92" customWidth="1"/>
    <col min="6151" max="6151" width="4.6640625" style="92" customWidth="1"/>
    <col min="6152" max="6153" width="5.44140625" style="92" customWidth="1"/>
    <col min="6154" max="6154" width="5.6640625" style="92" customWidth="1"/>
    <col min="6155" max="6155" width="4.88671875" style="92" customWidth="1"/>
    <col min="6156" max="6156" width="5.6640625" style="92" customWidth="1"/>
    <col min="6157" max="6157" width="6.109375" style="92" customWidth="1"/>
    <col min="6158" max="6158" width="6.6640625" style="92" customWidth="1"/>
    <col min="6159" max="6159" width="6.33203125" style="92" customWidth="1"/>
    <col min="6160" max="6160" width="6.6640625" style="92" customWidth="1"/>
    <col min="6161" max="6161" width="5.33203125" style="92" customWidth="1"/>
    <col min="6162" max="6163" width="5.88671875" style="92" customWidth="1"/>
    <col min="6164" max="6164" width="5" style="92" customWidth="1"/>
    <col min="6165" max="6165" width="5.33203125" style="92" customWidth="1"/>
    <col min="6166" max="6166" width="5.6640625" style="92" customWidth="1"/>
    <col min="6167" max="6167" width="4.88671875" style="92" customWidth="1"/>
    <col min="6168" max="6168" width="5.44140625" style="92" customWidth="1"/>
    <col min="6169" max="6400" width="9.109375" style="92"/>
    <col min="6401" max="6401" width="2.5546875" style="92" customWidth="1"/>
    <col min="6402" max="6402" width="10.44140625" style="92" customWidth="1"/>
    <col min="6403" max="6403" width="11.5546875" style="92" customWidth="1"/>
    <col min="6404" max="6404" width="5.109375" style="92" customWidth="1"/>
    <col min="6405" max="6405" width="5.88671875" style="92" customWidth="1"/>
    <col min="6406" max="6406" width="6.88671875" style="92" customWidth="1"/>
    <col min="6407" max="6407" width="4.6640625" style="92" customWidth="1"/>
    <col min="6408" max="6409" width="5.44140625" style="92" customWidth="1"/>
    <col min="6410" max="6410" width="5.6640625" style="92" customWidth="1"/>
    <col min="6411" max="6411" width="4.88671875" style="92" customWidth="1"/>
    <col min="6412" max="6412" width="5.6640625" style="92" customWidth="1"/>
    <col min="6413" max="6413" width="6.109375" style="92" customWidth="1"/>
    <col min="6414" max="6414" width="6.6640625" style="92" customWidth="1"/>
    <col min="6415" max="6415" width="6.33203125" style="92" customWidth="1"/>
    <col min="6416" max="6416" width="6.6640625" style="92" customWidth="1"/>
    <col min="6417" max="6417" width="5.33203125" style="92" customWidth="1"/>
    <col min="6418" max="6419" width="5.88671875" style="92" customWidth="1"/>
    <col min="6420" max="6420" width="5" style="92" customWidth="1"/>
    <col min="6421" max="6421" width="5.33203125" style="92" customWidth="1"/>
    <col min="6422" max="6422" width="5.6640625" style="92" customWidth="1"/>
    <col min="6423" max="6423" width="4.88671875" style="92" customWidth="1"/>
    <col min="6424" max="6424" width="5.44140625" style="92" customWidth="1"/>
    <col min="6425" max="6656" width="9.109375" style="92"/>
    <col min="6657" max="6657" width="2.5546875" style="92" customWidth="1"/>
    <col min="6658" max="6658" width="10.44140625" style="92" customWidth="1"/>
    <col min="6659" max="6659" width="11.5546875" style="92" customWidth="1"/>
    <col min="6660" max="6660" width="5.109375" style="92" customWidth="1"/>
    <col min="6661" max="6661" width="5.88671875" style="92" customWidth="1"/>
    <col min="6662" max="6662" width="6.88671875" style="92" customWidth="1"/>
    <col min="6663" max="6663" width="4.6640625" style="92" customWidth="1"/>
    <col min="6664" max="6665" width="5.44140625" style="92" customWidth="1"/>
    <col min="6666" max="6666" width="5.6640625" style="92" customWidth="1"/>
    <col min="6667" max="6667" width="4.88671875" style="92" customWidth="1"/>
    <col min="6668" max="6668" width="5.6640625" style="92" customWidth="1"/>
    <col min="6669" max="6669" width="6.109375" style="92" customWidth="1"/>
    <col min="6670" max="6670" width="6.6640625" style="92" customWidth="1"/>
    <col min="6671" max="6671" width="6.33203125" style="92" customWidth="1"/>
    <col min="6672" max="6672" width="6.6640625" style="92" customWidth="1"/>
    <col min="6673" max="6673" width="5.33203125" style="92" customWidth="1"/>
    <col min="6674" max="6675" width="5.88671875" style="92" customWidth="1"/>
    <col min="6676" max="6676" width="5" style="92" customWidth="1"/>
    <col min="6677" max="6677" width="5.33203125" style="92" customWidth="1"/>
    <col min="6678" max="6678" width="5.6640625" style="92" customWidth="1"/>
    <col min="6679" max="6679" width="4.88671875" style="92" customWidth="1"/>
    <col min="6680" max="6680" width="5.44140625" style="92" customWidth="1"/>
    <col min="6681" max="6912" width="9.109375" style="92"/>
    <col min="6913" max="6913" width="2.5546875" style="92" customWidth="1"/>
    <col min="6914" max="6914" width="10.44140625" style="92" customWidth="1"/>
    <col min="6915" max="6915" width="11.5546875" style="92" customWidth="1"/>
    <col min="6916" max="6916" width="5.109375" style="92" customWidth="1"/>
    <col min="6917" max="6917" width="5.88671875" style="92" customWidth="1"/>
    <col min="6918" max="6918" width="6.88671875" style="92" customWidth="1"/>
    <col min="6919" max="6919" width="4.6640625" style="92" customWidth="1"/>
    <col min="6920" max="6921" width="5.44140625" style="92" customWidth="1"/>
    <col min="6922" max="6922" width="5.6640625" style="92" customWidth="1"/>
    <col min="6923" max="6923" width="4.88671875" style="92" customWidth="1"/>
    <col min="6924" max="6924" width="5.6640625" style="92" customWidth="1"/>
    <col min="6925" max="6925" width="6.109375" style="92" customWidth="1"/>
    <col min="6926" max="6926" width="6.6640625" style="92" customWidth="1"/>
    <col min="6927" max="6927" width="6.33203125" style="92" customWidth="1"/>
    <col min="6928" max="6928" width="6.6640625" style="92" customWidth="1"/>
    <col min="6929" max="6929" width="5.33203125" style="92" customWidth="1"/>
    <col min="6930" max="6931" width="5.88671875" style="92" customWidth="1"/>
    <col min="6932" max="6932" width="5" style="92" customWidth="1"/>
    <col min="6933" max="6933" width="5.33203125" style="92" customWidth="1"/>
    <col min="6934" max="6934" width="5.6640625" style="92" customWidth="1"/>
    <col min="6935" max="6935" width="4.88671875" style="92" customWidth="1"/>
    <col min="6936" max="6936" width="5.44140625" style="92" customWidth="1"/>
    <col min="6937" max="7168" width="9.109375" style="92"/>
    <col min="7169" max="7169" width="2.5546875" style="92" customWidth="1"/>
    <col min="7170" max="7170" width="10.44140625" style="92" customWidth="1"/>
    <col min="7171" max="7171" width="11.5546875" style="92" customWidth="1"/>
    <col min="7172" max="7172" width="5.109375" style="92" customWidth="1"/>
    <col min="7173" max="7173" width="5.88671875" style="92" customWidth="1"/>
    <col min="7174" max="7174" width="6.88671875" style="92" customWidth="1"/>
    <col min="7175" max="7175" width="4.6640625" style="92" customWidth="1"/>
    <col min="7176" max="7177" width="5.44140625" style="92" customWidth="1"/>
    <col min="7178" max="7178" width="5.6640625" style="92" customWidth="1"/>
    <col min="7179" max="7179" width="4.88671875" style="92" customWidth="1"/>
    <col min="7180" max="7180" width="5.6640625" style="92" customWidth="1"/>
    <col min="7181" max="7181" width="6.109375" style="92" customWidth="1"/>
    <col min="7182" max="7182" width="6.6640625" style="92" customWidth="1"/>
    <col min="7183" max="7183" width="6.33203125" style="92" customWidth="1"/>
    <col min="7184" max="7184" width="6.6640625" style="92" customWidth="1"/>
    <col min="7185" max="7185" width="5.33203125" style="92" customWidth="1"/>
    <col min="7186" max="7187" width="5.88671875" style="92" customWidth="1"/>
    <col min="7188" max="7188" width="5" style="92" customWidth="1"/>
    <col min="7189" max="7189" width="5.33203125" style="92" customWidth="1"/>
    <col min="7190" max="7190" width="5.6640625" style="92" customWidth="1"/>
    <col min="7191" max="7191" width="4.88671875" style="92" customWidth="1"/>
    <col min="7192" max="7192" width="5.44140625" style="92" customWidth="1"/>
    <col min="7193" max="7424" width="9.109375" style="92"/>
    <col min="7425" max="7425" width="2.5546875" style="92" customWidth="1"/>
    <col min="7426" max="7426" width="10.44140625" style="92" customWidth="1"/>
    <col min="7427" max="7427" width="11.5546875" style="92" customWidth="1"/>
    <col min="7428" max="7428" width="5.109375" style="92" customWidth="1"/>
    <col min="7429" max="7429" width="5.88671875" style="92" customWidth="1"/>
    <col min="7430" max="7430" width="6.88671875" style="92" customWidth="1"/>
    <col min="7431" max="7431" width="4.6640625" style="92" customWidth="1"/>
    <col min="7432" max="7433" width="5.44140625" style="92" customWidth="1"/>
    <col min="7434" max="7434" width="5.6640625" style="92" customWidth="1"/>
    <col min="7435" max="7435" width="4.88671875" style="92" customWidth="1"/>
    <col min="7436" max="7436" width="5.6640625" style="92" customWidth="1"/>
    <col min="7437" max="7437" width="6.109375" style="92" customWidth="1"/>
    <col min="7438" max="7438" width="6.6640625" style="92" customWidth="1"/>
    <col min="7439" max="7439" width="6.33203125" style="92" customWidth="1"/>
    <col min="7440" max="7440" width="6.6640625" style="92" customWidth="1"/>
    <col min="7441" max="7441" width="5.33203125" style="92" customWidth="1"/>
    <col min="7442" max="7443" width="5.88671875" style="92" customWidth="1"/>
    <col min="7444" max="7444" width="5" style="92" customWidth="1"/>
    <col min="7445" max="7445" width="5.33203125" style="92" customWidth="1"/>
    <col min="7446" max="7446" width="5.6640625" style="92" customWidth="1"/>
    <col min="7447" max="7447" width="4.88671875" style="92" customWidth="1"/>
    <col min="7448" max="7448" width="5.44140625" style="92" customWidth="1"/>
    <col min="7449" max="7680" width="9.109375" style="92"/>
    <col min="7681" max="7681" width="2.5546875" style="92" customWidth="1"/>
    <col min="7682" max="7682" width="10.44140625" style="92" customWidth="1"/>
    <col min="7683" max="7683" width="11.5546875" style="92" customWidth="1"/>
    <col min="7684" max="7684" width="5.109375" style="92" customWidth="1"/>
    <col min="7685" max="7685" width="5.88671875" style="92" customWidth="1"/>
    <col min="7686" max="7686" width="6.88671875" style="92" customWidth="1"/>
    <col min="7687" max="7687" width="4.6640625" style="92" customWidth="1"/>
    <col min="7688" max="7689" width="5.44140625" style="92" customWidth="1"/>
    <col min="7690" max="7690" width="5.6640625" style="92" customWidth="1"/>
    <col min="7691" max="7691" width="4.88671875" style="92" customWidth="1"/>
    <col min="7692" max="7692" width="5.6640625" style="92" customWidth="1"/>
    <col min="7693" max="7693" width="6.109375" style="92" customWidth="1"/>
    <col min="7694" max="7694" width="6.6640625" style="92" customWidth="1"/>
    <col min="7695" max="7695" width="6.33203125" style="92" customWidth="1"/>
    <col min="7696" max="7696" width="6.6640625" style="92" customWidth="1"/>
    <col min="7697" max="7697" width="5.33203125" style="92" customWidth="1"/>
    <col min="7698" max="7699" width="5.88671875" style="92" customWidth="1"/>
    <col min="7700" max="7700" width="5" style="92" customWidth="1"/>
    <col min="7701" max="7701" width="5.33203125" style="92" customWidth="1"/>
    <col min="7702" max="7702" width="5.6640625" style="92" customWidth="1"/>
    <col min="7703" max="7703" width="4.88671875" style="92" customWidth="1"/>
    <col min="7704" max="7704" width="5.44140625" style="92" customWidth="1"/>
    <col min="7705" max="7936" width="9.109375" style="92"/>
    <col min="7937" max="7937" width="2.5546875" style="92" customWidth="1"/>
    <col min="7938" max="7938" width="10.44140625" style="92" customWidth="1"/>
    <col min="7939" max="7939" width="11.5546875" style="92" customWidth="1"/>
    <col min="7940" max="7940" width="5.109375" style="92" customWidth="1"/>
    <col min="7941" max="7941" width="5.88671875" style="92" customWidth="1"/>
    <col min="7942" max="7942" width="6.88671875" style="92" customWidth="1"/>
    <col min="7943" max="7943" width="4.6640625" style="92" customWidth="1"/>
    <col min="7944" max="7945" width="5.44140625" style="92" customWidth="1"/>
    <col min="7946" max="7946" width="5.6640625" style="92" customWidth="1"/>
    <col min="7947" max="7947" width="4.88671875" style="92" customWidth="1"/>
    <col min="7948" max="7948" width="5.6640625" style="92" customWidth="1"/>
    <col min="7949" max="7949" width="6.109375" style="92" customWidth="1"/>
    <col min="7950" max="7950" width="6.6640625" style="92" customWidth="1"/>
    <col min="7951" max="7951" width="6.33203125" style="92" customWidth="1"/>
    <col min="7952" max="7952" width="6.6640625" style="92" customWidth="1"/>
    <col min="7953" max="7953" width="5.33203125" style="92" customWidth="1"/>
    <col min="7954" max="7955" width="5.88671875" style="92" customWidth="1"/>
    <col min="7956" max="7956" width="5" style="92" customWidth="1"/>
    <col min="7957" max="7957" width="5.33203125" style="92" customWidth="1"/>
    <col min="7958" max="7958" width="5.6640625" style="92" customWidth="1"/>
    <col min="7959" max="7959" width="4.88671875" style="92" customWidth="1"/>
    <col min="7960" max="7960" width="5.44140625" style="92" customWidth="1"/>
    <col min="7961" max="8192" width="9.109375" style="92"/>
    <col min="8193" max="8193" width="2.5546875" style="92" customWidth="1"/>
    <col min="8194" max="8194" width="10.44140625" style="92" customWidth="1"/>
    <col min="8195" max="8195" width="11.5546875" style="92" customWidth="1"/>
    <col min="8196" max="8196" width="5.109375" style="92" customWidth="1"/>
    <col min="8197" max="8197" width="5.88671875" style="92" customWidth="1"/>
    <col min="8198" max="8198" width="6.88671875" style="92" customWidth="1"/>
    <col min="8199" max="8199" width="4.6640625" style="92" customWidth="1"/>
    <col min="8200" max="8201" width="5.44140625" style="92" customWidth="1"/>
    <col min="8202" max="8202" width="5.6640625" style="92" customWidth="1"/>
    <col min="8203" max="8203" width="4.88671875" style="92" customWidth="1"/>
    <col min="8204" max="8204" width="5.6640625" style="92" customWidth="1"/>
    <col min="8205" max="8205" width="6.109375" style="92" customWidth="1"/>
    <col min="8206" max="8206" width="6.6640625" style="92" customWidth="1"/>
    <col min="8207" max="8207" width="6.33203125" style="92" customWidth="1"/>
    <col min="8208" max="8208" width="6.6640625" style="92" customWidth="1"/>
    <col min="8209" max="8209" width="5.33203125" style="92" customWidth="1"/>
    <col min="8210" max="8211" width="5.88671875" style="92" customWidth="1"/>
    <col min="8212" max="8212" width="5" style="92" customWidth="1"/>
    <col min="8213" max="8213" width="5.33203125" style="92" customWidth="1"/>
    <col min="8214" max="8214" width="5.6640625" style="92" customWidth="1"/>
    <col min="8215" max="8215" width="4.88671875" style="92" customWidth="1"/>
    <col min="8216" max="8216" width="5.44140625" style="92" customWidth="1"/>
    <col min="8217" max="8448" width="9.109375" style="92"/>
    <col min="8449" max="8449" width="2.5546875" style="92" customWidth="1"/>
    <col min="8450" max="8450" width="10.44140625" style="92" customWidth="1"/>
    <col min="8451" max="8451" width="11.5546875" style="92" customWidth="1"/>
    <col min="8452" max="8452" width="5.109375" style="92" customWidth="1"/>
    <col min="8453" max="8453" width="5.88671875" style="92" customWidth="1"/>
    <col min="8454" max="8454" width="6.88671875" style="92" customWidth="1"/>
    <col min="8455" max="8455" width="4.6640625" style="92" customWidth="1"/>
    <col min="8456" max="8457" width="5.44140625" style="92" customWidth="1"/>
    <col min="8458" max="8458" width="5.6640625" style="92" customWidth="1"/>
    <col min="8459" max="8459" width="4.88671875" style="92" customWidth="1"/>
    <col min="8460" max="8460" width="5.6640625" style="92" customWidth="1"/>
    <col min="8461" max="8461" width="6.109375" style="92" customWidth="1"/>
    <col min="8462" max="8462" width="6.6640625" style="92" customWidth="1"/>
    <col min="8463" max="8463" width="6.33203125" style="92" customWidth="1"/>
    <col min="8464" max="8464" width="6.6640625" style="92" customWidth="1"/>
    <col min="8465" max="8465" width="5.33203125" style="92" customWidth="1"/>
    <col min="8466" max="8467" width="5.88671875" style="92" customWidth="1"/>
    <col min="8468" max="8468" width="5" style="92" customWidth="1"/>
    <col min="8469" max="8469" width="5.33203125" style="92" customWidth="1"/>
    <col min="8470" max="8470" width="5.6640625" style="92" customWidth="1"/>
    <col min="8471" max="8471" width="4.88671875" style="92" customWidth="1"/>
    <col min="8472" max="8472" width="5.44140625" style="92" customWidth="1"/>
    <col min="8473" max="8704" width="9.109375" style="92"/>
    <col min="8705" max="8705" width="2.5546875" style="92" customWidth="1"/>
    <col min="8706" max="8706" width="10.44140625" style="92" customWidth="1"/>
    <col min="8707" max="8707" width="11.5546875" style="92" customWidth="1"/>
    <col min="8708" max="8708" width="5.109375" style="92" customWidth="1"/>
    <col min="8709" max="8709" width="5.88671875" style="92" customWidth="1"/>
    <col min="8710" max="8710" width="6.88671875" style="92" customWidth="1"/>
    <col min="8711" max="8711" width="4.6640625" style="92" customWidth="1"/>
    <col min="8712" max="8713" width="5.44140625" style="92" customWidth="1"/>
    <col min="8714" max="8714" width="5.6640625" style="92" customWidth="1"/>
    <col min="8715" max="8715" width="4.88671875" style="92" customWidth="1"/>
    <col min="8716" max="8716" width="5.6640625" style="92" customWidth="1"/>
    <col min="8717" max="8717" width="6.109375" style="92" customWidth="1"/>
    <col min="8718" max="8718" width="6.6640625" style="92" customWidth="1"/>
    <col min="8719" max="8719" width="6.33203125" style="92" customWidth="1"/>
    <col min="8720" max="8720" width="6.6640625" style="92" customWidth="1"/>
    <col min="8721" max="8721" width="5.33203125" style="92" customWidth="1"/>
    <col min="8722" max="8723" width="5.88671875" style="92" customWidth="1"/>
    <col min="8724" max="8724" width="5" style="92" customWidth="1"/>
    <col min="8725" max="8725" width="5.33203125" style="92" customWidth="1"/>
    <col min="8726" max="8726" width="5.6640625" style="92" customWidth="1"/>
    <col min="8727" max="8727" width="4.88671875" style="92" customWidth="1"/>
    <col min="8728" max="8728" width="5.44140625" style="92" customWidth="1"/>
    <col min="8729" max="8960" width="9.109375" style="92"/>
    <col min="8961" max="8961" width="2.5546875" style="92" customWidth="1"/>
    <col min="8962" max="8962" width="10.44140625" style="92" customWidth="1"/>
    <col min="8963" max="8963" width="11.5546875" style="92" customWidth="1"/>
    <col min="8964" max="8964" width="5.109375" style="92" customWidth="1"/>
    <col min="8965" max="8965" width="5.88671875" style="92" customWidth="1"/>
    <col min="8966" max="8966" width="6.88671875" style="92" customWidth="1"/>
    <col min="8967" max="8967" width="4.6640625" style="92" customWidth="1"/>
    <col min="8968" max="8969" width="5.44140625" style="92" customWidth="1"/>
    <col min="8970" max="8970" width="5.6640625" style="92" customWidth="1"/>
    <col min="8971" max="8971" width="4.88671875" style="92" customWidth="1"/>
    <col min="8972" max="8972" width="5.6640625" style="92" customWidth="1"/>
    <col min="8973" max="8973" width="6.109375" style="92" customWidth="1"/>
    <col min="8974" max="8974" width="6.6640625" style="92" customWidth="1"/>
    <col min="8975" max="8975" width="6.33203125" style="92" customWidth="1"/>
    <col min="8976" max="8976" width="6.6640625" style="92" customWidth="1"/>
    <col min="8977" max="8977" width="5.33203125" style="92" customWidth="1"/>
    <col min="8978" max="8979" width="5.88671875" style="92" customWidth="1"/>
    <col min="8980" max="8980" width="5" style="92" customWidth="1"/>
    <col min="8981" max="8981" width="5.33203125" style="92" customWidth="1"/>
    <col min="8982" max="8982" width="5.6640625" style="92" customWidth="1"/>
    <col min="8983" max="8983" width="4.88671875" style="92" customWidth="1"/>
    <col min="8984" max="8984" width="5.44140625" style="92" customWidth="1"/>
    <col min="8985" max="9216" width="9.109375" style="92"/>
    <col min="9217" max="9217" width="2.5546875" style="92" customWidth="1"/>
    <col min="9218" max="9218" width="10.44140625" style="92" customWidth="1"/>
    <col min="9219" max="9219" width="11.5546875" style="92" customWidth="1"/>
    <col min="9220" max="9220" width="5.109375" style="92" customWidth="1"/>
    <col min="9221" max="9221" width="5.88671875" style="92" customWidth="1"/>
    <col min="9222" max="9222" width="6.88671875" style="92" customWidth="1"/>
    <col min="9223" max="9223" width="4.6640625" style="92" customWidth="1"/>
    <col min="9224" max="9225" width="5.44140625" style="92" customWidth="1"/>
    <col min="9226" max="9226" width="5.6640625" style="92" customWidth="1"/>
    <col min="9227" max="9227" width="4.88671875" style="92" customWidth="1"/>
    <col min="9228" max="9228" width="5.6640625" style="92" customWidth="1"/>
    <col min="9229" max="9229" width="6.109375" style="92" customWidth="1"/>
    <col min="9230" max="9230" width="6.6640625" style="92" customWidth="1"/>
    <col min="9231" max="9231" width="6.33203125" style="92" customWidth="1"/>
    <col min="9232" max="9232" width="6.6640625" style="92" customWidth="1"/>
    <col min="9233" max="9233" width="5.33203125" style="92" customWidth="1"/>
    <col min="9234" max="9235" width="5.88671875" style="92" customWidth="1"/>
    <col min="9236" max="9236" width="5" style="92" customWidth="1"/>
    <col min="9237" max="9237" width="5.33203125" style="92" customWidth="1"/>
    <col min="9238" max="9238" width="5.6640625" style="92" customWidth="1"/>
    <col min="9239" max="9239" width="4.88671875" style="92" customWidth="1"/>
    <col min="9240" max="9240" width="5.44140625" style="92" customWidth="1"/>
    <col min="9241" max="9472" width="9.109375" style="92"/>
    <col min="9473" max="9473" width="2.5546875" style="92" customWidth="1"/>
    <col min="9474" max="9474" width="10.44140625" style="92" customWidth="1"/>
    <col min="9475" max="9475" width="11.5546875" style="92" customWidth="1"/>
    <col min="9476" max="9476" width="5.109375" style="92" customWidth="1"/>
    <col min="9477" max="9477" width="5.88671875" style="92" customWidth="1"/>
    <col min="9478" max="9478" width="6.88671875" style="92" customWidth="1"/>
    <col min="9479" max="9479" width="4.6640625" style="92" customWidth="1"/>
    <col min="9480" max="9481" width="5.44140625" style="92" customWidth="1"/>
    <col min="9482" max="9482" width="5.6640625" style="92" customWidth="1"/>
    <col min="9483" max="9483" width="4.88671875" style="92" customWidth="1"/>
    <col min="9484" max="9484" width="5.6640625" style="92" customWidth="1"/>
    <col min="9485" max="9485" width="6.109375" style="92" customWidth="1"/>
    <col min="9486" max="9486" width="6.6640625" style="92" customWidth="1"/>
    <col min="9487" max="9487" width="6.33203125" style="92" customWidth="1"/>
    <col min="9488" max="9488" width="6.6640625" style="92" customWidth="1"/>
    <col min="9489" max="9489" width="5.33203125" style="92" customWidth="1"/>
    <col min="9490" max="9491" width="5.88671875" style="92" customWidth="1"/>
    <col min="9492" max="9492" width="5" style="92" customWidth="1"/>
    <col min="9493" max="9493" width="5.33203125" style="92" customWidth="1"/>
    <col min="9494" max="9494" width="5.6640625" style="92" customWidth="1"/>
    <col min="9495" max="9495" width="4.88671875" style="92" customWidth="1"/>
    <col min="9496" max="9496" width="5.44140625" style="92" customWidth="1"/>
    <col min="9497" max="9728" width="9.109375" style="92"/>
    <col min="9729" max="9729" width="2.5546875" style="92" customWidth="1"/>
    <col min="9730" max="9730" width="10.44140625" style="92" customWidth="1"/>
    <col min="9731" max="9731" width="11.5546875" style="92" customWidth="1"/>
    <col min="9732" max="9732" width="5.109375" style="92" customWidth="1"/>
    <col min="9733" max="9733" width="5.88671875" style="92" customWidth="1"/>
    <col min="9734" max="9734" width="6.88671875" style="92" customWidth="1"/>
    <col min="9735" max="9735" width="4.6640625" style="92" customWidth="1"/>
    <col min="9736" max="9737" width="5.44140625" style="92" customWidth="1"/>
    <col min="9738" max="9738" width="5.6640625" style="92" customWidth="1"/>
    <col min="9739" max="9739" width="4.88671875" style="92" customWidth="1"/>
    <col min="9740" max="9740" width="5.6640625" style="92" customWidth="1"/>
    <col min="9741" max="9741" width="6.109375" style="92" customWidth="1"/>
    <col min="9742" max="9742" width="6.6640625" style="92" customWidth="1"/>
    <col min="9743" max="9743" width="6.33203125" style="92" customWidth="1"/>
    <col min="9744" max="9744" width="6.6640625" style="92" customWidth="1"/>
    <col min="9745" max="9745" width="5.33203125" style="92" customWidth="1"/>
    <col min="9746" max="9747" width="5.88671875" style="92" customWidth="1"/>
    <col min="9748" max="9748" width="5" style="92" customWidth="1"/>
    <col min="9749" max="9749" width="5.33203125" style="92" customWidth="1"/>
    <col min="9750" max="9750" width="5.6640625" style="92" customWidth="1"/>
    <col min="9751" max="9751" width="4.88671875" style="92" customWidth="1"/>
    <col min="9752" max="9752" width="5.44140625" style="92" customWidth="1"/>
    <col min="9753" max="9984" width="9.109375" style="92"/>
    <col min="9985" max="9985" width="2.5546875" style="92" customWidth="1"/>
    <col min="9986" max="9986" width="10.44140625" style="92" customWidth="1"/>
    <col min="9987" max="9987" width="11.5546875" style="92" customWidth="1"/>
    <col min="9988" max="9988" width="5.109375" style="92" customWidth="1"/>
    <col min="9989" max="9989" width="5.88671875" style="92" customWidth="1"/>
    <col min="9990" max="9990" width="6.88671875" style="92" customWidth="1"/>
    <col min="9991" max="9991" width="4.6640625" style="92" customWidth="1"/>
    <col min="9992" max="9993" width="5.44140625" style="92" customWidth="1"/>
    <col min="9994" max="9994" width="5.6640625" style="92" customWidth="1"/>
    <col min="9995" max="9995" width="4.88671875" style="92" customWidth="1"/>
    <col min="9996" max="9996" width="5.6640625" style="92" customWidth="1"/>
    <col min="9997" max="9997" width="6.109375" style="92" customWidth="1"/>
    <col min="9998" max="9998" width="6.6640625" style="92" customWidth="1"/>
    <col min="9999" max="9999" width="6.33203125" style="92" customWidth="1"/>
    <col min="10000" max="10000" width="6.6640625" style="92" customWidth="1"/>
    <col min="10001" max="10001" width="5.33203125" style="92" customWidth="1"/>
    <col min="10002" max="10003" width="5.88671875" style="92" customWidth="1"/>
    <col min="10004" max="10004" width="5" style="92" customWidth="1"/>
    <col min="10005" max="10005" width="5.33203125" style="92" customWidth="1"/>
    <col min="10006" max="10006" width="5.6640625" style="92" customWidth="1"/>
    <col min="10007" max="10007" width="4.88671875" style="92" customWidth="1"/>
    <col min="10008" max="10008" width="5.44140625" style="92" customWidth="1"/>
    <col min="10009" max="10240" width="9.109375" style="92"/>
    <col min="10241" max="10241" width="2.5546875" style="92" customWidth="1"/>
    <col min="10242" max="10242" width="10.44140625" style="92" customWidth="1"/>
    <col min="10243" max="10243" width="11.5546875" style="92" customWidth="1"/>
    <col min="10244" max="10244" width="5.109375" style="92" customWidth="1"/>
    <col min="10245" max="10245" width="5.88671875" style="92" customWidth="1"/>
    <col min="10246" max="10246" width="6.88671875" style="92" customWidth="1"/>
    <col min="10247" max="10247" width="4.6640625" style="92" customWidth="1"/>
    <col min="10248" max="10249" width="5.44140625" style="92" customWidth="1"/>
    <col min="10250" max="10250" width="5.6640625" style="92" customWidth="1"/>
    <col min="10251" max="10251" width="4.88671875" style="92" customWidth="1"/>
    <col min="10252" max="10252" width="5.6640625" style="92" customWidth="1"/>
    <col min="10253" max="10253" width="6.109375" style="92" customWidth="1"/>
    <col min="10254" max="10254" width="6.6640625" style="92" customWidth="1"/>
    <col min="10255" max="10255" width="6.33203125" style="92" customWidth="1"/>
    <col min="10256" max="10256" width="6.6640625" style="92" customWidth="1"/>
    <col min="10257" max="10257" width="5.33203125" style="92" customWidth="1"/>
    <col min="10258" max="10259" width="5.88671875" style="92" customWidth="1"/>
    <col min="10260" max="10260" width="5" style="92" customWidth="1"/>
    <col min="10261" max="10261" width="5.33203125" style="92" customWidth="1"/>
    <col min="10262" max="10262" width="5.6640625" style="92" customWidth="1"/>
    <col min="10263" max="10263" width="4.88671875" style="92" customWidth="1"/>
    <col min="10264" max="10264" width="5.44140625" style="92" customWidth="1"/>
    <col min="10265" max="10496" width="9.109375" style="92"/>
    <col min="10497" max="10497" width="2.5546875" style="92" customWidth="1"/>
    <col min="10498" max="10498" width="10.44140625" style="92" customWidth="1"/>
    <col min="10499" max="10499" width="11.5546875" style="92" customWidth="1"/>
    <col min="10500" max="10500" width="5.109375" style="92" customWidth="1"/>
    <col min="10501" max="10501" width="5.88671875" style="92" customWidth="1"/>
    <col min="10502" max="10502" width="6.88671875" style="92" customWidth="1"/>
    <col min="10503" max="10503" width="4.6640625" style="92" customWidth="1"/>
    <col min="10504" max="10505" width="5.44140625" style="92" customWidth="1"/>
    <col min="10506" max="10506" width="5.6640625" style="92" customWidth="1"/>
    <col min="10507" max="10507" width="4.88671875" style="92" customWidth="1"/>
    <col min="10508" max="10508" width="5.6640625" style="92" customWidth="1"/>
    <col min="10509" max="10509" width="6.109375" style="92" customWidth="1"/>
    <col min="10510" max="10510" width="6.6640625" style="92" customWidth="1"/>
    <col min="10511" max="10511" width="6.33203125" style="92" customWidth="1"/>
    <col min="10512" max="10512" width="6.6640625" style="92" customWidth="1"/>
    <col min="10513" max="10513" width="5.33203125" style="92" customWidth="1"/>
    <col min="10514" max="10515" width="5.88671875" style="92" customWidth="1"/>
    <col min="10516" max="10516" width="5" style="92" customWidth="1"/>
    <col min="10517" max="10517" width="5.33203125" style="92" customWidth="1"/>
    <col min="10518" max="10518" width="5.6640625" style="92" customWidth="1"/>
    <col min="10519" max="10519" width="4.88671875" style="92" customWidth="1"/>
    <col min="10520" max="10520" width="5.44140625" style="92" customWidth="1"/>
    <col min="10521" max="10752" width="9.109375" style="92"/>
    <col min="10753" max="10753" width="2.5546875" style="92" customWidth="1"/>
    <col min="10754" max="10754" width="10.44140625" style="92" customWidth="1"/>
    <col min="10755" max="10755" width="11.5546875" style="92" customWidth="1"/>
    <col min="10756" max="10756" width="5.109375" style="92" customWidth="1"/>
    <col min="10757" max="10757" width="5.88671875" style="92" customWidth="1"/>
    <col min="10758" max="10758" width="6.88671875" style="92" customWidth="1"/>
    <col min="10759" max="10759" width="4.6640625" style="92" customWidth="1"/>
    <col min="10760" max="10761" width="5.44140625" style="92" customWidth="1"/>
    <col min="10762" max="10762" width="5.6640625" style="92" customWidth="1"/>
    <col min="10763" max="10763" width="4.88671875" style="92" customWidth="1"/>
    <col min="10764" max="10764" width="5.6640625" style="92" customWidth="1"/>
    <col min="10765" max="10765" width="6.109375" style="92" customWidth="1"/>
    <col min="10766" max="10766" width="6.6640625" style="92" customWidth="1"/>
    <col min="10767" max="10767" width="6.33203125" style="92" customWidth="1"/>
    <col min="10768" max="10768" width="6.6640625" style="92" customWidth="1"/>
    <col min="10769" max="10769" width="5.33203125" style="92" customWidth="1"/>
    <col min="10770" max="10771" width="5.88671875" style="92" customWidth="1"/>
    <col min="10772" max="10772" width="5" style="92" customWidth="1"/>
    <col min="10773" max="10773" width="5.33203125" style="92" customWidth="1"/>
    <col min="10774" max="10774" width="5.6640625" style="92" customWidth="1"/>
    <col min="10775" max="10775" width="4.88671875" style="92" customWidth="1"/>
    <col min="10776" max="10776" width="5.44140625" style="92" customWidth="1"/>
    <col min="10777" max="11008" width="9.109375" style="92"/>
    <col min="11009" max="11009" width="2.5546875" style="92" customWidth="1"/>
    <col min="11010" max="11010" width="10.44140625" style="92" customWidth="1"/>
    <col min="11011" max="11011" width="11.5546875" style="92" customWidth="1"/>
    <col min="11012" max="11012" width="5.109375" style="92" customWidth="1"/>
    <col min="11013" max="11013" width="5.88671875" style="92" customWidth="1"/>
    <col min="11014" max="11014" width="6.88671875" style="92" customWidth="1"/>
    <col min="11015" max="11015" width="4.6640625" style="92" customWidth="1"/>
    <col min="11016" max="11017" width="5.44140625" style="92" customWidth="1"/>
    <col min="11018" max="11018" width="5.6640625" style="92" customWidth="1"/>
    <col min="11019" max="11019" width="4.88671875" style="92" customWidth="1"/>
    <col min="11020" max="11020" width="5.6640625" style="92" customWidth="1"/>
    <col min="11021" max="11021" width="6.109375" style="92" customWidth="1"/>
    <col min="11022" max="11022" width="6.6640625" style="92" customWidth="1"/>
    <col min="11023" max="11023" width="6.33203125" style="92" customWidth="1"/>
    <col min="11024" max="11024" width="6.6640625" style="92" customWidth="1"/>
    <col min="11025" max="11025" width="5.33203125" style="92" customWidth="1"/>
    <col min="11026" max="11027" width="5.88671875" style="92" customWidth="1"/>
    <col min="11028" max="11028" width="5" style="92" customWidth="1"/>
    <col min="11029" max="11029" width="5.33203125" style="92" customWidth="1"/>
    <col min="11030" max="11030" width="5.6640625" style="92" customWidth="1"/>
    <col min="11031" max="11031" width="4.88671875" style="92" customWidth="1"/>
    <col min="11032" max="11032" width="5.44140625" style="92" customWidth="1"/>
    <col min="11033" max="11264" width="9.109375" style="92"/>
    <col min="11265" max="11265" width="2.5546875" style="92" customWidth="1"/>
    <col min="11266" max="11266" width="10.44140625" style="92" customWidth="1"/>
    <col min="11267" max="11267" width="11.5546875" style="92" customWidth="1"/>
    <col min="11268" max="11268" width="5.109375" style="92" customWidth="1"/>
    <col min="11269" max="11269" width="5.88671875" style="92" customWidth="1"/>
    <col min="11270" max="11270" width="6.88671875" style="92" customWidth="1"/>
    <col min="11271" max="11271" width="4.6640625" style="92" customWidth="1"/>
    <col min="11272" max="11273" width="5.44140625" style="92" customWidth="1"/>
    <col min="11274" max="11274" width="5.6640625" style="92" customWidth="1"/>
    <col min="11275" max="11275" width="4.88671875" style="92" customWidth="1"/>
    <col min="11276" max="11276" width="5.6640625" style="92" customWidth="1"/>
    <col min="11277" max="11277" width="6.109375" style="92" customWidth="1"/>
    <col min="11278" max="11278" width="6.6640625" style="92" customWidth="1"/>
    <col min="11279" max="11279" width="6.33203125" style="92" customWidth="1"/>
    <col min="11280" max="11280" width="6.6640625" style="92" customWidth="1"/>
    <col min="11281" max="11281" width="5.33203125" style="92" customWidth="1"/>
    <col min="11282" max="11283" width="5.88671875" style="92" customWidth="1"/>
    <col min="11284" max="11284" width="5" style="92" customWidth="1"/>
    <col min="11285" max="11285" width="5.33203125" style="92" customWidth="1"/>
    <col min="11286" max="11286" width="5.6640625" style="92" customWidth="1"/>
    <col min="11287" max="11287" width="4.88671875" style="92" customWidth="1"/>
    <col min="11288" max="11288" width="5.44140625" style="92" customWidth="1"/>
    <col min="11289" max="11520" width="9.109375" style="92"/>
    <col min="11521" max="11521" width="2.5546875" style="92" customWidth="1"/>
    <col min="11522" max="11522" width="10.44140625" style="92" customWidth="1"/>
    <col min="11523" max="11523" width="11.5546875" style="92" customWidth="1"/>
    <col min="11524" max="11524" width="5.109375" style="92" customWidth="1"/>
    <col min="11525" max="11525" width="5.88671875" style="92" customWidth="1"/>
    <col min="11526" max="11526" width="6.88671875" style="92" customWidth="1"/>
    <col min="11527" max="11527" width="4.6640625" style="92" customWidth="1"/>
    <col min="11528" max="11529" width="5.44140625" style="92" customWidth="1"/>
    <col min="11530" max="11530" width="5.6640625" style="92" customWidth="1"/>
    <col min="11531" max="11531" width="4.88671875" style="92" customWidth="1"/>
    <col min="11532" max="11532" width="5.6640625" style="92" customWidth="1"/>
    <col min="11533" max="11533" width="6.109375" style="92" customWidth="1"/>
    <col min="11534" max="11534" width="6.6640625" style="92" customWidth="1"/>
    <col min="11535" max="11535" width="6.33203125" style="92" customWidth="1"/>
    <col min="11536" max="11536" width="6.6640625" style="92" customWidth="1"/>
    <col min="11537" max="11537" width="5.33203125" style="92" customWidth="1"/>
    <col min="11538" max="11539" width="5.88671875" style="92" customWidth="1"/>
    <col min="11540" max="11540" width="5" style="92" customWidth="1"/>
    <col min="11541" max="11541" width="5.33203125" style="92" customWidth="1"/>
    <col min="11542" max="11542" width="5.6640625" style="92" customWidth="1"/>
    <col min="11543" max="11543" width="4.88671875" style="92" customWidth="1"/>
    <col min="11544" max="11544" width="5.44140625" style="92" customWidth="1"/>
    <col min="11545" max="11776" width="9.109375" style="92"/>
    <col min="11777" max="11777" width="2.5546875" style="92" customWidth="1"/>
    <col min="11778" max="11778" width="10.44140625" style="92" customWidth="1"/>
    <col min="11779" max="11779" width="11.5546875" style="92" customWidth="1"/>
    <col min="11780" max="11780" width="5.109375" style="92" customWidth="1"/>
    <col min="11781" max="11781" width="5.88671875" style="92" customWidth="1"/>
    <col min="11782" max="11782" width="6.88671875" style="92" customWidth="1"/>
    <col min="11783" max="11783" width="4.6640625" style="92" customWidth="1"/>
    <col min="11784" max="11785" width="5.44140625" style="92" customWidth="1"/>
    <col min="11786" max="11786" width="5.6640625" style="92" customWidth="1"/>
    <col min="11787" max="11787" width="4.88671875" style="92" customWidth="1"/>
    <col min="11788" max="11788" width="5.6640625" style="92" customWidth="1"/>
    <col min="11789" max="11789" width="6.109375" style="92" customWidth="1"/>
    <col min="11790" max="11790" width="6.6640625" style="92" customWidth="1"/>
    <col min="11791" max="11791" width="6.33203125" style="92" customWidth="1"/>
    <col min="11792" max="11792" width="6.6640625" style="92" customWidth="1"/>
    <col min="11793" max="11793" width="5.33203125" style="92" customWidth="1"/>
    <col min="11794" max="11795" width="5.88671875" style="92" customWidth="1"/>
    <col min="11796" max="11796" width="5" style="92" customWidth="1"/>
    <col min="11797" max="11797" width="5.33203125" style="92" customWidth="1"/>
    <col min="11798" max="11798" width="5.6640625" style="92" customWidth="1"/>
    <col min="11799" max="11799" width="4.88671875" style="92" customWidth="1"/>
    <col min="11800" max="11800" width="5.44140625" style="92" customWidth="1"/>
    <col min="11801" max="12032" width="9.109375" style="92"/>
    <col min="12033" max="12033" width="2.5546875" style="92" customWidth="1"/>
    <col min="12034" max="12034" width="10.44140625" style="92" customWidth="1"/>
    <col min="12035" max="12035" width="11.5546875" style="92" customWidth="1"/>
    <col min="12036" max="12036" width="5.109375" style="92" customWidth="1"/>
    <col min="12037" max="12037" width="5.88671875" style="92" customWidth="1"/>
    <col min="12038" max="12038" width="6.88671875" style="92" customWidth="1"/>
    <col min="12039" max="12039" width="4.6640625" style="92" customWidth="1"/>
    <col min="12040" max="12041" width="5.44140625" style="92" customWidth="1"/>
    <col min="12042" max="12042" width="5.6640625" style="92" customWidth="1"/>
    <col min="12043" max="12043" width="4.88671875" style="92" customWidth="1"/>
    <col min="12044" max="12044" width="5.6640625" style="92" customWidth="1"/>
    <col min="12045" max="12045" width="6.109375" style="92" customWidth="1"/>
    <col min="12046" max="12046" width="6.6640625" style="92" customWidth="1"/>
    <col min="12047" max="12047" width="6.33203125" style="92" customWidth="1"/>
    <col min="12048" max="12048" width="6.6640625" style="92" customWidth="1"/>
    <col min="12049" max="12049" width="5.33203125" style="92" customWidth="1"/>
    <col min="12050" max="12051" width="5.88671875" style="92" customWidth="1"/>
    <col min="12052" max="12052" width="5" style="92" customWidth="1"/>
    <col min="12053" max="12053" width="5.33203125" style="92" customWidth="1"/>
    <col min="12054" max="12054" width="5.6640625" style="92" customWidth="1"/>
    <col min="12055" max="12055" width="4.88671875" style="92" customWidth="1"/>
    <col min="12056" max="12056" width="5.44140625" style="92" customWidth="1"/>
    <col min="12057" max="12288" width="9.109375" style="92"/>
    <col min="12289" max="12289" width="2.5546875" style="92" customWidth="1"/>
    <col min="12290" max="12290" width="10.44140625" style="92" customWidth="1"/>
    <col min="12291" max="12291" width="11.5546875" style="92" customWidth="1"/>
    <col min="12292" max="12292" width="5.109375" style="92" customWidth="1"/>
    <col min="12293" max="12293" width="5.88671875" style="92" customWidth="1"/>
    <col min="12294" max="12294" width="6.88671875" style="92" customWidth="1"/>
    <col min="12295" max="12295" width="4.6640625" style="92" customWidth="1"/>
    <col min="12296" max="12297" width="5.44140625" style="92" customWidth="1"/>
    <col min="12298" max="12298" width="5.6640625" style="92" customWidth="1"/>
    <col min="12299" max="12299" width="4.88671875" style="92" customWidth="1"/>
    <col min="12300" max="12300" width="5.6640625" style="92" customWidth="1"/>
    <col min="12301" max="12301" width="6.109375" style="92" customWidth="1"/>
    <col min="12302" max="12302" width="6.6640625" style="92" customWidth="1"/>
    <col min="12303" max="12303" width="6.33203125" style="92" customWidth="1"/>
    <col min="12304" max="12304" width="6.6640625" style="92" customWidth="1"/>
    <col min="12305" max="12305" width="5.33203125" style="92" customWidth="1"/>
    <col min="12306" max="12307" width="5.88671875" style="92" customWidth="1"/>
    <col min="12308" max="12308" width="5" style="92" customWidth="1"/>
    <col min="12309" max="12309" width="5.33203125" style="92" customWidth="1"/>
    <col min="12310" max="12310" width="5.6640625" style="92" customWidth="1"/>
    <col min="12311" max="12311" width="4.88671875" style="92" customWidth="1"/>
    <col min="12312" max="12312" width="5.44140625" style="92" customWidth="1"/>
    <col min="12313" max="12544" width="9.109375" style="92"/>
    <col min="12545" max="12545" width="2.5546875" style="92" customWidth="1"/>
    <col min="12546" max="12546" width="10.44140625" style="92" customWidth="1"/>
    <col min="12547" max="12547" width="11.5546875" style="92" customWidth="1"/>
    <col min="12548" max="12548" width="5.109375" style="92" customWidth="1"/>
    <col min="12549" max="12549" width="5.88671875" style="92" customWidth="1"/>
    <col min="12550" max="12550" width="6.88671875" style="92" customWidth="1"/>
    <col min="12551" max="12551" width="4.6640625" style="92" customWidth="1"/>
    <col min="12552" max="12553" width="5.44140625" style="92" customWidth="1"/>
    <col min="12554" max="12554" width="5.6640625" style="92" customWidth="1"/>
    <col min="12555" max="12555" width="4.88671875" style="92" customWidth="1"/>
    <col min="12556" max="12556" width="5.6640625" style="92" customWidth="1"/>
    <col min="12557" max="12557" width="6.109375" style="92" customWidth="1"/>
    <col min="12558" max="12558" width="6.6640625" style="92" customWidth="1"/>
    <col min="12559" max="12559" width="6.33203125" style="92" customWidth="1"/>
    <col min="12560" max="12560" width="6.6640625" style="92" customWidth="1"/>
    <col min="12561" max="12561" width="5.33203125" style="92" customWidth="1"/>
    <col min="12562" max="12563" width="5.88671875" style="92" customWidth="1"/>
    <col min="12564" max="12564" width="5" style="92" customWidth="1"/>
    <col min="12565" max="12565" width="5.33203125" style="92" customWidth="1"/>
    <col min="12566" max="12566" width="5.6640625" style="92" customWidth="1"/>
    <col min="12567" max="12567" width="4.88671875" style="92" customWidth="1"/>
    <col min="12568" max="12568" width="5.44140625" style="92" customWidth="1"/>
    <col min="12569" max="12800" width="9.109375" style="92"/>
    <col min="12801" max="12801" width="2.5546875" style="92" customWidth="1"/>
    <col min="12802" max="12802" width="10.44140625" style="92" customWidth="1"/>
    <col min="12803" max="12803" width="11.5546875" style="92" customWidth="1"/>
    <col min="12804" max="12804" width="5.109375" style="92" customWidth="1"/>
    <col min="12805" max="12805" width="5.88671875" style="92" customWidth="1"/>
    <col min="12806" max="12806" width="6.88671875" style="92" customWidth="1"/>
    <col min="12807" max="12807" width="4.6640625" style="92" customWidth="1"/>
    <col min="12808" max="12809" width="5.44140625" style="92" customWidth="1"/>
    <col min="12810" max="12810" width="5.6640625" style="92" customWidth="1"/>
    <col min="12811" max="12811" width="4.88671875" style="92" customWidth="1"/>
    <col min="12812" max="12812" width="5.6640625" style="92" customWidth="1"/>
    <col min="12813" max="12813" width="6.109375" style="92" customWidth="1"/>
    <col min="12814" max="12814" width="6.6640625" style="92" customWidth="1"/>
    <col min="12815" max="12815" width="6.33203125" style="92" customWidth="1"/>
    <col min="12816" max="12816" width="6.6640625" style="92" customWidth="1"/>
    <col min="12817" max="12817" width="5.33203125" style="92" customWidth="1"/>
    <col min="12818" max="12819" width="5.88671875" style="92" customWidth="1"/>
    <col min="12820" max="12820" width="5" style="92" customWidth="1"/>
    <col min="12821" max="12821" width="5.33203125" style="92" customWidth="1"/>
    <col min="12822" max="12822" width="5.6640625" style="92" customWidth="1"/>
    <col min="12823" max="12823" width="4.88671875" style="92" customWidth="1"/>
    <col min="12824" max="12824" width="5.44140625" style="92" customWidth="1"/>
    <col min="12825" max="13056" width="9.109375" style="92"/>
    <col min="13057" max="13057" width="2.5546875" style="92" customWidth="1"/>
    <col min="13058" max="13058" width="10.44140625" style="92" customWidth="1"/>
    <col min="13059" max="13059" width="11.5546875" style="92" customWidth="1"/>
    <col min="13060" max="13060" width="5.109375" style="92" customWidth="1"/>
    <col min="13061" max="13061" width="5.88671875" style="92" customWidth="1"/>
    <col min="13062" max="13062" width="6.88671875" style="92" customWidth="1"/>
    <col min="13063" max="13063" width="4.6640625" style="92" customWidth="1"/>
    <col min="13064" max="13065" width="5.44140625" style="92" customWidth="1"/>
    <col min="13066" max="13066" width="5.6640625" style="92" customWidth="1"/>
    <col min="13067" max="13067" width="4.88671875" style="92" customWidth="1"/>
    <col min="13068" max="13068" width="5.6640625" style="92" customWidth="1"/>
    <col min="13069" max="13069" width="6.109375" style="92" customWidth="1"/>
    <col min="13070" max="13070" width="6.6640625" style="92" customWidth="1"/>
    <col min="13071" max="13071" width="6.33203125" style="92" customWidth="1"/>
    <col min="13072" max="13072" width="6.6640625" style="92" customWidth="1"/>
    <col min="13073" max="13073" width="5.33203125" style="92" customWidth="1"/>
    <col min="13074" max="13075" width="5.88671875" style="92" customWidth="1"/>
    <col min="13076" max="13076" width="5" style="92" customWidth="1"/>
    <col min="13077" max="13077" width="5.33203125" style="92" customWidth="1"/>
    <col min="13078" max="13078" width="5.6640625" style="92" customWidth="1"/>
    <col min="13079" max="13079" width="4.88671875" style="92" customWidth="1"/>
    <col min="13080" max="13080" width="5.44140625" style="92" customWidth="1"/>
    <col min="13081" max="13312" width="9.109375" style="92"/>
    <col min="13313" max="13313" width="2.5546875" style="92" customWidth="1"/>
    <col min="13314" max="13314" width="10.44140625" style="92" customWidth="1"/>
    <col min="13315" max="13315" width="11.5546875" style="92" customWidth="1"/>
    <col min="13316" max="13316" width="5.109375" style="92" customWidth="1"/>
    <col min="13317" max="13317" width="5.88671875" style="92" customWidth="1"/>
    <col min="13318" max="13318" width="6.88671875" style="92" customWidth="1"/>
    <col min="13319" max="13319" width="4.6640625" style="92" customWidth="1"/>
    <col min="13320" max="13321" width="5.44140625" style="92" customWidth="1"/>
    <col min="13322" max="13322" width="5.6640625" style="92" customWidth="1"/>
    <col min="13323" max="13323" width="4.88671875" style="92" customWidth="1"/>
    <col min="13324" max="13324" width="5.6640625" style="92" customWidth="1"/>
    <col min="13325" max="13325" width="6.109375" style="92" customWidth="1"/>
    <col min="13326" max="13326" width="6.6640625" style="92" customWidth="1"/>
    <col min="13327" max="13327" width="6.33203125" style="92" customWidth="1"/>
    <col min="13328" max="13328" width="6.6640625" style="92" customWidth="1"/>
    <col min="13329" max="13329" width="5.33203125" style="92" customWidth="1"/>
    <col min="13330" max="13331" width="5.88671875" style="92" customWidth="1"/>
    <col min="13332" max="13332" width="5" style="92" customWidth="1"/>
    <col min="13333" max="13333" width="5.33203125" style="92" customWidth="1"/>
    <col min="13334" max="13334" width="5.6640625" style="92" customWidth="1"/>
    <col min="13335" max="13335" width="4.88671875" style="92" customWidth="1"/>
    <col min="13336" max="13336" width="5.44140625" style="92" customWidth="1"/>
    <col min="13337" max="13568" width="9.109375" style="92"/>
    <col min="13569" max="13569" width="2.5546875" style="92" customWidth="1"/>
    <col min="13570" max="13570" width="10.44140625" style="92" customWidth="1"/>
    <col min="13571" max="13571" width="11.5546875" style="92" customWidth="1"/>
    <col min="13572" max="13572" width="5.109375" style="92" customWidth="1"/>
    <col min="13573" max="13573" width="5.88671875" style="92" customWidth="1"/>
    <col min="13574" max="13574" width="6.88671875" style="92" customWidth="1"/>
    <col min="13575" max="13575" width="4.6640625" style="92" customWidth="1"/>
    <col min="13576" max="13577" width="5.44140625" style="92" customWidth="1"/>
    <col min="13578" max="13578" width="5.6640625" style="92" customWidth="1"/>
    <col min="13579" max="13579" width="4.88671875" style="92" customWidth="1"/>
    <col min="13580" max="13580" width="5.6640625" style="92" customWidth="1"/>
    <col min="13581" max="13581" width="6.109375" style="92" customWidth="1"/>
    <col min="13582" max="13582" width="6.6640625" style="92" customWidth="1"/>
    <col min="13583" max="13583" width="6.33203125" style="92" customWidth="1"/>
    <col min="13584" max="13584" width="6.6640625" style="92" customWidth="1"/>
    <col min="13585" max="13585" width="5.33203125" style="92" customWidth="1"/>
    <col min="13586" max="13587" width="5.88671875" style="92" customWidth="1"/>
    <col min="13588" max="13588" width="5" style="92" customWidth="1"/>
    <col min="13589" max="13589" width="5.33203125" style="92" customWidth="1"/>
    <col min="13590" max="13590" width="5.6640625" style="92" customWidth="1"/>
    <col min="13591" max="13591" width="4.88671875" style="92" customWidth="1"/>
    <col min="13592" max="13592" width="5.44140625" style="92" customWidth="1"/>
    <col min="13593" max="13824" width="9.109375" style="92"/>
    <col min="13825" max="13825" width="2.5546875" style="92" customWidth="1"/>
    <col min="13826" max="13826" width="10.44140625" style="92" customWidth="1"/>
    <col min="13827" max="13827" width="11.5546875" style="92" customWidth="1"/>
    <col min="13828" max="13828" width="5.109375" style="92" customWidth="1"/>
    <col min="13829" max="13829" width="5.88671875" style="92" customWidth="1"/>
    <col min="13830" max="13830" width="6.88671875" style="92" customWidth="1"/>
    <col min="13831" max="13831" width="4.6640625" style="92" customWidth="1"/>
    <col min="13832" max="13833" width="5.44140625" style="92" customWidth="1"/>
    <col min="13834" max="13834" width="5.6640625" style="92" customWidth="1"/>
    <col min="13835" max="13835" width="4.88671875" style="92" customWidth="1"/>
    <col min="13836" max="13836" width="5.6640625" style="92" customWidth="1"/>
    <col min="13837" max="13837" width="6.109375" style="92" customWidth="1"/>
    <col min="13838" max="13838" width="6.6640625" style="92" customWidth="1"/>
    <col min="13839" max="13839" width="6.33203125" style="92" customWidth="1"/>
    <col min="13840" max="13840" width="6.6640625" style="92" customWidth="1"/>
    <col min="13841" max="13841" width="5.33203125" style="92" customWidth="1"/>
    <col min="13842" max="13843" width="5.88671875" style="92" customWidth="1"/>
    <col min="13844" max="13844" width="5" style="92" customWidth="1"/>
    <col min="13845" max="13845" width="5.33203125" style="92" customWidth="1"/>
    <col min="13846" max="13846" width="5.6640625" style="92" customWidth="1"/>
    <col min="13847" max="13847" width="4.88671875" style="92" customWidth="1"/>
    <col min="13848" max="13848" width="5.44140625" style="92" customWidth="1"/>
    <col min="13849" max="14080" width="9.109375" style="92"/>
    <col min="14081" max="14081" width="2.5546875" style="92" customWidth="1"/>
    <col min="14082" max="14082" width="10.44140625" style="92" customWidth="1"/>
    <col min="14083" max="14083" width="11.5546875" style="92" customWidth="1"/>
    <col min="14084" max="14084" width="5.109375" style="92" customWidth="1"/>
    <col min="14085" max="14085" width="5.88671875" style="92" customWidth="1"/>
    <col min="14086" max="14086" width="6.88671875" style="92" customWidth="1"/>
    <col min="14087" max="14087" width="4.6640625" style="92" customWidth="1"/>
    <col min="14088" max="14089" width="5.44140625" style="92" customWidth="1"/>
    <col min="14090" max="14090" width="5.6640625" style="92" customWidth="1"/>
    <col min="14091" max="14091" width="4.88671875" style="92" customWidth="1"/>
    <col min="14092" max="14092" width="5.6640625" style="92" customWidth="1"/>
    <col min="14093" max="14093" width="6.109375" style="92" customWidth="1"/>
    <col min="14094" max="14094" width="6.6640625" style="92" customWidth="1"/>
    <col min="14095" max="14095" width="6.33203125" style="92" customWidth="1"/>
    <col min="14096" max="14096" width="6.6640625" style="92" customWidth="1"/>
    <col min="14097" max="14097" width="5.33203125" style="92" customWidth="1"/>
    <col min="14098" max="14099" width="5.88671875" style="92" customWidth="1"/>
    <col min="14100" max="14100" width="5" style="92" customWidth="1"/>
    <col min="14101" max="14101" width="5.33203125" style="92" customWidth="1"/>
    <col min="14102" max="14102" width="5.6640625" style="92" customWidth="1"/>
    <col min="14103" max="14103" width="4.88671875" style="92" customWidth="1"/>
    <col min="14104" max="14104" width="5.44140625" style="92" customWidth="1"/>
    <col min="14105" max="14336" width="9.109375" style="92"/>
    <col min="14337" max="14337" width="2.5546875" style="92" customWidth="1"/>
    <col min="14338" max="14338" width="10.44140625" style="92" customWidth="1"/>
    <col min="14339" max="14339" width="11.5546875" style="92" customWidth="1"/>
    <col min="14340" max="14340" width="5.109375" style="92" customWidth="1"/>
    <col min="14341" max="14341" width="5.88671875" style="92" customWidth="1"/>
    <col min="14342" max="14342" width="6.88671875" style="92" customWidth="1"/>
    <col min="14343" max="14343" width="4.6640625" style="92" customWidth="1"/>
    <col min="14344" max="14345" width="5.44140625" style="92" customWidth="1"/>
    <col min="14346" max="14346" width="5.6640625" style="92" customWidth="1"/>
    <col min="14347" max="14347" width="4.88671875" style="92" customWidth="1"/>
    <col min="14348" max="14348" width="5.6640625" style="92" customWidth="1"/>
    <col min="14349" max="14349" width="6.109375" style="92" customWidth="1"/>
    <col min="14350" max="14350" width="6.6640625" style="92" customWidth="1"/>
    <col min="14351" max="14351" width="6.33203125" style="92" customWidth="1"/>
    <col min="14352" max="14352" width="6.6640625" style="92" customWidth="1"/>
    <col min="14353" max="14353" width="5.33203125" style="92" customWidth="1"/>
    <col min="14354" max="14355" width="5.88671875" style="92" customWidth="1"/>
    <col min="14356" max="14356" width="5" style="92" customWidth="1"/>
    <col min="14357" max="14357" width="5.33203125" style="92" customWidth="1"/>
    <col min="14358" max="14358" width="5.6640625" style="92" customWidth="1"/>
    <col min="14359" max="14359" width="4.88671875" style="92" customWidth="1"/>
    <col min="14360" max="14360" width="5.44140625" style="92" customWidth="1"/>
    <col min="14361" max="14592" width="9.109375" style="92"/>
    <col min="14593" max="14593" width="2.5546875" style="92" customWidth="1"/>
    <col min="14594" max="14594" width="10.44140625" style="92" customWidth="1"/>
    <col min="14595" max="14595" width="11.5546875" style="92" customWidth="1"/>
    <col min="14596" max="14596" width="5.109375" style="92" customWidth="1"/>
    <col min="14597" max="14597" width="5.88671875" style="92" customWidth="1"/>
    <col min="14598" max="14598" width="6.88671875" style="92" customWidth="1"/>
    <col min="14599" max="14599" width="4.6640625" style="92" customWidth="1"/>
    <col min="14600" max="14601" width="5.44140625" style="92" customWidth="1"/>
    <col min="14602" max="14602" width="5.6640625" style="92" customWidth="1"/>
    <col min="14603" max="14603" width="4.88671875" style="92" customWidth="1"/>
    <col min="14604" max="14604" width="5.6640625" style="92" customWidth="1"/>
    <col min="14605" max="14605" width="6.109375" style="92" customWidth="1"/>
    <col min="14606" max="14606" width="6.6640625" style="92" customWidth="1"/>
    <col min="14607" max="14607" width="6.33203125" style="92" customWidth="1"/>
    <col min="14608" max="14608" width="6.6640625" style="92" customWidth="1"/>
    <col min="14609" max="14609" width="5.33203125" style="92" customWidth="1"/>
    <col min="14610" max="14611" width="5.88671875" style="92" customWidth="1"/>
    <col min="14612" max="14612" width="5" style="92" customWidth="1"/>
    <col min="14613" max="14613" width="5.33203125" style="92" customWidth="1"/>
    <col min="14614" max="14614" width="5.6640625" style="92" customWidth="1"/>
    <col min="14615" max="14615" width="4.88671875" style="92" customWidth="1"/>
    <col min="14616" max="14616" width="5.44140625" style="92" customWidth="1"/>
    <col min="14617" max="14848" width="9.109375" style="92"/>
    <col min="14849" max="14849" width="2.5546875" style="92" customWidth="1"/>
    <col min="14850" max="14850" width="10.44140625" style="92" customWidth="1"/>
    <col min="14851" max="14851" width="11.5546875" style="92" customWidth="1"/>
    <col min="14852" max="14852" width="5.109375" style="92" customWidth="1"/>
    <col min="14853" max="14853" width="5.88671875" style="92" customWidth="1"/>
    <col min="14854" max="14854" width="6.88671875" style="92" customWidth="1"/>
    <col min="14855" max="14855" width="4.6640625" style="92" customWidth="1"/>
    <col min="14856" max="14857" width="5.44140625" style="92" customWidth="1"/>
    <col min="14858" max="14858" width="5.6640625" style="92" customWidth="1"/>
    <col min="14859" max="14859" width="4.88671875" style="92" customWidth="1"/>
    <col min="14860" max="14860" width="5.6640625" style="92" customWidth="1"/>
    <col min="14861" max="14861" width="6.109375" style="92" customWidth="1"/>
    <col min="14862" max="14862" width="6.6640625" style="92" customWidth="1"/>
    <col min="14863" max="14863" width="6.33203125" style="92" customWidth="1"/>
    <col min="14864" max="14864" width="6.6640625" style="92" customWidth="1"/>
    <col min="14865" max="14865" width="5.33203125" style="92" customWidth="1"/>
    <col min="14866" max="14867" width="5.88671875" style="92" customWidth="1"/>
    <col min="14868" max="14868" width="5" style="92" customWidth="1"/>
    <col min="14869" max="14869" width="5.33203125" style="92" customWidth="1"/>
    <col min="14870" max="14870" width="5.6640625" style="92" customWidth="1"/>
    <col min="14871" max="14871" width="4.88671875" style="92" customWidth="1"/>
    <col min="14872" max="14872" width="5.44140625" style="92" customWidth="1"/>
    <col min="14873" max="15104" width="9.109375" style="92"/>
    <col min="15105" max="15105" width="2.5546875" style="92" customWidth="1"/>
    <col min="15106" max="15106" width="10.44140625" style="92" customWidth="1"/>
    <col min="15107" max="15107" width="11.5546875" style="92" customWidth="1"/>
    <col min="15108" max="15108" width="5.109375" style="92" customWidth="1"/>
    <col min="15109" max="15109" width="5.88671875" style="92" customWidth="1"/>
    <col min="15110" max="15110" width="6.88671875" style="92" customWidth="1"/>
    <col min="15111" max="15111" width="4.6640625" style="92" customWidth="1"/>
    <col min="15112" max="15113" width="5.44140625" style="92" customWidth="1"/>
    <col min="15114" max="15114" width="5.6640625" style="92" customWidth="1"/>
    <col min="15115" max="15115" width="4.88671875" style="92" customWidth="1"/>
    <col min="15116" max="15116" width="5.6640625" style="92" customWidth="1"/>
    <col min="15117" max="15117" width="6.109375" style="92" customWidth="1"/>
    <col min="15118" max="15118" width="6.6640625" style="92" customWidth="1"/>
    <col min="15119" max="15119" width="6.33203125" style="92" customWidth="1"/>
    <col min="15120" max="15120" width="6.6640625" style="92" customWidth="1"/>
    <col min="15121" max="15121" width="5.33203125" style="92" customWidth="1"/>
    <col min="15122" max="15123" width="5.88671875" style="92" customWidth="1"/>
    <col min="15124" max="15124" width="5" style="92" customWidth="1"/>
    <col min="15125" max="15125" width="5.33203125" style="92" customWidth="1"/>
    <col min="15126" max="15126" width="5.6640625" style="92" customWidth="1"/>
    <col min="15127" max="15127" width="4.88671875" style="92" customWidth="1"/>
    <col min="15128" max="15128" width="5.44140625" style="92" customWidth="1"/>
    <col min="15129" max="15360" width="9.109375" style="92"/>
    <col min="15361" max="15361" width="2.5546875" style="92" customWidth="1"/>
    <col min="15362" max="15362" width="10.44140625" style="92" customWidth="1"/>
    <col min="15363" max="15363" width="11.5546875" style="92" customWidth="1"/>
    <col min="15364" max="15364" width="5.109375" style="92" customWidth="1"/>
    <col min="15365" max="15365" width="5.88671875" style="92" customWidth="1"/>
    <col min="15366" max="15366" width="6.88671875" style="92" customWidth="1"/>
    <col min="15367" max="15367" width="4.6640625" style="92" customWidth="1"/>
    <col min="15368" max="15369" width="5.44140625" style="92" customWidth="1"/>
    <col min="15370" max="15370" width="5.6640625" style="92" customWidth="1"/>
    <col min="15371" max="15371" width="4.88671875" style="92" customWidth="1"/>
    <col min="15372" max="15372" width="5.6640625" style="92" customWidth="1"/>
    <col min="15373" max="15373" width="6.109375" style="92" customWidth="1"/>
    <col min="15374" max="15374" width="6.6640625" style="92" customWidth="1"/>
    <col min="15375" max="15375" width="6.33203125" style="92" customWidth="1"/>
    <col min="15376" max="15376" width="6.6640625" style="92" customWidth="1"/>
    <col min="15377" max="15377" width="5.33203125" style="92" customWidth="1"/>
    <col min="15378" max="15379" width="5.88671875" style="92" customWidth="1"/>
    <col min="15380" max="15380" width="5" style="92" customWidth="1"/>
    <col min="15381" max="15381" width="5.33203125" style="92" customWidth="1"/>
    <col min="15382" max="15382" width="5.6640625" style="92" customWidth="1"/>
    <col min="15383" max="15383" width="4.88671875" style="92" customWidth="1"/>
    <col min="15384" max="15384" width="5.44140625" style="92" customWidth="1"/>
    <col min="15385" max="15616" width="9.109375" style="92"/>
    <col min="15617" max="15617" width="2.5546875" style="92" customWidth="1"/>
    <col min="15618" max="15618" width="10.44140625" style="92" customWidth="1"/>
    <col min="15619" max="15619" width="11.5546875" style="92" customWidth="1"/>
    <col min="15620" max="15620" width="5.109375" style="92" customWidth="1"/>
    <col min="15621" max="15621" width="5.88671875" style="92" customWidth="1"/>
    <col min="15622" max="15622" width="6.88671875" style="92" customWidth="1"/>
    <col min="15623" max="15623" width="4.6640625" style="92" customWidth="1"/>
    <col min="15624" max="15625" width="5.44140625" style="92" customWidth="1"/>
    <col min="15626" max="15626" width="5.6640625" style="92" customWidth="1"/>
    <col min="15627" max="15627" width="4.88671875" style="92" customWidth="1"/>
    <col min="15628" max="15628" width="5.6640625" style="92" customWidth="1"/>
    <col min="15629" max="15629" width="6.109375" style="92" customWidth="1"/>
    <col min="15630" max="15630" width="6.6640625" style="92" customWidth="1"/>
    <col min="15631" max="15631" width="6.33203125" style="92" customWidth="1"/>
    <col min="15632" max="15632" width="6.6640625" style="92" customWidth="1"/>
    <col min="15633" max="15633" width="5.33203125" style="92" customWidth="1"/>
    <col min="15634" max="15635" width="5.88671875" style="92" customWidth="1"/>
    <col min="15636" max="15636" width="5" style="92" customWidth="1"/>
    <col min="15637" max="15637" width="5.33203125" style="92" customWidth="1"/>
    <col min="15638" max="15638" width="5.6640625" style="92" customWidth="1"/>
    <col min="15639" max="15639" width="4.88671875" style="92" customWidth="1"/>
    <col min="15640" max="15640" width="5.44140625" style="92" customWidth="1"/>
    <col min="15641" max="15872" width="9.109375" style="92"/>
    <col min="15873" max="15873" width="2.5546875" style="92" customWidth="1"/>
    <col min="15874" max="15874" width="10.44140625" style="92" customWidth="1"/>
    <col min="15875" max="15875" width="11.5546875" style="92" customWidth="1"/>
    <col min="15876" max="15876" width="5.109375" style="92" customWidth="1"/>
    <col min="15877" max="15877" width="5.88671875" style="92" customWidth="1"/>
    <col min="15878" max="15878" width="6.88671875" style="92" customWidth="1"/>
    <col min="15879" max="15879" width="4.6640625" style="92" customWidth="1"/>
    <col min="15880" max="15881" width="5.44140625" style="92" customWidth="1"/>
    <col min="15882" max="15882" width="5.6640625" style="92" customWidth="1"/>
    <col min="15883" max="15883" width="4.88671875" style="92" customWidth="1"/>
    <col min="15884" max="15884" width="5.6640625" style="92" customWidth="1"/>
    <col min="15885" max="15885" width="6.109375" style="92" customWidth="1"/>
    <col min="15886" max="15886" width="6.6640625" style="92" customWidth="1"/>
    <col min="15887" max="15887" width="6.33203125" style="92" customWidth="1"/>
    <col min="15888" max="15888" width="6.6640625" style="92" customWidth="1"/>
    <col min="15889" max="15889" width="5.33203125" style="92" customWidth="1"/>
    <col min="15890" max="15891" width="5.88671875" style="92" customWidth="1"/>
    <col min="15892" max="15892" width="5" style="92" customWidth="1"/>
    <col min="15893" max="15893" width="5.33203125" style="92" customWidth="1"/>
    <col min="15894" max="15894" width="5.6640625" style="92" customWidth="1"/>
    <col min="15895" max="15895" width="4.88671875" style="92" customWidth="1"/>
    <col min="15896" max="15896" width="5.44140625" style="92" customWidth="1"/>
    <col min="15897" max="16128" width="9.109375" style="92"/>
    <col min="16129" max="16129" width="2.5546875" style="92" customWidth="1"/>
    <col min="16130" max="16130" width="10.44140625" style="92" customWidth="1"/>
    <col min="16131" max="16131" width="11.5546875" style="92" customWidth="1"/>
    <col min="16132" max="16132" width="5.109375" style="92" customWidth="1"/>
    <col min="16133" max="16133" width="5.88671875" style="92" customWidth="1"/>
    <col min="16134" max="16134" width="6.88671875" style="92" customWidth="1"/>
    <col min="16135" max="16135" width="4.6640625" style="92" customWidth="1"/>
    <col min="16136" max="16137" width="5.44140625" style="92" customWidth="1"/>
    <col min="16138" max="16138" width="5.6640625" style="92" customWidth="1"/>
    <col min="16139" max="16139" width="4.88671875" style="92" customWidth="1"/>
    <col min="16140" max="16140" width="5.6640625" style="92" customWidth="1"/>
    <col min="16141" max="16141" width="6.109375" style="92" customWidth="1"/>
    <col min="16142" max="16142" width="6.6640625" style="92" customWidth="1"/>
    <col min="16143" max="16143" width="6.33203125" style="92" customWidth="1"/>
    <col min="16144" max="16144" width="6.6640625" style="92" customWidth="1"/>
    <col min="16145" max="16145" width="5.33203125" style="92" customWidth="1"/>
    <col min="16146" max="16147" width="5.88671875" style="92" customWidth="1"/>
    <col min="16148" max="16148" width="5" style="92" customWidth="1"/>
    <col min="16149" max="16149" width="5.33203125" style="92" customWidth="1"/>
    <col min="16150" max="16150" width="5.6640625" style="92" customWidth="1"/>
    <col min="16151" max="16151" width="4.88671875" style="92" customWidth="1"/>
    <col min="16152" max="16152" width="5.44140625" style="92" customWidth="1"/>
    <col min="16153" max="16384" width="9.109375" style="92"/>
  </cols>
  <sheetData>
    <row r="1" spans="1:26" ht="12" customHeight="1" x14ac:dyDescent="0.25">
      <c r="U1" s="331" t="s">
        <v>142</v>
      </c>
      <c r="V1" s="331"/>
      <c r="W1" s="331"/>
      <c r="X1" s="331"/>
      <c r="Y1" s="331"/>
    </row>
    <row r="2" spans="1:26" ht="14.25" customHeight="1" x14ac:dyDescent="0.25">
      <c r="B2" s="332" t="s">
        <v>227</v>
      </c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  <c r="R2" s="332"/>
      <c r="S2" s="332"/>
      <c r="T2" s="332"/>
      <c r="U2" s="332"/>
      <c r="V2" s="332"/>
      <c r="W2" s="332"/>
    </row>
    <row r="3" spans="1:26" ht="12.75" customHeight="1" x14ac:dyDescent="0.25">
      <c r="A3" s="330" t="s">
        <v>356</v>
      </c>
      <c r="B3" s="330"/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  <c r="Q3" s="330"/>
      <c r="R3" s="330"/>
      <c r="S3" s="330"/>
      <c r="T3" s="330"/>
      <c r="U3" s="330"/>
      <c r="V3" s="330"/>
      <c r="W3" s="330"/>
      <c r="X3" s="330"/>
      <c r="Y3" s="330"/>
    </row>
    <row r="4" spans="1:26" ht="255.75" customHeight="1" x14ac:dyDescent="0.25">
      <c r="A4" s="328" t="s">
        <v>21</v>
      </c>
      <c r="B4" s="159" t="s">
        <v>120</v>
      </c>
      <c r="C4" s="160" t="s">
        <v>0</v>
      </c>
      <c r="D4" s="161" t="s">
        <v>121</v>
      </c>
      <c r="E4" s="161" t="s">
        <v>122</v>
      </c>
      <c r="F4" s="161" t="s">
        <v>123</v>
      </c>
      <c r="G4" s="161" t="s">
        <v>124</v>
      </c>
      <c r="H4" s="161" t="s">
        <v>125</v>
      </c>
      <c r="I4" s="161" t="s">
        <v>126</v>
      </c>
      <c r="J4" s="161" t="s">
        <v>127</v>
      </c>
      <c r="K4" s="161" t="s">
        <v>128</v>
      </c>
      <c r="L4" s="161" t="s">
        <v>129</v>
      </c>
      <c r="M4" s="162" t="s">
        <v>335</v>
      </c>
      <c r="N4" s="161" t="s">
        <v>130</v>
      </c>
      <c r="O4" s="161" t="s">
        <v>131</v>
      </c>
      <c r="P4" s="161" t="s">
        <v>132</v>
      </c>
      <c r="Q4" s="161" t="s">
        <v>133</v>
      </c>
      <c r="R4" s="161" t="s">
        <v>134</v>
      </c>
      <c r="S4" s="161" t="s">
        <v>135</v>
      </c>
      <c r="T4" s="163" t="s">
        <v>136</v>
      </c>
      <c r="U4" s="161" t="s">
        <v>137</v>
      </c>
      <c r="V4" s="161" t="s">
        <v>138</v>
      </c>
      <c r="W4" s="161" t="s">
        <v>139</v>
      </c>
      <c r="X4" s="161" t="s">
        <v>140</v>
      </c>
      <c r="Y4" s="161" t="s">
        <v>141</v>
      </c>
    </row>
    <row r="5" spans="1:26" x14ac:dyDescent="0.25">
      <c r="A5" s="329"/>
      <c r="B5" s="164">
        <v>1</v>
      </c>
      <c r="C5" s="164">
        <v>2</v>
      </c>
      <c r="D5" s="164">
        <v>3</v>
      </c>
      <c r="E5" s="164">
        <v>4</v>
      </c>
      <c r="F5" s="164">
        <v>5</v>
      </c>
      <c r="G5" s="164">
        <v>6</v>
      </c>
      <c r="H5" s="164">
        <v>7</v>
      </c>
      <c r="I5" s="164">
        <v>9</v>
      </c>
      <c r="J5" s="164">
        <v>10</v>
      </c>
      <c r="K5" s="164">
        <v>11</v>
      </c>
      <c r="L5" s="164">
        <v>12</v>
      </c>
      <c r="M5" s="164">
        <v>13</v>
      </c>
      <c r="N5" s="164">
        <v>14</v>
      </c>
      <c r="O5" s="164">
        <v>15</v>
      </c>
      <c r="P5" s="164">
        <v>16</v>
      </c>
      <c r="Q5" s="164">
        <v>17</v>
      </c>
      <c r="R5" s="164">
        <v>18</v>
      </c>
      <c r="S5" s="164">
        <v>19</v>
      </c>
      <c r="T5" s="164">
        <v>20</v>
      </c>
      <c r="U5" s="164">
        <v>21</v>
      </c>
      <c r="V5" s="164">
        <v>22</v>
      </c>
      <c r="W5" s="164">
        <v>23</v>
      </c>
      <c r="X5" s="164">
        <v>24</v>
      </c>
      <c r="Y5" s="164">
        <v>25</v>
      </c>
    </row>
    <row r="6" spans="1:26" ht="36" x14ac:dyDescent="0.25">
      <c r="A6" s="165" t="s">
        <v>5</v>
      </c>
      <c r="B6" s="166" t="s">
        <v>228</v>
      </c>
      <c r="C6" s="167">
        <f>SUM(D6:Y6)</f>
        <v>3419.3130000000001</v>
      </c>
      <c r="D6" s="94">
        <v>206</v>
      </c>
      <c r="E6" s="94">
        <v>447.1</v>
      </c>
      <c r="F6" s="94">
        <v>1119.2</v>
      </c>
      <c r="G6" s="94">
        <v>4.9000000000000004</v>
      </c>
      <c r="H6" s="94">
        <v>19.3</v>
      </c>
      <c r="I6" s="94">
        <v>63.1</v>
      </c>
      <c r="J6" s="94">
        <v>340</v>
      </c>
      <c r="K6" s="94">
        <v>2.1</v>
      </c>
      <c r="L6" s="94">
        <v>728.5</v>
      </c>
      <c r="M6" s="94">
        <v>20.399999999999999</v>
      </c>
      <c r="N6" s="94">
        <v>175</v>
      </c>
      <c r="O6" s="94">
        <v>162</v>
      </c>
      <c r="P6" s="94">
        <v>20.399999999999999</v>
      </c>
      <c r="Q6" s="94">
        <v>8.4</v>
      </c>
      <c r="R6" s="94">
        <v>26.1</v>
      </c>
      <c r="S6" s="94">
        <v>12.7</v>
      </c>
      <c r="T6" s="94">
        <v>0.2</v>
      </c>
      <c r="U6" s="94">
        <v>10.3</v>
      </c>
      <c r="V6" s="94">
        <v>28.7</v>
      </c>
      <c r="W6" s="94">
        <v>0.6</v>
      </c>
      <c r="X6" s="94">
        <v>6.4</v>
      </c>
      <c r="Y6" s="108">
        <v>17.913</v>
      </c>
    </row>
    <row r="7" spans="1:26" x14ac:dyDescent="0.25">
      <c r="A7" s="165" t="s">
        <v>6</v>
      </c>
      <c r="B7" s="168" t="s">
        <v>229</v>
      </c>
      <c r="C7" s="169">
        <f t="shared" ref="C7:C12" si="0">SUM(D7:Y7)</f>
        <v>3888.965999999999</v>
      </c>
      <c r="D7" s="170">
        <v>218.5</v>
      </c>
      <c r="E7" s="170">
        <v>509</v>
      </c>
      <c r="F7" s="170">
        <v>1378.2</v>
      </c>
      <c r="G7" s="170">
        <v>6.9</v>
      </c>
      <c r="H7" s="170">
        <v>18.600000000000001</v>
      </c>
      <c r="I7" s="170">
        <v>80.099999999999994</v>
      </c>
      <c r="J7" s="170">
        <v>385.1</v>
      </c>
      <c r="K7" s="170">
        <v>2.7</v>
      </c>
      <c r="L7" s="170">
        <v>798.6</v>
      </c>
      <c r="M7" s="170">
        <v>21.7</v>
      </c>
      <c r="N7" s="170">
        <v>176.7</v>
      </c>
      <c r="O7" s="170">
        <v>161</v>
      </c>
      <c r="P7" s="169">
        <v>17.004999999999999</v>
      </c>
      <c r="Q7" s="170">
        <v>8.4</v>
      </c>
      <c r="R7" s="170">
        <v>27.1</v>
      </c>
      <c r="S7" s="170">
        <v>13.9</v>
      </c>
      <c r="T7" s="170">
        <v>0.3</v>
      </c>
      <c r="U7" s="170">
        <v>9.1999999999999993</v>
      </c>
      <c r="V7" s="170">
        <v>28.9</v>
      </c>
      <c r="W7" s="170">
        <v>0.6</v>
      </c>
      <c r="X7" s="170">
        <v>5</v>
      </c>
      <c r="Y7" s="169">
        <v>21.460999999999999</v>
      </c>
      <c r="Z7" s="18"/>
    </row>
    <row r="8" spans="1:26" ht="24" x14ac:dyDescent="0.25">
      <c r="A8" s="165" t="s">
        <v>345</v>
      </c>
      <c r="B8" s="171" t="s">
        <v>336</v>
      </c>
      <c r="C8" s="167">
        <f t="shared" si="0"/>
        <v>1965.1310000000001</v>
      </c>
      <c r="D8" s="172">
        <v>4.2</v>
      </c>
      <c r="E8" s="172">
        <v>14.2</v>
      </c>
      <c r="F8" s="172">
        <v>586</v>
      </c>
      <c r="G8" s="199">
        <v>0.2</v>
      </c>
      <c r="H8" s="172">
        <v>18.3</v>
      </c>
      <c r="I8" s="174"/>
      <c r="J8" s="172">
        <v>277.60000000000002</v>
      </c>
      <c r="K8" s="172">
        <v>2.6</v>
      </c>
      <c r="L8" s="172">
        <v>753.6</v>
      </c>
      <c r="M8" s="96">
        <v>18.7</v>
      </c>
      <c r="N8" s="96">
        <v>169.9</v>
      </c>
      <c r="O8" s="175"/>
      <c r="P8" s="176">
        <v>12.897</v>
      </c>
      <c r="Q8" s="177">
        <v>8.2799999999999994</v>
      </c>
      <c r="R8" s="178">
        <v>22.1</v>
      </c>
      <c r="S8" s="95">
        <v>12.2</v>
      </c>
      <c r="T8" s="96">
        <v>0.3</v>
      </c>
      <c r="U8" s="178">
        <v>9</v>
      </c>
      <c r="V8" s="178">
        <v>28.4</v>
      </c>
      <c r="W8" s="178">
        <v>0.6</v>
      </c>
      <c r="X8" s="98">
        <v>4.9000000000000004</v>
      </c>
      <c r="Y8" s="98">
        <v>21.154</v>
      </c>
    </row>
    <row r="9" spans="1:26" x14ac:dyDescent="0.25">
      <c r="A9" s="165" t="s">
        <v>7</v>
      </c>
      <c r="B9" s="179" t="s">
        <v>337</v>
      </c>
      <c r="C9" s="167">
        <f t="shared" si="0"/>
        <v>20.714000000000002</v>
      </c>
      <c r="D9" s="172">
        <v>0.1</v>
      </c>
      <c r="E9" s="172">
        <v>0.3</v>
      </c>
      <c r="F9" s="172">
        <v>0.4</v>
      </c>
      <c r="G9" s="173"/>
      <c r="H9" s="172">
        <v>0.3</v>
      </c>
      <c r="I9" s="174"/>
      <c r="J9" s="172">
        <v>4</v>
      </c>
      <c r="K9" s="172">
        <v>0.1</v>
      </c>
      <c r="L9" s="172">
        <v>10.9</v>
      </c>
      <c r="M9" s="96">
        <v>0.3</v>
      </c>
      <c r="N9" s="96">
        <v>2.5</v>
      </c>
      <c r="O9" s="175"/>
      <c r="P9" s="176">
        <v>0.187</v>
      </c>
      <c r="Q9" s="177">
        <v>0.12</v>
      </c>
      <c r="R9" s="178">
        <v>0.3</v>
      </c>
      <c r="S9" s="95">
        <v>0.2</v>
      </c>
      <c r="T9" s="180"/>
      <c r="U9" s="178">
        <v>0.2</v>
      </c>
      <c r="V9" s="178">
        <v>0.4</v>
      </c>
      <c r="W9" s="181"/>
      <c r="X9" s="98">
        <v>0.1</v>
      </c>
      <c r="Y9" s="98">
        <v>0.307</v>
      </c>
    </row>
    <row r="10" spans="1:26" x14ac:dyDescent="0.25">
      <c r="A10" s="165" t="s">
        <v>8</v>
      </c>
      <c r="B10" s="179" t="s">
        <v>338</v>
      </c>
      <c r="C10" s="167">
        <f t="shared" si="0"/>
        <v>1903.1209999999999</v>
      </c>
      <c r="D10" s="172">
        <f t="shared" ref="D10:I10" si="1">D7-D8-D9</f>
        <v>214.20000000000002</v>
      </c>
      <c r="E10" s="172">
        <f t="shared" si="1"/>
        <v>494.5</v>
      </c>
      <c r="F10" s="172">
        <f t="shared" si="1"/>
        <v>791.80000000000007</v>
      </c>
      <c r="G10" s="172">
        <f t="shared" si="1"/>
        <v>6.7</v>
      </c>
      <c r="H10" s="172">
        <f t="shared" si="1"/>
        <v>7.2164496600635175E-16</v>
      </c>
      <c r="I10" s="172">
        <f t="shared" si="1"/>
        <v>80.099999999999994</v>
      </c>
      <c r="J10" s="172">
        <f>J7-J8-J9</f>
        <v>103.5</v>
      </c>
      <c r="K10" s="172">
        <f t="shared" ref="K10:Y10" si="2">K7-K8-K9</f>
        <v>0</v>
      </c>
      <c r="L10" s="172">
        <f t="shared" si="2"/>
        <v>34.1</v>
      </c>
      <c r="M10" s="172">
        <f t="shared" si="2"/>
        <v>2.7</v>
      </c>
      <c r="N10" s="172">
        <f t="shared" si="2"/>
        <v>4.2999999999999829</v>
      </c>
      <c r="O10" s="172">
        <f t="shared" si="2"/>
        <v>161</v>
      </c>
      <c r="P10" s="172">
        <f t="shared" si="2"/>
        <v>3.9209999999999989</v>
      </c>
      <c r="Q10" s="172">
        <f t="shared" si="2"/>
        <v>9.9920072216264089E-16</v>
      </c>
      <c r="R10" s="172">
        <f t="shared" si="2"/>
        <v>4.7</v>
      </c>
      <c r="S10" s="172">
        <f t="shared" si="2"/>
        <v>1.5000000000000011</v>
      </c>
      <c r="T10" s="172">
        <f t="shared" si="2"/>
        <v>0</v>
      </c>
      <c r="U10" s="172">
        <f t="shared" si="2"/>
        <v>-7.2164496600635175E-16</v>
      </c>
      <c r="V10" s="172">
        <f t="shared" si="2"/>
        <v>9.9999999999999978E-2</v>
      </c>
      <c r="W10" s="172">
        <f t="shared" si="2"/>
        <v>0</v>
      </c>
      <c r="X10" s="172">
        <f t="shared" si="2"/>
        <v>-3.6082248300317588E-16</v>
      </c>
      <c r="Y10" s="172">
        <f t="shared" si="2"/>
        <v>-1.3877787807814457E-15</v>
      </c>
    </row>
    <row r="11" spans="1:26" ht="36" x14ac:dyDescent="0.25">
      <c r="A11" s="98" t="s">
        <v>9</v>
      </c>
      <c r="B11" s="99" t="s">
        <v>339</v>
      </c>
      <c r="C11" s="167"/>
      <c r="D11" s="96">
        <v>100</v>
      </c>
      <c r="E11" s="96">
        <v>100</v>
      </c>
      <c r="F11" s="96">
        <v>100</v>
      </c>
      <c r="G11" s="96">
        <v>100</v>
      </c>
      <c r="H11" s="96">
        <v>85.2</v>
      </c>
      <c r="I11" s="96">
        <v>100</v>
      </c>
      <c r="J11" s="96">
        <v>100</v>
      </c>
      <c r="K11" s="96">
        <v>100</v>
      </c>
      <c r="L11" s="96">
        <v>100</v>
      </c>
      <c r="M11" s="96">
        <v>55</v>
      </c>
      <c r="N11" s="96">
        <v>49</v>
      </c>
      <c r="O11" s="96">
        <v>100</v>
      </c>
      <c r="P11" s="96">
        <v>54.9</v>
      </c>
      <c r="Q11" s="96">
        <v>33.6</v>
      </c>
      <c r="R11" s="96">
        <v>65</v>
      </c>
      <c r="S11" s="96">
        <v>45</v>
      </c>
      <c r="T11" s="96">
        <v>0.9</v>
      </c>
      <c r="U11" s="96">
        <v>32</v>
      </c>
      <c r="V11" s="96">
        <v>38</v>
      </c>
      <c r="W11" s="96">
        <v>3.3</v>
      </c>
      <c r="X11" s="182">
        <v>34.200000000000003</v>
      </c>
      <c r="Y11" s="96">
        <v>100</v>
      </c>
    </row>
    <row r="12" spans="1:26" ht="60" x14ac:dyDescent="0.25">
      <c r="A12" s="165" t="s">
        <v>10</v>
      </c>
      <c r="B12" s="183" t="s">
        <v>340</v>
      </c>
      <c r="C12" s="93">
        <f t="shared" si="0"/>
        <v>294</v>
      </c>
      <c r="D12" s="96"/>
      <c r="E12" s="96"/>
      <c r="F12" s="96"/>
      <c r="G12" s="96"/>
      <c r="H12" s="96">
        <v>3.2</v>
      </c>
      <c r="I12" s="96"/>
      <c r="J12" s="96"/>
      <c r="K12" s="96"/>
      <c r="L12" s="96"/>
      <c r="M12" s="96"/>
      <c r="N12" s="95">
        <v>178</v>
      </c>
      <c r="O12" s="96"/>
      <c r="P12" s="96">
        <v>10.6</v>
      </c>
      <c r="Q12" s="96">
        <v>16.399999999999999</v>
      </c>
      <c r="R12" s="96">
        <v>11.9</v>
      </c>
      <c r="S12" s="97"/>
      <c r="T12" s="96"/>
      <c r="U12" s="96">
        <v>19</v>
      </c>
      <c r="V12" s="96">
        <v>45.4</v>
      </c>
      <c r="W12" s="96"/>
      <c r="X12" s="96">
        <v>9.5</v>
      </c>
      <c r="Y12" s="96"/>
      <c r="Z12" s="18"/>
    </row>
    <row r="13" spans="1:26" ht="48" x14ac:dyDescent="0.25">
      <c r="A13" s="165" t="s">
        <v>11</v>
      </c>
      <c r="B13" s="165" t="s">
        <v>341</v>
      </c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>
        <v>19.600000000000001</v>
      </c>
      <c r="O13" s="165"/>
      <c r="P13" s="165"/>
      <c r="Q13" s="165"/>
      <c r="R13" s="165"/>
      <c r="S13" s="165"/>
      <c r="T13" s="165"/>
      <c r="U13" s="165"/>
      <c r="V13" s="165">
        <v>8.1999999999999993</v>
      </c>
      <c r="W13" s="165"/>
      <c r="X13" s="165"/>
      <c r="Y13" s="165"/>
    </row>
  </sheetData>
  <mergeCells count="4">
    <mergeCell ref="A4:A5"/>
    <mergeCell ref="A3:Y3"/>
    <mergeCell ref="U1:Y1"/>
    <mergeCell ref="B2:W2"/>
  </mergeCells>
  <pageMargins left="0.7" right="0.7" top="0.75" bottom="0.75" header="0.3" footer="0.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"/>
  <sheetViews>
    <sheetView workbookViewId="0">
      <selection sqref="A1:XFD1048576"/>
    </sheetView>
  </sheetViews>
  <sheetFormatPr defaultColWidth="9.109375" defaultRowHeight="13.8" x14ac:dyDescent="0.25"/>
  <cols>
    <col min="1" max="1" width="4.109375" style="17" customWidth="1"/>
    <col min="2" max="2" width="51.6640625" style="17" customWidth="1"/>
    <col min="3" max="3" width="44.44140625" style="17" customWidth="1"/>
    <col min="4" max="4" width="10.44140625" style="17" customWidth="1"/>
    <col min="5" max="5" width="10.6640625" style="17" customWidth="1"/>
    <col min="6" max="16384" width="9.109375" style="17"/>
  </cols>
  <sheetData>
    <row r="1" spans="1:5" x14ac:dyDescent="0.25">
      <c r="D1" s="261" t="s">
        <v>151</v>
      </c>
      <c r="E1" s="261"/>
    </row>
    <row r="2" spans="1:5" ht="15.6" x14ac:dyDescent="0.25">
      <c r="A2" s="274" t="s">
        <v>150</v>
      </c>
      <c r="B2" s="274"/>
      <c r="C2" s="274"/>
      <c r="D2" s="274"/>
      <c r="E2" s="274"/>
    </row>
    <row r="3" spans="1:5" ht="14.4" thickBot="1" x14ac:dyDescent="0.3">
      <c r="B3" s="265" t="s">
        <v>32</v>
      </c>
      <c r="C3" s="265"/>
      <c r="D3" s="265"/>
      <c r="E3" s="265"/>
    </row>
    <row r="4" spans="1:5" ht="15" customHeight="1" x14ac:dyDescent="0.25">
      <c r="A4" s="268" t="s">
        <v>21</v>
      </c>
      <c r="B4" s="270" t="s">
        <v>20</v>
      </c>
      <c r="C4" s="270" t="s">
        <v>26</v>
      </c>
      <c r="D4" s="272" t="s">
        <v>0</v>
      </c>
      <c r="E4" s="266" t="s">
        <v>149</v>
      </c>
    </row>
    <row r="5" spans="1:5" ht="40.5" customHeight="1" thickBot="1" x14ac:dyDescent="0.3">
      <c r="A5" s="269"/>
      <c r="B5" s="271"/>
      <c r="C5" s="271"/>
      <c r="D5" s="273"/>
      <c r="E5" s="267"/>
    </row>
    <row r="6" spans="1:5" ht="30.75" customHeight="1" x14ac:dyDescent="0.25">
      <c r="A6" s="201" t="s">
        <v>5</v>
      </c>
      <c r="B6" s="202" t="s">
        <v>147</v>
      </c>
      <c r="C6" s="202" t="s">
        <v>148</v>
      </c>
      <c r="D6" s="16">
        <v>1310.2</v>
      </c>
      <c r="E6" s="195"/>
    </row>
    <row r="7" spans="1:5" ht="42" customHeight="1" thickBot="1" x14ac:dyDescent="0.3">
      <c r="A7" s="25" t="s">
        <v>6</v>
      </c>
      <c r="B7" s="26" t="s">
        <v>30</v>
      </c>
      <c r="C7" s="26" t="s">
        <v>31</v>
      </c>
      <c r="D7" s="1">
        <v>209.4</v>
      </c>
      <c r="E7" s="196"/>
    </row>
    <row r="8" spans="1:5" ht="20.25" customHeight="1" thickBot="1" x14ac:dyDescent="0.3">
      <c r="A8" s="262" t="s">
        <v>4</v>
      </c>
      <c r="B8" s="263"/>
      <c r="C8" s="264"/>
      <c r="D8" s="2">
        <f xml:space="preserve"> SUM(D6:D7)</f>
        <v>1519.6000000000001</v>
      </c>
      <c r="E8" s="197">
        <f>SUM(E6:E7)</f>
        <v>0</v>
      </c>
    </row>
  </sheetData>
  <mergeCells count="9">
    <mergeCell ref="D1:E1"/>
    <mergeCell ref="A8:C8"/>
    <mergeCell ref="B3:E3"/>
    <mergeCell ref="E4:E5"/>
    <mergeCell ref="A4:A5"/>
    <mergeCell ref="B4:B5"/>
    <mergeCell ref="C4:C5"/>
    <mergeCell ref="D4:D5"/>
    <mergeCell ref="A2:E2"/>
  </mergeCells>
  <pageMargins left="0.7" right="0.7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workbookViewId="0">
      <selection activeCell="F8" sqref="F8"/>
    </sheetView>
  </sheetViews>
  <sheetFormatPr defaultColWidth="9.109375" defaultRowHeight="13.8" x14ac:dyDescent="0.25"/>
  <cols>
    <col min="1" max="1" width="5.44140625" style="3" customWidth="1"/>
    <col min="2" max="2" width="86.6640625" style="3" customWidth="1"/>
    <col min="3" max="6" width="15.6640625" style="3" customWidth="1"/>
    <col min="7" max="16384" width="9.109375" style="3"/>
  </cols>
  <sheetData>
    <row r="1" spans="1:6" x14ac:dyDescent="0.25">
      <c r="D1" s="275" t="s">
        <v>38</v>
      </c>
      <c r="E1" s="275"/>
      <c r="F1" s="275"/>
    </row>
    <row r="2" spans="1:6" ht="15.75" customHeight="1" x14ac:dyDescent="0.25">
      <c r="A2" s="276" t="s">
        <v>359</v>
      </c>
      <c r="B2" s="276"/>
      <c r="C2" s="276"/>
      <c r="D2" s="276"/>
      <c r="E2" s="276"/>
      <c r="F2" s="276"/>
    </row>
    <row r="3" spans="1:6" ht="14.4" thickBot="1" x14ac:dyDescent="0.3">
      <c r="B3" s="277" t="s">
        <v>32</v>
      </c>
      <c r="C3" s="277"/>
      <c r="D3" s="277"/>
      <c r="E3" s="277"/>
      <c r="F3" s="277"/>
    </row>
    <row r="4" spans="1:6" x14ac:dyDescent="0.25">
      <c r="A4" s="284" t="s">
        <v>21</v>
      </c>
      <c r="B4" s="287" t="s">
        <v>20</v>
      </c>
      <c r="C4" s="293" t="s">
        <v>239</v>
      </c>
      <c r="D4" s="293"/>
      <c r="E4" s="278" t="s">
        <v>240</v>
      </c>
      <c r="F4" s="279"/>
    </row>
    <row r="5" spans="1:6" ht="15" customHeight="1" x14ac:dyDescent="0.25">
      <c r="A5" s="285"/>
      <c r="B5" s="288"/>
      <c r="C5" s="288" t="s">
        <v>0</v>
      </c>
      <c r="D5" s="288" t="s">
        <v>149</v>
      </c>
      <c r="E5" s="280" t="s">
        <v>0</v>
      </c>
      <c r="F5" s="282" t="s">
        <v>149</v>
      </c>
    </row>
    <row r="6" spans="1:6" ht="34.5" customHeight="1" thickBot="1" x14ac:dyDescent="0.3">
      <c r="A6" s="286"/>
      <c r="B6" s="289"/>
      <c r="C6" s="289"/>
      <c r="D6" s="289"/>
      <c r="E6" s="281"/>
      <c r="F6" s="283"/>
    </row>
    <row r="7" spans="1:6" ht="30" customHeight="1" x14ac:dyDescent="0.25">
      <c r="A7" s="203">
        <v>1</v>
      </c>
      <c r="B7" s="204" t="s">
        <v>37</v>
      </c>
      <c r="C7" s="19">
        <v>19.5</v>
      </c>
      <c r="D7" s="19">
        <v>0</v>
      </c>
      <c r="E7" s="205">
        <v>30.5</v>
      </c>
      <c r="F7" s="206">
        <v>0</v>
      </c>
    </row>
    <row r="8" spans="1:6" ht="13.5" customHeight="1" x14ac:dyDescent="0.25">
      <c r="A8" s="207" t="s">
        <v>6</v>
      </c>
      <c r="B8" s="208" t="s">
        <v>233</v>
      </c>
      <c r="C8" s="6">
        <v>101.4</v>
      </c>
      <c r="D8" s="6">
        <v>2</v>
      </c>
      <c r="E8" s="209">
        <v>9.4</v>
      </c>
      <c r="F8" s="37">
        <v>0.2</v>
      </c>
    </row>
    <row r="9" spans="1:6" ht="13.5" customHeight="1" x14ac:dyDescent="0.25">
      <c r="A9" s="207" t="s">
        <v>345</v>
      </c>
      <c r="B9" s="208" t="s">
        <v>234</v>
      </c>
      <c r="C9" s="6">
        <v>116.1</v>
      </c>
      <c r="D9" s="6">
        <v>2.2000000000000002</v>
      </c>
      <c r="E9" s="209"/>
      <c r="F9" s="37"/>
    </row>
    <row r="10" spans="1:6" ht="30" customHeight="1" x14ac:dyDescent="0.25">
      <c r="A10" s="207" t="s">
        <v>7</v>
      </c>
      <c r="B10" s="208" t="s">
        <v>27</v>
      </c>
      <c r="C10" s="6">
        <v>480.3</v>
      </c>
      <c r="D10" s="6">
        <v>4.2</v>
      </c>
      <c r="E10" s="209">
        <v>316.10000000000002</v>
      </c>
      <c r="F10" s="37">
        <v>2.8</v>
      </c>
    </row>
    <row r="11" spans="1:6" ht="13.5" customHeight="1" x14ac:dyDescent="0.25">
      <c r="A11" s="207" t="s">
        <v>8</v>
      </c>
      <c r="B11" s="208" t="s">
        <v>29</v>
      </c>
      <c r="C11" s="6">
        <v>3</v>
      </c>
      <c r="D11" s="6">
        <v>0.3</v>
      </c>
      <c r="E11" s="209">
        <v>2.2000000000000002</v>
      </c>
      <c r="F11" s="37">
        <v>2.2000000000000002</v>
      </c>
    </row>
    <row r="12" spans="1:6" ht="13.5" customHeight="1" x14ac:dyDescent="0.25">
      <c r="A12" s="207" t="s">
        <v>9</v>
      </c>
      <c r="B12" s="208" t="s">
        <v>145</v>
      </c>
      <c r="C12" s="6">
        <v>148.5</v>
      </c>
      <c r="D12" s="6">
        <v>0</v>
      </c>
      <c r="E12" s="209"/>
      <c r="F12" s="37"/>
    </row>
    <row r="13" spans="1:6" ht="13.5" customHeight="1" x14ac:dyDescent="0.25">
      <c r="A13" s="207" t="s">
        <v>10</v>
      </c>
      <c r="B13" s="210" t="s">
        <v>2</v>
      </c>
      <c r="C13" s="6">
        <v>11.2</v>
      </c>
      <c r="D13" s="6">
        <v>0.9</v>
      </c>
      <c r="E13" s="209">
        <v>19.5</v>
      </c>
      <c r="F13" s="37">
        <v>2</v>
      </c>
    </row>
    <row r="14" spans="1:6" ht="30" customHeight="1" x14ac:dyDescent="0.25">
      <c r="A14" s="207" t="s">
        <v>11</v>
      </c>
      <c r="B14" s="211" t="s">
        <v>244</v>
      </c>
      <c r="C14" s="6">
        <v>129.5</v>
      </c>
      <c r="D14" s="212">
        <v>0</v>
      </c>
      <c r="E14" s="209">
        <v>0.4</v>
      </c>
      <c r="F14" s="37">
        <v>0</v>
      </c>
    </row>
    <row r="15" spans="1:6" ht="13.5" customHeight="1" x14ac:dyDescent="0.25">
      <c r="A15" s="207" t="s">
        <v>12</v>
      </c>
      <c r="B15" s="210" t="s">
        <v>23</v>
      </c>
      <c r="C15" s="6">
        <v>91</v>
      </c>
      <c r="D15" s="6">
        <v>2</v>
      </c>
      <c r="E15" s="209">
        <v>30</v>
      </c>
      <c r="F15" s="37">
        <v>0.4</v>
      </c>
    </row>
    <row r="16" spans="1:6" ht="30" customHeight="1" x14ac:dyDescent="0.25">
      <c r="A16" s="207" t="s">
        <v>13</v>
      </c>
      <c r="B16" s="210" t="s">
        <v>242</v>
      </c>
      <c r="C16" s="6">
        <v>71</v>
      </c>
      <c r="D16" s="6">
        <v>0.6</v>
      </c>
      <c r="E16" s="209"/>
      <c r="F16" s="37"/>
    </row>
    <row r="17" spans="1:6" ht="30" customHeight="1" x14ac:dyDescent="0.25">
      <c r="A17" s="207" t="s">
        <v>14</v>
      </c>
      <c r="B17" s="210" t="s">
        <v>243</v>
      </c>
      <c r="C17" s="6">
        <v>4</v>
      </c>
      <c r="D17" s="6">
        <v>0</v>
      </c>
      <c r="E17" s="209">
        <v>2.6</v>
      </c>
      <c r="F17" s="37">
        <v>0</v>
      </c>
    </row>
    <row r="18" spans="1:6" ht="13.5" customHeight="1" x14ac:dyDescent="0.25">
      <c r="A18" s="207" t="s">
        <v>15</v>
      </c>
      <c r="B18" s="210" t="s">
        <v>235</v>
      </c>
      <c r="C18" s="6">
        <v>64.5</v>
      </c>
      <c r="D18" s="6">
        <v>0</v>
      </c>
      <c r="E18" s="209"/>
      <c r="F18" s="37"/>
    </row>
    <row r="19" spans="1:6" ht="13.5" customHeight="1" x14ac:dyDescent="0.25">
      <c r="A19" s="207" t="s">
        <v>16</v>
      </c>
      <c r="B19" s="210" t="s">
        <v>245</v>
      </c>
      <c r="C19" s="6">
        <v>1200</v>
      </c>
      <c r="D19" s="213">
        <v>6</v>
      </c>
      <c r="E19" s="209"/>
      <c r="F19" s="37"/>
    </row>
    <row r="20" spans="1:6" ht="13.5" customHeight="1" x14ac:dyDescent="0.25">
      <c r="A20" s="207" t="s">
        <v>17</v>
      </c>
      <c r="B20" s="210" t="s">
        <v>156</v>
      </c>
      <c r="C20" s="6">
        <v>4.8</v>
      </c>
      <c r="D20" s="6">
        <v>4.7</v>
      </c>
      <c r="E20" s="209"/>
      <c r="F20" s="37"/>
    </row>
    <row r="21" spans="1:6" ht="30" customHeight="1" x14ac:dyDescent="0.25">
      <c r="A21" s="207" t="s">
        <v>18</v>
      </c>
      <c r="B21" s="214" t="s">
        <v>236</v>
      </c>
      <c r="C21" s="6">
        <v>50.6</v>
      </c>
      <c r="D21" s="213">
        <v>0</v>
      </c>
      <c r="E21" s="209">
        <v>10</v>
      </c>
      <c r="F21" s="37">
        <v>0</v>
      </c>
    </row>
    <row r="22" spans="1:6" ht="13.5" customHeight="1" x14ac:dyDescent="0.25">
      <c r="A22" s="207" t="s">
        <v>19</v>
      </c>
      <c r="B22" s="210" t="s">
        <v>237</v>
      </c>
      <c r="C22" s="6">
        <v>0.1</v>
      </c>
      <c r="D22" s="213">
        <v>0</v>
      </c>
      <c r="E22" s="209"/>
      <c r="F22" s="37"/>
    </row>
    <row r="23" spans="1:6" ht="30" customHeight="1" thickBot="1" x14ac:dyDescent="0.3">
      <c r="A23" s="215" t="s">
        <v>238</v>
      </c>
      <c r="B23" s="216" t="s">
        <v>246</v>
      </c>
      <c r="C23" s="109">
        <v>42.3</v>
      </c>
      <c r="D23" s="217">
        <v>0.3</v>
      </c>
      <c r="E23" s="218">
        <v>63.8</v>
      </c>
      <c r="F23" s="219">
        <v>3.9</v>
      </c>
    </row>
    <row r="24" spans="1:6" ht="21.75" customHeight="1" thickBot="1" x14ac:dyDescent="0.3">
      <c r="A24" s="291" t="s">
        <v>4</v>
      </c>
      <c r="B24" s="292"/>
      <c r="C24" s="65">
        <f>SUM(C7:C23)</f>
        <v>2537.8000000000002</v>
      </c>
      <c r="D24" s="65">
        <f>SUM(D7:D23)</f>
        <v>23.200000000000003</v>
      </c>
      <c r="E24" s="65">
        <f>SUM(E7:E23)</f>
        <v>484.5</v>
      </c>
      <c r="F24" s="192">
        <f>SUM(F7:F23)</f>
        <v>11.5</v>
      </c>
    </row>
    <row r="25" spans="1:6" ht="21" customHeight="1" thickBot="1" x14ac:dyDescent="0.3">
      <c r="B25" s="290" t="s">
        <v>33</v>
      </c>
      <c r="C25" s="290"/>
      <c r="D25" s="290"/>
    </row>
    <row r="26" spans="1:6" x14ac:dyDescent="0.25">
      <c r="B26" s="220" t="s">
        <v>34</v>
      </c>
      <c r="C26" s="221">
        <f>SUM(C7:C13)+C15+C18+SUM(C20:C23)</f>
        <v>1133.3</v>
      </c>
      <c r="D26" s="221">
        <f>SUM(D7:D13)+D15+D18+SUM(D20:D23)</f>
        <v>16.600000000000001</v>
      </c>
      <c r="E26" s="221">
        <f t="shared" ref="E26:F26" si="0">SUM(E7:E13)+E15+E18+SUM(E20:E23)</f>
        <v>481.5</v>
      </c>
      <c r="F26" s="221">
        <f t="shared" si="0"/>
        <v>11.5</v>
      </c>
    </row>
    <row r="27" spans="1:6" x14ac:dyDescent="0.25">
      <c r="B27" s="222" t="s">
        <v>35</v>
      </c>
      <c r="C27" s="21">
        <f>C14</f>
        <v>129.5</v>
      </c>
      <c r="D27" s="21">
        <f>D14</f>
        <v>0</v>
      </c>
      <c r="E27" s="21">
        <f t="shared" ref="E27:F27" si="1">E14</f>
        <v>0.4</v>
      </c>
      <c r="F27" s="21">
        <f t="shared" si="1"/>
        <v>0</v>
      </c>
    </row>
    <row r="28" spans="1:6" x14ac:dyDescent="0.25">
      <c r="B28" s="222" t="s">
        <v>241</v>
      </c>
      <c r="C28" s="21">
        <f>C19</f>
        <v>1200</v>
      </c>
      <c r="D28" s="21">
        <f>D19</f>
        <v>6</v>
      </c>
      <c r="E28" s="21">
        <f t="shared" ref="E28:F28" si="2">E19</f>
        <v>0</v>
      </c>
      <c r="F28" s="21">
        <f t="shared" si="2"/>
        <v>0</v>
      </c>
    </row>
    <row r="29" spans="1:6" ht="14.4" thickBot="1" x14ac:dyDescent="0.3">
      <c r="B29" s="223" t="s">
        <v>36</v>
      </c>
      <c r="C29" s="23">
        <f>C16+C17</f>
        <v>75</v>
      </c>
      <c r="D29" s="23">
        <f>D16+D17</f>
        <v>0.6</v>
      </c>
      <c r="E29" s="23">
        <f t="shared" ref="E29:F29" si="3">E16+E17</f>
        <v>2.6</v>
      </c>
      <c r="F29" s="23">
        <f t="shared" si="3"/>
        <v>0</v>
      </c>
    </row>
    <row r="30" spans="1:6" x14ac:dyDescent="0.25">
      <c r="C30" s="224"/>
      <c r="D30" s="224"/>
      <c r="E30" s="224"/>
      <c r="F30" s="224"/>
    </row>
    <row r="31" spans="1:6" x14ac:dyDescent="0.25">
      <c r="D31" s="225"/>
      <c r="E31" s="225"/>
    </row>
  </sheetData>
  <mergeCells count="13">
    <mergeCell ref="B25:D25"/>
    <mergeCell ref="A24:B24"/>
    <mergeCell ref="C5:C6"/>
    <mergeCell ref="D5:D6"/>
    <mergeCell ref="C4:D4"/>
    <mergeCell ref="D1:F1"/>
    <mergeCell ref="A2:F2"/>
    <mergeCell ref="B3:F3"/>
    <mergeCell ref="E4:F4"/>
    <mergeCell ref="E5:E6"/>
    <mergeCell ref="F5:F6"/>
    <mergeCell ref="A4:A6"/>
    <mergeCell ref="B4:B6"/>
  </mergeCells>
  <pageMargins left="0.25" right="0.25" top="0.75" bottom="0.75" header="0.3" footer="0.3"/>
  <pageSetup paperSize="9" scale="8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8"/>
  <sheetViews>
    <sheetView zoomScale="90" zoomScaleNormal="90" workbookViewId="0">
      <selection activeCell="A28" sqref="A28"/>
    </sheetView>
  </sheetViews>
  <sheetFormatPr defaultColWidth="9.109375" defaultRowHeight="13.8" x14ac:dyDescent="0.25"/>
  <cols>
    <col min="1" max="1" width="4.33203125" style="3" customWidth="1"/>
    <col min="2" max="2" width="102.109375" style="3" customWidth="1"/>
    <col min="3" max="3" width="11.109375" style="3" customWidth="1"/>
    <col min="4" max="4" width="13.5546875" style="3" customWidth="1"/>
    <col min="5" max="16384" width="9.109375" style="3"/>
  </cols>
  <sheetData>
    <row r="1" spans="1:6" x14ac:dyDescent="0.25">
      <c r="D1" s="4" t="s">
        <v>164</v>
      </c>
    </row>
    <row r="2" spans="1:6" ht="33.75" customHeight="1" x14ac:dyDescent="0.25">
      <c r="A2" s="297" t="s">
        <v>187</v>
      </c>
      <c r="B2" s="297"/>
      <c r="C2" s="297"/>
      <c r="D2" s="297"/>
    </row>
    <row r="3" spans="1:6" ht="16.5" customHeight="1" thickBot="1" x14ac:dyDescent="0.3">
      <c r="C3" s="298" t="s">
        <v>32</v>
      </c>
      <c r="D3" s="298"/>
    </row>
    <row r="4" spans="1:6" ht="15" customHeight="1" x14ac:dyDescent="0.25">
      <c r="A4" s="284" t="s">
        <v>21</v>
      </c>
      <c r="B4" s="287" t="s">
        <v>20</v>
      </c>
      <c r="C4" s="299" t="s">
        <v>0</v>
      </c>
      <c r="D4" s="300" t="s">
        <v>149</v>
      </c>
    </row>
    <row r="5" spans="1:6" ht="27.75" customHeight="1" thickBot="1" x14ac:dyDescent="0.3">
      <c r="A5" s="286"/>
      <c r="B5" s="289"/>
      <c r="C5" s="281"/>
      <c r="D5" s="283"/>
    </row>
    <row r="6" spans="1:6" ht="29.25" customHeight="1" x14ac:dyDescent="0.25">
      <c r="A6" s="30" t="s">
        <v>5</v>
      </c>
      <c r="B6" s="226" t="s">
        <v>37</v>
      </c>
      <c r="C6" s="31">
        <v>128.9</v>
      </c>
      <c r="D6" s="32">
        <v>0</v>
      </c>
    </row>
    <row r="7" spans="1:6" ht="13.5" customHeight="1" x14ac:dyDescent="0.25">
      <c r="A7" s="33" t="s">
        <v>6</v>
      </c>
      <c r="B7" s="210" t="s">
        <v>28</v>
      </c>
      <c r="C7" s="19">
        <v>68.3</v>
      </c>
      <c r="D7" s="34">
        <v>4.0999999999999996</v>
      </c>
    </row>
    <row r="8" spans="1:6" ht="13.5" customHeight="1" x14ac:dyDescent="0.25">
      <c r="A8" s="35" t="s">
        <v>345</v>
      </c>
      <c r="B8" s="210" t="s">
        <v>155</v>
      </c>
      <c r="C8" s="19">
        <v>162.30000000000001</v>
      </c>
      <c r="D8" s="36">
        <v>2.7</v>
      </c>
    </row>
    <row r="9" spans="1:6" ht="13.5" customHeight="1" x14ac:dyDescent="0.25">
      <c r="A9" s="35" t="s">
        <v>7</v>
      </c>
      <c r="B9" s="210" t="s">
        <v>29</v>
      </c>
      <c r="C9" s="19">
        <v>3</v>
      </c>
      <c r="D9" s="36">
        <v>1.8</v>
      </c>
      <c r="E9" s="5"/>
      <c r="F9" s="10"/>
    </row>
    <row r="10" spans="1:6" ht="13.5" customHeight="1" x14ac:dyDescent="0.25">
      <c r="A10" s="33" t="s">
        <v>8</v>
      </c>
      <c r="B10" s="210" t="s">
        <v>247</v>
      </c>
      <c r="C10" s="19">
        <v>10.5</v>
      </c>
      <c r="D10" s="36">
        <v>0</v>
      </c>
    </row>
    <row r="11" spans="1:6" ht="13.5" customHeight="1" x14ac:dyDescent="0.25">
      <c r="A11" s="33" t="s">
        <v>9</v>
      </c>
      <c r="B11" s="227" t="s">
        <v>145</v>
      </c>
      <c r="C11" s="19">
        <v>37.200000000000003</v>
      </c>
      <c r="D11" s="36">
        <v>0</v>
      </c>
    </row>
    <row r="12" spans="1:6" ht="30" customHeight="1" x14ac:dyDescent="0.25">
      <c r="A12" s="35" t="s">
        <v>10</v>
      </c>
      <c r="B12" s="214" t="s">
        <v>27</v>
      </c>
      <c r="C12" s="19">
        <v>15.5</v>
      </c>
      <c r="D12" s="36">
        <v>0.3</v>
      </c>
    </row>
    <row r="13" spans="1:6" ht="13.5" customHeight="1" x14ac:dyDescent="0.25">
      <c r="A13" s="35" t="s">
        <v>11</v>
      </c>
      <c r="B13" s="214" t="s">
        <v>2</v>
      </c>
      <c r="C13" s="19">
        <v>9.6999999999999993</v>
      </c>
      <c r="D13" s="36">
        <v>0.2</v>
      </c>
    </row>
    <row r="14" spans="1:6" ht="13.5" customHeight="1" x14ac:dyDescent="0.25">
      <c r="A14" s="33" t="s">
        <v>12</v>
      </c>
      <c r="B14" s="210" t="s">
        <v>1</v>
      </c>
      <c r="C14" s="19">
        <v>60</v>
      </c>
      <c r="D14" s="37">
        <v>0</v>
      </c>
    </row>
    <row r="15" spans="1:6" ht="30" customHeight="1" x14ac:dyDescent="0.25">
      <c r="A15" s="33" t="s">
        <v>13</v>
      </c>
      <c r="B15" s="214" t="s">
        <v>3</v>
      </c>
      <c r="C15" s="19">
        <v>0.2</v>
      </c>
      <c r="D15" s="20">
        <v>0</v>
      </c>
    </row>
    <row r="16" spans="1:6" ht="30" customHeight="1" x14ac:dyDescent="0.25">
      <c r="A16" s="35" t="s">
        <v>14</v>
      </c>
      <c r="B16" s="208" t="s">
        <v>244</v>
      </c>
      <c r="C16" s="19">
        <v>22</v>
      </c>
      <c r="D16" s="20">
        <v>0</v>
      </c>
    </row>
    <row r="17" spans="1:4" ht="30" customHeight="1" x14ac:dyDescent="0.25">
      <c r="A17" s="35" t="s">
        <v>15</v>
      </c>
      <c r="B17" s="210" t="s">
        <v>22</v>
      </c>
      <c r="C17" s="19">
        <v>350.5</v>
      </c>
      <c r="D17" s="36">
        <v>0</v>
      </c>
    </row>
    <row r="18" spans="1:4" ht="13.5" customHeight="1" x14ac:dyDescent="0.25">
      <c r="A18" s="33" t="s">
        <v>16</v>
      </c>
      <c r="B18" s="214" t="s">
        <v>23</v>
      </c>
      <c r="C18" s="19">
        <v>122</v>
      </c>
      <c r="D18" s="36">
        <v>1.4</v>
      </c>
    </row>
    <row r="19" spans="1:4" ht="30" customHeight="1" x14ac:dyDescent="0.25">
      <c r="A19" s="33" t="s">
        <v>17</v>
      </c>
      <c r="B19" s="228" t="s">
        <v>251</v>
      </c>
      <c r="C19" s="19">
        <v>50.6</v>
      </c>
      <c r="D19" s="36">
        <v>0.5</v>
      </c>
    </row>
    <row r="20" spans="1:4" ht="13.5" customHeight="1" x14ac:dyDescent="0.25">
      <c r="A20" s="35" t="s">
        <v>18</v>
      </c>
      <c r="B20" s="214" t="s">
        <v>253</v>
      </c>
      <c r="C20" s="19">
        <v>80</v>
      </c>
      <c r="D20" s="36">
        <v>0</v>
      </c>
    </row>
    <row r="21" spans="1:4" ht="13.5" customHeight="1" x14ac:dyDescent="0.25">
      <c r="A21" s="35" t="s">
        <v>19</v>
      </c>
      <c r="B21" s="228" t="s">
        <v>156</v>
      </c>
      <c r="C21" s="19">
        <v>1.1000000000000001</v>
      </c>
      <c r="D21" s="36">
        <v>1</v>
      </c>
    </row>
    <row r="22" spans="1:4" ht="13.5" customHeight="1" x14ac:dyDescent="0.25">
      <c r="A22" s="33" t="s">
        <v>238</v>
      </c>
      <c r="B22" s="228" t="s">
        <v>254</v>
      </c>
      <c r="C22" s="19">
        <v>2</v>
      </c>
      <c r="D22" s="36">
        <v>0.4</v>
      </c>
    </row>
    <row r="23" spans="1:4" ht="13.5" customHeight="1" x14ac:dyDescent="0.25">
      <c r="A23" s="33" t="s">
        <v>346</v>
      </c>
      <c r="B23" s="228" t="s">
        <v>255</v>
      </c>
      <c r="C23" s="19">
        <v>1.6</v>
      </c>
      <c r="D23" s="38">
        <v>0.3</v>
      </c>
    </row>
    <row r="24" spans="1:4" ht="13.5" customHeight="1" x14ac:dyDescent="0.25">
      <c r="A24" s="35" t="s">
        <v>347</v>
      </c>
      <c r="B24" s="214" t="s">
        <v>256</v>
      </c>
      <c r="C24" s="19">
        <v>31.299999999999997</v>
      </c>
      <c r="D24" s="37">
        <v>3.8</v>
      </c>
    </row>
    <row r="25" spans="1:4" ht="13.5" customHeight="1" x14ac:dyDescent="0.25">
      <c r="A25" s="35" t="s">
        <v>348</v>
      </c>
      <c r="B25" s="214" t="s">
        <v>248</v>
      </c>
      <c r="C25" s="19">
        <v>15.6</v>
      </c>
      <c r="D25" s="36">
        <v>0.3</v>
      </c>
    </row>
    <row r="26" spans="1:4" ht="13.5" customHeight="1" x14ac:dyDescent="0.25">
      <c r="A26" s="35" t="s">
        <v>349</v>
      </c>
      <c r="B26" s="214" t="s">
        <v>249</v>
      </c>
      <c r="C26" s="6">
        <v>4</v>
      </c>
      <c r="D26" s="36"/>
    </row>
    <row r="27" spans="1:4" ht="13.5" customHeight="1" x14ac:dyDescent="0.25">
      <c r="A27" s="110" t="s">
        <v>350</v>
      </c>
      <c r="B27" s="229" t="s">
        <v>147</v>
      </c>
      <c r="C27" s="109">
        <v>172</v>
      </c>
      <c r="D27" s="198"/>
    </row>
    <row r="28" spans="1:4" ht="13.5" customHeight="1" thickBot="1" x14ac:dyDescent="0.3">
      <c r="A28" s="110" t="s">
        <v>351</v>
      </c>
      <c r="B28" s="229" t="s">
        <v>250</v>
      </c>
      <c r="C28" s="109">
        <v>0.1</v>
      </c>
      <c r="D28" s="111">
        <v>0</v>
      </c>
    </row>
    <row r="29" spans="1:4" ht="21.75" customHeight="1" thickBot="1" x14ac:dyDescent="0.3">
      <c r="A29" s="294" t="s">
        <v>4</v>
      </c>
      <c r="B29" s="295"/>
      <c r="C29" s="7">
        <f>SUM(C6:C28)</f>
        <v>1348.3999999999994</v>
      </c>
      <c r="D29" s="200">
        <f>SUM(D6:D28)</f>
        <v>16.8</v>
      </c>
    </row>
    <row r="30" spans="1:4" ht="16.5" customHeight="1" thickBot="1" x14ac:dyDescent="0.3">
      <c r="B30" s="296" t="s">
        <v>33</v>
      </c>
      <c r="C30" s="296"/>
      <c r="D30" s="296"/>
    </row>
    <row r="31" spans="1:4" ht="13.5" customHeight="1" x14ac:dyDescent="0.25">
      <c r="B31" s="230" t="s">
        <v>34</v>
      </c>
      <c r="C31" s="24">
        <f>SUM(C6:C15)+C17+C18+C21+C27+C25+C26+C28</f>
        <v>1160.8999999999996</v>
      </c>
      <c r="D31" s="24">
        <f>SUM(D6:D15)+D17+D18+D21+D25+D26+D28</f>
        <v>11.8</v>
      </c>
    </row>
    <row r="32" spans="1:4" ht="13.5" customHeight="1" x14ac:dyDescent="0.25">
      <c r="B32" s="231" t="s">
        <v>252</v>
      </c>
      <c r="C32" s="8">
        <f>C20</f>
        <v>80</v>
      </c>
      <c r="D32" s="9">
        <f>D20</f>
        <v>0</v>
      </c>
    </row>
    <row r="33" spans="2:4" ht="13.5" customHeight="1" x14ac:dyDescent="0.25">
      <c r="B33" s="231" t="s">
        <v>35</v>
      </c>
      <c r="C33" s="8">
        <f>C16</f>
        <v>22</v>
      </c>
      <c r="D33" s="9">
        <f>D16</f>
        <v>0</v>
      </c>
    </row>
    <row r="34" spans="2:4" ht="13.5" customHeight="1" x14ac:dyDescent="0.25">
      <c r="B34" s="232" t="s">
        <v>152</v>
      </c>
      <c r="C34" s="8">
        <f>C24</f>
        <v>31.299999999999997</v>
      </c>
      <c r="D34" s="9">
        <f>D24</f>
        <v>3.8</v>
      </c>
    </row>
    <row r="35" spans="2:4" ht="13.5" customHeight="1" x14ac:dyDescent="0.25">
      <c r="B35" s="232" t="s">
        <v>153</v>
      </c>
      <c r="C35" s="21">
        <f>C22</f>
        <v>2</v>
      </c>
      <c r="D35" s="22">
        <f>D22</f>
        <v>0.4</v>
      </c>
    </row>
    <row r="36" spans="2:4" ht="13.5" customHeight="1" x14ac:dyDescent="0.25">
      <c r="B36" s="232" t="s">
        <v>154</v>
      </c>
      <c r="C36" s="21">
        <f>C23</f>
        <v>1.6</v>
      </c>
      <c r="D36" s="22">
        <f>D23</f>
        <v>0.3</v>
      </c>
    </row>
    <row r="37" spans="2:4" ht="13.5" customHeight="1" thickBot="1" x14ac:dyDescent="0.3">
      <c r="B37" s="233" t="s">
        <v>36</v>
      </c>
      <c r="C37" s="23">
        <f>C19</f>
        <v>50.6</v>
      </c>
      <c r="D37" s="23">
        <f>D19</f>
        <v>0.5</v>
      </c>
    </row>
    <row r="38" spans="2:4" x14ac:dyDescent="0.25">
      <c r="B38" s="27" t="s">
        <v>4</v>
      </c>
      <c r="C38" s="28">
        <f>SUM(C31:C37)</f>
        <v>1348.3999999999994</v>
      </c>
      <c r="D38" s="28">
        <f>SUM(D31:D37)</f>
        <v>16.8</v>
      </c>
    </row>
  </sheetData>
  <mergeCells count="8">
    <mergeCell ref="A29:B29"/>
    <mergeCell ref="B30:D30"/>
    <mergeCell ref="A2:D2"/>
    <mergeCell ref="C3:D3"/>
    <mergeCell ref="A4:A5"/>
    <mergeCell ref="B4:B5"/>
    <mergeCell ref="C4:C5"/>
    <mergeCell ref="D4:D5"/>
  </mergeCells>
  <pageMargins left="0.7" right="0.7" top="0.75" bottom="0.75" header="0.3" footer="0.3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workbookViewId="0">
      <selection activeCell="A2" sqref="A2:D2"/>
    </sheetView>
  </sheetViews>
  <sheetFormatPr defaultColWidth="9.109375" defaultRowHeight="13.8" x14ac:dyDescent="0.25"/>
  <cols>
    <col min="1" max="1" width="9.109375" style="58"/>
    <col min="2" max="2" width="85" style="58" customWidth="1"/>
    <col min="3" max="3" width="11" style="58" customWidth="1"/>
    <col min="4" max="4" width="11.5546875" style="58" customWidth="1"/>
    <col min="5" max="16384" width="9.109375" style="58"/>
  </cols>
  <sheetData>
    <row r="1" spans="1:6" ht="16.5" customHeight="1" x14ac:dyDescent="0.25">
      <c r="C1" s="302" t="s">
        <v>43</v>
      </c>
      <c r="D1" s="302"/>
    </row>
    <row r="2" spans="1:6" ht="41.25" customHeight="1" x14ac:dyDescent="0.25">
      <c r="A2" s="304" t="s">
        <v>352</v>
      </c>
      <c r="B2" s="304"/>
      <c r="C2" s="304"/>
      <c r="D2" s="304"/>
      <c r="E2" s="57"/>
      <c r="F2" s="57"/>
    </row>
    <row r="3" spans="1:6" ht="14.4" thickBot="1" x14ac:dyDescent="0.3">
      <c r="C3" s="303" t="s">
        <v>32</v>
      </c>
      <c r="D3" s="303"/>
    </row>
    <row r="4" spans="1:6" ht="15.75" customHeight="1" x14ac:dyDescent="0.25">
      <c r="A4" s="307" t="s">
        <v>21</v>
      </c>
      <c r="B4" s="305" t="s">
        <v>165</v>
      </c>
      <c r="C4" s="305" t="s">
        <v>0</v>
      </c>
      <c r="D4" s="309" t="s">
        <v>149</v>
      </c>
    </row>
    <row r="5" spans="1:6" ht="21.75" customHeight="1" thickBot="1" x14ac:dyDescent="0.3">
      <c r="A5" s="308"/>
      <c r="B5" s="306"/>
      <c r="C5" s="306"/>
      <c r="D5" s="310"/>
    </row>
    <row r="6" spans="1:6" ht="30" customHeight="1" thickBot="1" x14ac:dyDescent="0.3">
      <c r="A6" s="234">
        <v>1</v>
      </c>
      <c r="B6" s="235" t="s">
        <v>24</v>
      </c>
      <c r="C6" s="236">
        <f>SUM(C7:C11)</f>
        <v>33</v>
      </c>
      <c r="D6" s="237"/>
    </row>
    <row r="7" spans="1:6" ht="47.25" customHeight="1" x14ac:dyDescent="0.25">
      <c r="A7" s="187" t="s">
        <v>39</v>
      </c>
      <c r="B7" s="60" t="s">
        <v>46</v>
      </c>
      <c r="C7" s="61">
        <v>12</v>
      </c>
      <c r="D7" s="188"/>
    </row>
    <row r="8" spans="1:6" ht="19.5" customHeight="1" x14ac:dyDescent="0.25">
      <c r="A8" s="189" t="s">
        <v>40</v>
      </c>
      <c r="B8" s="29" t="s">
        <v>47</v>
      </c>
      <c r="C8" s="62">
        <v>4.8</v>
      </c>
      <c r="D8" s="190"/>
    </row>
    <row r="9" spans="1:6" ht="30" customHeight="1" x14ac:dyDescent="0.25">
      <c r="A9" s="189" t="s">
        <v>45</v>
      </c>
      <c r="B9" s="64" t="s">
        <v>169</v>
      </c>
      <c r="C9" s="63">
        <v>1</v>
      </c>
      <c r="D9" s="190"/>
    </row>
    <row r="10" spans="1:6" ht="19.5" customHeight="1" x14ac:dyDescent="0.25">
      <c r="A10" s="191" t="s">
        <v>44</v>
      </c>
      <c r="B10" s="64" t="s">
        <v>167</v>
      </c>
      <c r="C10" s="62">
        <v>0.2</v>
      </c>
      <c r="D10" s="190"/>
    </row>
    <row r="11" spans="1:6" ht="19.5" customHeight="1" thickBot="1" x14ac:dyDescent="0.3">
      <c r="A11" s="191" t="s">
        <v>48</v>
      </c>
      <c r="B11" s="64" t="s">
        <v>168</v>
      </c>
      <c r="C11" s="62">
        <v>15</v>
      </c>
      <c r="D11" s="190"/>
    </row>
    <row r="12" spans="1:6" ht="30" customHeight="1" thickBot="1" x14ac:dyDescent="0.3">
      <c r="A12" s="238">
        <v>2</v>
      </c>
      <c r="B12" s="245" t="s">
        <v>25</v>
      </c>
      <c r="C12" s="239">
        <f>C13+C14</f>
        <v>72.3</v>
      </c>
      <c r="D12" s="240"/>
    </row>
    <row r="13" spans="1:6" ht="19.5" customHeight="1" x14ac:dyDescent="0.25">
      <c r="A13" s="187" t="s">
        <v>41</v>
      </c>
      <c r="B13" s="60" t="s">
        <v>146</v>
      </c>
      <c r="C13" s="61">
        <v>25</v>
      </c>
      <c r="D13" s="188"/>
    </row>
    <row r="14" spans="1:6" ht="61.5" customHeight="1" thickBot="1" x14ac:dyDescent="0.3">
      <c r="A14" s="193" t="s">
        <v>42</v>
      </c>
      <c r="B14" s="66" t="s">
        <v>170</v>
      </c>
      <c r="C14" s="67">
        <v>47.3</v>
      </c>
      <c r="D14" s="194"/>
    </row>
    <row r="15" spans="1:6" ht="30" customHeight="1" thickBot="1" x14ac:dyDescent="0.3">
      <c r="A15" s="247">
        <v>3</v>
      </c>
      <c r="B15" s="246" t="s">
        <v>188</v>
      </c>
      <c r="C15" s="241">
        <v>20</v>
      </c>
      <c r="D15" s="242"/>
    </row>
    <row r="16" spans="1:6" x14ac:dyDescent="0.25">
      <c r="A16" s="301" t="s">
        <v>166</v>
      </c>
      <c r="B16" s="301"/>
      <c r="C16" s="243">
        <f>C6+C12+C15</f>
        <v>125.3</v>
      </c>
      <c r="D16" s="244"/>
    </row>
  </sheetData>
  <mergeCells count="8">
    <mergeCell ref="A16:B16"/>
    <mergeCell ref="C1:D1"/>
    <mergeCell ref="C3:D3"/>
    <mergeCell ref="A2:D2"/>
    <mergeCell ref="C4:C5"/>
    <mergeCell ref="A4:A5"/>
    <mergeCell ref="B4:B5"/>
    <mergeCell ref="D4:D5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A2" sqref="A2:D6"/>
    </sheetView>
  </sheetViews>
  <sheetFormatPr defaultColWidth="9.109375" defaultRowHeight="13.8" x14ac:dyDescent="0.25"/>
  <cols>
    <col min="1" max="1" width="6.44140625" style="68" customWidth="1"/>
    <col min="2" max="2" width="79" style="68" customWidth="1"/>
    <col min="3" max="3" width="10.33203125" style="68" customWidth="1"/>
    <col min="4" max="4" width="11.5546875" style="68" customWidth="1"/>
    <col min="5" max="16384" width="9.109375" style="68"/>
  </cols>
  <sheetData>
    <row r="1" spans="1:8" x14ac:dyDescent="0.25">
      <c r="D1" s="68" t="s">
        <v>231</v>
      </c>
    </row>
    <row r="2" spans="1:8" x14ac:dyDescent="0.25">
      <c r="A2" s="304" t="s">
        <v>353</v>
      </c>
      <c r="B2" s="304"/>
      <c r="C2" s="304"/>
      <c r="D2" s="304"/>
      <c r="E2" s="69"/>
      <c r="F2" s="69"/>
      <c r="G2" s="69"/>
      <c r="H2" s="69"/>
    </row>
    <row r="3" spans="1:8" ht="16.5" customHeight="1" x14ac:dyDescent="0.25">
      <c r="A3" s="304"/>
      <c r="B3" s="304"/>
      <c r="C3" s="304"/>
      <c r="D3" s="304"/>
      <c r="E3" s="69"/>
      <c r="F3" s="69"/>
      <c r="G3" s="69"/>
      <c r="H3" s="69"/>
    </row>
    <row r="4" spans="1:8" hidden="1" x14ac:dyDescent="0.25">
      <c r="A4" s="304"/>
      <c r="B4" s="304"/>
      <c r="C4" s="304"/>
      <c r="D4" s="304"/>
      <c r="E4" s="69"/>
      <c r="F4" s="69"/>
      <c r="G4" s="69"/>
      <c r="H4" s="69"/>
    </row>
    <row r="5" spans="1:8" hidden="1" x14ac:dyDescent="0.25">
      <c r="A5" s="304"/>
      <c r="B5" s="304"/>
      <c r="C5" s="304"/>
      <c r="D5" s="304"/>
      <c r="E5" s="69"/>
      <c r="F5" s="69"/>
      <c r="G5" s="69"/>
      <c r="H5" s="69"/>
    </row>
    <row r="6" spans="1:8" hidden="1" x14ac:dyDescent="0.25">
      <c r="A6" s="313"/>
      <c r="B6" s="313"/>
      <c r="C6" s="313"/>
      <c r="D6" s="313"/>
      <c r="E6" s="69"/>
      <c r="F6" s="69"/>
      <c r="G6" s="69"/>
      <c r="H6" s="69"/>
    </row>
    <row r="7" spans="1:8" ht="14.4" thickBot="1" x14ac:dyDescent="0.3">
      <c r="A7" s="70"/>
      <c r="B7" s="70"/>
      <c r="C7" s="70"/>
      <c r="D7" s="71" t="s">
        <v>32</v>
      </c>
      <c r="E7" s="69"/>
      <c r="F7" s="69"/>
      <c r="G7" s="69"/>
      <c r="H7" s="69"/>
    </row>
    <row r="8" spans="1:8" ht="45.75" customHeight="1" thickBot="1" x14ac:dyDescent="0.3">
      <c r="A8" s="184" t="s">
        <v>49</v>
      </c>
      <c r="B8" s="185" t="s">
        <v>50</v>
      </c>
      <c r="C8" s="185" t="s">
        <v>0</v>
      </c>
      <c r="D8" s="186" t="s">
        <v>149</v>
      </c>
    </row>
    <row r="9" spans="1:8" ht="15" customHeight="1" x14ac:dyDescent="0.25">
      <c r="A9" s="59">
        <v>1</v>
      </c>
      <c r="B9" s="73" t="s">
        <v>172</v>
      </c>
      <c r="C9" s="74">
        <v>91.9</v>
      </c>
      <c r="D9" s="74"/>
    </row>
    <row r="10" spans="1:8" ht="15" customHeight="1" x14ac:dyDescent="0.25">
      <c r="A10" s="72">
        <v>2</v>
      </c>
      <c r="B10" s="75" t="s">
        <v>173</v>
      </c>
      <c r="C10" s="76">
        <v>80</v>
      </c>
      <c r="D10" s="76"/>
    </row>
    <row r="11" spans="1:8" ht="15" customHeight="1" x14ac:dyDescent="0.25">
      <c r="A11" s="72">
        <v>3</v>
      </c>
      <c r="B11" s="77" t="s">
        <v>174</v>
      </c>
      <c r="C11" s="76">
        <v>10</v>
      </c>
      <c r="D11" s="76"/>
    </row>
    <row r="12" spans="1:8" ht="15" customHeight="1" thickBot="1" x14ac:dyDescent="0.3">
      <c r="A12" s="72">
        <v>4</v>
      </c>
      <c r="B12" s="77" t="s">
        <v>175</v>
      </c>
      <c r="C12" s="76">
        <v>8</v>
      </c>
      <c r="D12" s="76"/>
    </row>
    <row r="13" spans="1:8" ht="14.4" thickBot="1" x14ac:dyDescent="0.3">
      <c r="A13" s="311" t="s">
        <v>52</v>
      </c>
      <c r="B13" s="312"/>
      <c r="C13" s="82">
        <f>SUM(C9:C12)</f>
        <v>189.9</v>
      </c>
      <c r="D13" s="82">
        <f>SUM(D9:D12)</f>
        <v>0</v>
      </c>
    </row>
  </sheetData>
  <mergeCells count="2">
    <mergeCell ref="A13:B13"/>
    <mergeCell ref="A2:D6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A2" sqref="A2:D6"/>
    </sheetView>
  </sheetViews>
  <sheetFormatPr defaultColWidth="9.109375" defaultRowHeight="13.8" x14ac:dyDescent="0.25"/>
  <cols>
    <col min="1" max="1" width="6.44140625" style="68" customWidth="1"/>
    <col min="2" max="2" width="80.6640625" style="68" customWidth="1"/>
    <col min="3" max="3" width="10.6640625" style="68" customWidth="1"/>
    <col min="4" max="4" width="11.88671875" style="68" customWidth="1"/>
    <col min="5" max="16384" width="9.109375" style="68"/>
  </cols>
  <sheetData>
    <row r="1" spans="1:8" x14ac:dyDescent="0.25">
      <c r="D1" s="68" t="s">
        <v>230</v>
      </c>
    </row>
    <row r="2" spans="1:8" x14ac:dyDescent="0.25">
      <c r="A2" s="304" t="s">
        <v>354</v>
      </c>
      <c r="B2" s="304"/>
      <c r="C2" s="304"/>
      <c r="D2" s="304"/>
      <c r="E2" s="69"/>
      <c r="F2" s="69"/>
      <c r="G2" s="69"/>
      <c r="H2" s="69"/>
    </row>
    <row r="3" spans="1:8" ht="21" customHeight="1" x14ac:dyDescent="0.25">
      <c r="A3" s="304"/>
      <c r="B3" s="304"/>
      <c r="C3" s="304"/>
      <c r="D3" s="304"/>
      <c r="E3" s="69"/>
      <c r="F3" s="69"/>
      <c r="G3" s="69"/>
      <c r="H3" s="69"/>
    </row>
    <row r="4" spans="1:8" hidden="1" x14ac:dyDescent="0.25">
      <c r="A4" s="304"/>
      <c r="B4" s="304"/>
      <c r="C4" s="304"/>
      <c r="D4" s="304"/>
      <c r="E4" s="69"/>
      <c r="F4" s="69"/>
      <c r="G4" s="69"/>
      <c r="H4" s="69"/>
    </row>
    <row r="5" spans="1:8" hidden="1" x14ac:dyDescent="0.25">
      <c r="A5" s="304"/>
      <c r="B5" s="304"/>
      <c r="C5" s="304"/>
      <c r="D5" s="304"/>
      <c r="E5" s="69"/>
      <c r="F5" s="69"/>
      <c r="G5" s="69"/>
      <c r="H5" s="69"/>
    </row>
    <row r="6" spans="1:8" hidden="1" x14ac:dyDescent="0.25">
      <c r="A6" s="313"/>
      <c r="B6" s="313"/>
      <c r="C6" s="313"/>
      <c r="D6" s="313"/>
      <c r="E6" s="69"/>
      <c r="F6" s="69"/>
      <c r="G6" s="69"/>
      <c r="H6" s="69"/>
    </row>
    <row r="7" spans="1:8" ht="16.5" customHeight="1" x14ac:dyDescent="0.25">
      <c r="A7" s="70"/>
      <c r="B7" s="70"/>
      <c r="C7" s="70"/>
      <c r="D7" s="71" t="s">
        <v>32</v>
      </c>
      <c r="E7" s="69"/>
      <c r="F7" s="69"/>
      <c r="G7" s="69"/>
      <c r="H7" s="69"/>
    </row>
    <row r="8" spans="1:8" ht="47.25" customHeight="1" x14ac:dyDescent="0.25">
      <c r="A8" s="72" t="s">
        <v>49</v>
      </c>
      <c r="B8" s="72" t="s">
        <v>50</v>
      </c>
      <c r="C8" s="72" t="s">
        <v>0</v>
      </c>
      <c r="D8" s="72" t="s">
        <v>149</v>
      </c>
    </row>
    <row r="9" spans="1:8" ht="15" customHeight="1" x14ac:dyDescent="0.25">
      <c r="A9" s="59">
        <v>1</v>
      </c>
      <c r="B9" s="73" t="s">
        <v>176</v>
      </c>
      <c r="C9" s="74">
        <v>0.2</v>
      </c>
      <c r="D9" s="74"/>
    </row>
    <row r="10" spans="1:8" ht="15" customHeight="1" x14ac:dyDescent="0.25">
      <c r="A10" s="72">
        <v>2</v>
      </c>
      <c r="B10" s="75" t="s">
        <v>177</v>
      </c>
      <c r="C10" s="76">
        <v>1</v>
      </c>
      <c r="D10" s="76"/>
    </row>
    <row r="11" spans="1:8" ht="15" customHeight="1" x14ac:dyDescent="0.25">
      <c r="A11" s="72">
        <v>3</v>
      </c>
      <c r="B11" s="77" t="s">
        <v>178</v>
      </c>
      <c r="C11" s="76">
        <v>1</v>
      </c>
      <c r="D11" s="76"/>
    </row>
    <row r="12" spans="1:8" ht="15" customHeight="1" x14ac:dyDescent="0.25">
      <c r="A12" s="72">
        <v>4</v>
      </c>
      <c r="B12" s="77" t="s">
        <v>179</v>
      </c>
      <c r="C12" s="76">
        <v>5</v>
      </c>
      <c r="D12" s="76"/>
    </row>
    <row r="13" spans="1:8" ht="15" customHeight="1" x14ac:dyDescent="0.25">
      <c r="A13" s="72">
        <v>5</v>
      </c>
      <c r="B13" s="77" t="s">
        <v>180</v>
      </c>
      <c r="C13" s="76">
        <v>4</v>
      </c>
      <c r="D13" s="76"/>
    </row>
    <row r="14" spans="1:8" ht="15" customHeight="1" x14ac:dyDescent="0.25">
      <c r="A14" s="72">
        <v>6</v>
      </c>
      <c r="B14" s="77" t="s">
        <v>181</v>
      </c>
      <c r="C14" s="76">
        <v>13</v>
      </c>
      <c r="D14" s="76"/>
    </row>
    <row r="15" spans="1:8" ht="15" customHeight="1" x14ac:dyDescent="0.25">
      <c r="A15" s="72">
        <v>7</v>
      </c>
      <c r="B15" s="75" t="s">
        <v>182</v>
      </c>
      <c r="C15" s="76">
        <v>4</v>
      </c>
      <c r="D15" s="76"/>
    </row>
    <row r="16" spans="1:8" ht="15" customHeight="1" x14ac:dyDescent="0.25">
      <c r="A16" s="72">
        <v>8</v>
      </c>
      <c r="B16" s="77" t="s">
        <v>51</v>
      </c>
      <c r="C16" s="76">
        <v>2</v>
      </c>
      <c r="D16" s="76"/>
    </row>
    <row r="17" spans="1:4" ht="15" customHeight="1" x14ac:dyDescent="0.25">
      <c r="A17" s="78">
        <v>9</v>
      </c>
      <c r="B17" s="79" t="s">
        <v>183</v>
      </c>
      <c r="C17" s="80">
        <v>8.1999999999999993</v>
      </c>
      <c r="D17" s="80"/>
    </row>
    <row r="18" spans="1:4" ht="15" customHeight="1" thickBot="1" x14ac:dyDescent="0.3">
      <c r="A18" s="78">
        <v>10</v>
      </c>
      <c r="B18" s="81" t="s">
        <v>184</v>
      </c>
      <c r="C18" s="80">
        <v>20</v>
      </c>
      <c r="D18" s="80"/>
    </row>
    <row r="19" spans="1:4" ht="14.4" thickBot="1" x14ac:dyDescent="0.3">
      <c r="A19" s="311" t="s">
        <v>52</v>
      </c>
      <c r="B19" s="312"/>
      <c r="C19" s="82">
        <f>SUM(C9:C18)</f>
        <v>58.4</v>
      </c>
      <c r="D19" s="82">
        <f>SUM(D9:D18)</f>
        <v>0</v>
      </c>
    </row>
  </sheetData>
  <mergeCells count="2">
    <mergeCell ref="A19:B19"/>
    <mergeCell ref="A2:D6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opLeftCell="A10" workbookViewId="0">
      <selection activeCell="A2" sqref="A2:D2"/>
    </sheetView>
  </sheetViews>
  <sheetFormatPr defaultColWidth="9.109375" defaultRowHeight="13.8" x14ac:dyDescent="0.25"/>
  <cols>
    <col min="1" max="1" width="4" style="41" customWidth="1"/>
    <col min="2" max="2" width="87.44140625" style="41" customWidth="1"/>
    <col min="3" max="3" width="14.44140625" style="41" customWidth="1"/>
    <col min="4" max="4" width="12.44140625" style="41" customWidth="1"/>
    <col min="5" max="16384" width="9.109375" style="41"/>
  </cols>
  <sheetData>
    <row r="1" spans="1:4" ht="17.25" customHeight="1" x14ac:dyDescent="0.25">
      <c r="A1" s="40"/>
      <c r="B1" s="40"/>
      <c r="C1" s="314" t="s">
        <v>163</v>
      </c>
      <c r="D1" s="314"/>
    </row>
    <row r="2" spans="1:4" ht="32.25" customHeight="1" x14ac:dyDescent="0.25">
      <c r="A2" s="317" t="s">
        <v>355</v>
      </c>
      <c r="B2" s="317"/>
      <c r="C2" s="317"/>
      <c r="D2" s="317"/>
    </row>
    <row r="3" spans="1:4" ht="13.5" customHeight="1" thickBot="1" x14ac:dyDescent="0.3">
      <c r="A3" s="40"/>
      <c r="B3" s="42"/>
      <c r="C3" s="324" t="s">
        <v>32</v>
      </c>
      <c r="D3" s="324"/>
    </row>
    <row r="4" spans="1:4" ht="25.5" customHeight="1" x14ac:dyDescent="0.25">
      <c r="A4" s="320" t="s">
        <v>21</v>
      </c>
      <c r="B4" s="318" t="s">
        <v>20</v>
      </c>
      <c r="C4" s="318" t="s">
        <v>0</v>
      </c>
      <c r="D4" s="322" t="s">
        <v>149</v>
      </c>
    </row>
    <row r="5" spans="1:4" ht="25.5" customHeight="1" thickBot="1" x14ac:dyDescent="0.3">
      <c r="A5" s="321"/>
      <c r="B5" s="319"/>
      <c r="C5" s="319"/>
      <c r="D5" s="323"/>
    </row>
    <row r="6" spans="1:4" ht="15" customHeight="1" x14ac:dyDescent="0.25">
      <c r="A6" s="43">
        <v>1</v>
      </c>
      <c r="B6" s="84" t="s">
        <v>189</v>
      </c>
      <c r="C6" s="54">
        <v>50</v>
      </c>
      <c r="D6" s="44"/>
    </row>
    <row r="7" spans="1:4" ht="43.5" customHeight="1" x14ac:dyDescent="0.25">
      <c r="A7" s="45">
        <v>2</v>
      </c>
      <c r="B7" s="46" t="s">
        <v>190</v>
      </c>
      <c r="C7" s="55">
        <v>50</v>
      </c>
      <c r="D7" s="47"/>
    </row>
    <row r="8" spans="1:4" ht="15" customHeight="1" x14ac:dyDescent="0.25">
      <c r="A8" s="45">
        <v>3</v>
      </c>
      <c r="B8" s="46" t="s">
        <v>191</v>
      </c>
      <c r="C8" s="55">
        <v>20</v>
      </c>
      <c r="D8" s="56"/>
    </row>
    <row r="9" spans="1:4" ht="28.5" customHeight="1" x14ac:dyDescent="0.25">
      <c r="A9" s="45">
        <v>4</v>
      </c>
      <c r="B9" s="46" t="s">
        <v>232</v>
      </c>
      <c r="C9" s="55">
        <v>190</v>
      </c>
      <c r="D9" s="48"/>
    </row>
    <row r="10" spans="1:4" ht="15" customHeight="1" x14ac:dyDescent="0.25">
      <c r="A10" s="45">
        <v>5</v>
      </c>
      <c r="B10" s="46" t="s">
        <v>157</v>
      </c>
      <c r="C10" s="55">
        <v>50</v>
      </c>
      <c r="D10" s="49"/>
    </row>
    <row r="11" spans="1:4" ht="15" customHeight="1" x14ac:dyDescent="0.25">
      <c r="A11" s="45">
        <v>6</v>
      </c>
      <c r="B11" s="46" t="s">
        <v>158</v>
      </c>
      <c r="C11" s="55">
        <v>100</v>
      </c>
      <c r="D11" s="49"/>
    </row>
    <row r="12" spans="1:4" ht="15" customHeight="1" x14ac:dyDescent="0.25">
      <c r="A12" s="45">
        <v>7</v>
      </c>
      <c r="B12" s="46" t="s">
        <v>159</v>
      </c>
      <c r="C12" s="55">
        <v>25</v>
      </c>
      <c r="D12" s="48"/>
    </row>
    <row r="13" spans="1:4" ht="30.75" customHeight="1" x14ac:dyDescent="0.25">
      <c r="A13" s="45">
        <v>8</v>
      </c>
      <c r="B13" s="46" t="s">
        <v>185</v>
      </c>
      <c r="C13" s="55">
        <v>50</v>
      </c>
      <c r="D13" s="47"/>
    </row>
    <row r="14" spans="1:4" ht="15" customHeight="1" x14ac:dyDescent="0.25">
      <c r="A14" s="50">
        <v>9</v>
      </c>
      <c r="B14" s="46" t="s">
        <v>160</v>
      </c>
      <c r="C14" s="55">
        <v>40</v>
      </c>
      <c r="D14" s="47"/>
    </row>
    <row r="15" spans="1:4" ht="15" customHeight="1" x14ac:dyDescent="0.25">
      <c r="A15" s="45">
        <v>10</v>
      </c>
      <c r="B15" s="46" t="s">
        <v>161</v>
      </c>
      <c r="C15" s="55">
        <v>10</v>
      </c>
      <c r="D15" s="49"/>
    </row>
    <row r="16" spans="1:4" ht="15" customHeight="1" x14ac:dyDescent="0.25">
      <c r="A16" s="45">
        <v>11</v>
      </c>
      <c r="B16" s="46" t="s">
        <v>186</v>
      </c>
      <c r="C16" s="55">
        <v>10</v>
      </c>
      <c r="D16" s="48"/>
    </row>
    <row r="17" spans="1:4" ht="15" customHeight="1" thickBot="1" x14ac:dyDescent="0.3">
      <c r="A17" s="45">
        <v>12</v>
      </c>
      <c r="B17" s="46" t="s">
        <v>162</v>
      </c>
      <c r="C17" s="55">
        <v>5</v>
      </c>
      <c r="D17" s="49"/>
    </row>
    <row r="18" spans="1:4" ht="14.4" thickBot="1" x14ac:dyDescent="0.3">
      <c r="A18" s="315" t="s">
        <v>4</v>
      </c>
      <c r="B18" s="316"/>
      <c r="C18" s="39">
        <f>SUM(C6:C17)</f>
        <v>600</v>
      </c>
      <c r="D18" s="83">
        <f>SUM(D6:D17)</f>
        <v>0</v>
      </c>
    </row>
    <row r="19" spans="1:4" x14ac:dyDescent="0.25">
      <c r="A19" s="51"/>
      <c r="B19" s="52"/>
      <c r="C19" s="53"/>
      <c r="D19" s="53"/>
    </row>
  </sheetData>
  <mergeCells count="8">
    <mergeCell ref="C1:D1"/>
    <mergeCell ref="A18:B18"/>
    <mergeCell ref="A2:D2"/>
    <mergeCell ref="C4:C5"/>
    <mergeCell ref="A4:A5"/>
    <mergeCell ref="B4:B5"/>
    <mergeCell ref="D4:D5"/>
    <mergeCell ref="C3:D3"/>
  </mergeCells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A15" sqref="A15"/>
    </sheetView>
  </sheetViews>
  <sheetFormatPr defaultColWidth="9.109375" defaultRowHeight="15.6" x14ac:dyDescent="0.3"/>
  <cols>
    <col min="1" max="1" width="6.44140625" style="11" customWidth="1"/>
    <col min="2" max="2" width="73.109375" style="11" customWidth="1"/>
    <col min="3" max="3" width="13.33203125" style="11" customWidth="1"/>
    <col min="4" max="4" width="14.109375" style="11" customWidth="1"/>
    <col min="5" max="5" width="11.6640625" style="11" customWidth="1"/>
    <col min="6" max="16384" width="9.109375" style="11"/>
  </cols>
  <sheetData>
    <row r="1" spans="1:8" x14ac:dyDescent="0.3">
      <c r="E1" s="11" t="s">
        <v>226</v>
      </c>
    </row>
    <row r="2" spans="1:8" ht="25.5" customHeight="1" x14ac:dyDescent="0.3">
      <c r="A2" s="326" t="s">
        <v>171</v>
      </c>
      <c r="B2" s="326"/>
      <c r="C2" s="326"/>
      <c r="D2" s="326"/>
      <c r="E2" s="326"/>
      <c r="F2" s="12"/>
      <c r="G2" s="12"/>
      <c r="H2" s="12"/>
    </row>
    <row r="3" spans="1:8" ht="8.25" customHeight="1" x14ac:dyDescent="0.3">
      <c r="A3" s="326"/>
      <c r="B3" s="326"/>
      <c r="C3" s="326"/>
      <c r="D3" s="326"/>
      <c r="E3" s="326"/>
      <c r="F3" s="12"/>
      <c r="G3" s="12"/>
      <c r="H3" s="12"/>
    </row>
    <row r="4" spans="1:8" ht="15.75" hidden="1" customHeight="1" x14ac:dyDescent="0.3">
      <c r="A4" s="326"/>
      <c r="B4" s="326"/>
      <c r="C4" s="326"/>
      <c r="D4" s="326"/>
      <c r="E4" s="326"/>
      <c r="F4" s="12"/>
      <c r="G4" s="12"/>
      <c r="H4" s="12"/>
    </row>
    <row r="5" spans="1:8" ht="15.75" hidden="1" customHeight="1" x14ac:dyDescent="0.3">
      <c r="A5" s="326"/>
      <c r="B5" s="326"/>
      <c r="C5" s="326"/>
      <c r="D5" s="326"/>
      <c r="E5" s="326"/>
      <c r="F5" s="12"/>
      <c r="G5" s="12"/>
      <c r="H5" s="12"/>
    </row>
    <row r="6" spans="1:8" ht="15.75" hidden="1" customHeight="1" x14ac:dyDescent="0.3">
      <c r="A6" s="326"/>
      <c r="B6" s="326"/>
      <c r="C6" s="326"/>
      <c r="D6" s="326"/>
      <c r="E6" s="326"/>
      <c r="F6" s="12"/>
      <c r="G6" s="12"/>
      <c r="H6" s="12"/>
    </row>
    <row r="7" spans="1:8" ht="16.2" thickBot="1" x14ac:dyDescent="0.35">
      <c r="A7" s="13"/>
      <c r="B7" s="13"/>
      <c r="C7" s="13"/>
      <c r="D7" s="327" t="s">
        <v>225</v>
      </c>
      <c r="E7" s="327"/>
      <c r="F7" s="12"/>
      <c r="G7" s="12"/>
      <c r="H7" s="12"/>
    </row>
    <row r="8" spans="1:8" ht="15.75" hidden="1" customHeight="1" x14ac:dyDescent="0.3">
      <c r="A8" s="89"/>
      <c r="B8" s="90"/>
      <c r="C8" s="90"/>
      <c r="D8" s="88"/>
    </row>
    <row r="9" spans="1:8" ht="46.5" customHeight="1" thickBot="1" x14ac:dyDescent="0.35">
      <c r="A9" s="105" t="s">
        <v>49</v>
      </c>
      <c r="B9" s="106" t="s">
        <v>50</v>
      </c>
      <c r="C9" s="106" t="s">
        <v>0</v>
      </c>
      <c r="D9" s="106" t="s">
        <v>149</v>
      </c>
      <c r="E9" s="107" t="s">
        <v>214</v>
      </c>
    </row>
    <row r="10" spans="1:8" ht="31.2" x14ac:dyDescent="0.3">
      <c r="A10" s="102" t="s">
        <v>5</v>
      </c>
      <c r="B10" s="103" t="s">
        <v>215</v>
      </c>
      <c r="C10" s="104">
        <v>2.3159999999999998</v>
      </c>
      <c r="D10" s="104"/>
      <c r="E10" s="104" t="s">
        <v>221</v>
      </c>
    </row>
    <row r="11" spans="1:8" ht="17.25" customHeight="1" x14ac:dyDescent="0.3">
      <c r="A11" s="100" t="s">
        <v>6</v>
      </c>
      <c r="B11" s="15" t="s">
        <v>216</v>
      </c>
      <c r="C11" s="85">
        <v>8</v>
      </c>
      <c r="D11" s="85"/>
      <c r="E11" s="85" t="s">
        <v>222</v>
      </c>
    </row>
    <row r="12" spans="1:8" ht="31.2" x14ac:dyDescent="0.3">
      <c r="A12" s="100" t="s">
        <v>345</v>
      </c>
      <c r="B12" s="14" t="s">
        <v>217</v>
      </c>
      <c r="C12" s="85">
        <v>32.200000000000003</v>
      </c>
      <c r="D12" s="85"/>
      <c r="E12" s="85" t="s">
        <v>223</v>
      </c>
    </row>
    <row r="13" spans="1:8" ht="17.25" customHeight="1" x14ac:dyDescent="0.3">
      <c r="A13" s="100" t="s">
        <v>7</v>
      </c>
      <c r="B13" s="14" t="s">
        <v>218</v>
      </c>
      <c r="C13" s="85">
        <v>16.100000000000001</v>
      </c>
      <c r="D13" s="85"/>
      <c r="E13" s="85" t="s">
        <v>221</v>
      </c>
    </row>
    <row r="14" spans="1:8" ht="17.25" customHeight="1" x14ac:dyDescent="0.3">
      <c r="A14" s="100" t="s">
        <v>8</v>
      </c>
      <c r="B14" s="15" t="s">
        <v>219</v>
      </c>
      <c r="C14" s="85">
        <v>4</v>
      </c>
      <c r="D14" s="85"/>
      <c r="E14" s="85" t="s">
        <v>224</v>
      </c>
    </row>
    <row r="15" spans="1:8" ht="17.25" customHeight="1" x14ac:dyDescent="0.3">
      <c r="A15" s="100" t="s">
        <v>9</v>
      </c>
      <c r="B15" s="14" t="s">
        <v>220</v>
      </c>
      <c r="C15" s="91">
        <v>98.384</v>
      </c>
      <c r="D15" s="91"/>
      <c r="E15" s="87" t="s">
        <v>221</v>
      </c>
    </row>
    <row r="16" spans="1:8" x14ac:dyDescent="0.3">
      <c r="A16" s="325" t="s">
        <v>52</v>
      </c>
      <c r="B16" s="325"/>
      <c r="C16" s="101">
        <f>SUM(C10:C15)</f>
        <v>161</v>
      </c>
      <c r="D16" s="101">
        <f>SUM(D10:D15)</f>
        <v>0</v>
      </c>
      <c r="E16" s="86"/>
    </row>
  </sheetData>
  <mergeCells count="3">
    <mergeCell ref="A16:B16"/>
    <mergeCell ref="A2:E6"/>
    <mergeCell ref="D7:E7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10</vt:i4>
      </vt:variant>
    </vt:vector>
  </HeadingPairs>
  <TitlesOfParts>
    <vt:vector size="10" baseType="lpstr">
      <vt:lpstr>1_ pajamos</vt:lpstr>
      <vt:lpstr>2_skolintos lesos</vt:lpstr>
      <vt:lpstr>3_ES lesos</vt:lpstr>
      <vt:lpstr>4_prisidėti prie proj</vt:lpstr>
      <vt:lpstr>5_2 progr_3 priem </vt:lpstr>
      <vt:lpstr>6_architekt</vt:lpstr>
      <vt:lpstr>7_kult_pav </vt:lpstr>
      <vt:lpstr>8_infrastr</vt:lpstr>
      <vt:lpstr>9_melioracija</vt:lpstr>
      <vt:lpstr>10_valst_funkc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Jurgita Saldukienė</dc:creator>
  <cp:lastModifiedBy>Daiva Mažeikienė</cp:lastModifiedBy>
  <cp:lastPrinted>2022-01-24T11:13:06Z</cp:lastPrinted>
  <dcterms:created xsi:type="dcterms:W3CDTF">2018-01-24T07:12:16Z</dcterms:created>
  <dcterms:modified xsi:type="dcterms:W3CDTF">2022-01-27T12:06:20Z</dcterms:modified>
</cp:coreProperties>
</file>