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2022 biudžeto projektas\"/>
    </mc:Choice>
  </mc:AlternateContent>
  <bookViews>
    <workbookView xWindow="0" yWindow="0" windowWidth="23040" windowHeight="9396"/>
  </bookViews>
  <sheets>
    <sheet name="pajamos (1)" sheetId="11" r:id="rId1"/>
    <sheet name=" imokos(2)" sheetId="12" r:id="rId2"/>
    <sheet name="savivaldybės funkcijos(3)" sheetId="24" r:id="rId3"/>
    <sheet name="v-f (4)" sheetId="20" r:id="rId4"/>
    <sheet name="ugd_reikmems(5)" sheetId="17" r:id="rId5"/>
    <sheet name="kt_ dotacijos (6)" sheetId="21" r:id="rId6"/>
    <sheet name="biud_ist_pajamos (7)" sheetId="33" r:id="rId7"/>
    <sheet name="likutis (8)" sheetId="29" r:id="rId8"/>
    <sheet name="programos(9)" sheetId="6" r:id="rId9"/>
  </sheets>
  <definedNames>
    <definedName name="_xlnm.Print_Area" localSheetId="4">'ugd_reikmems(5)'!$A$1:$G$30</definedName>
    <definedName name="_xlnm.Print_Titles" localSheetId="1">' imokos(2)'!$8:$8</definedName>
    <definedName name="_xlnm.Print_Titles" localSheetId="6">'biud_ist_pajamos (7)'!$8:$8</definedName>
    <definedName name="_xlnm.Print_Titles" localSheetId="5">'kt_ dotacijos (6)'!$8:$8</definedName>
    <definedName name="_xlnm.Print_Titles" localSheetId="7">'likutis (8)'!$8:$8</definedName>
    <definedName name="_xlnm.Print_Titles" localSheetId="0">'pajamos (1)'!$8:$8</definedName>
    <definedName name="_xlnm.Print_Titles" localSheetId="2">'savivaldybės funkcijos(3)'!$8:$8</definedName>
    <definedName name="_xlnm.Print_Titles" localSheetId="4">'ugd_reikmems(5)'!$8:$8</definedName>
    <definedName name="_xlnm.Print_Titles" localSheetId="3">'v-f (4)'!$8:$8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1" l="1"/>
  <c r="E27" i="29" l="1"/>
  <c r="E45" i="33"/>
  <c r="E39" i="21"/>
  <c r="E106" i="24"/>
  <c r="E105" i="24"/>
  <c r="D14" i="6" l="1"/>
  <c r="F47" i="33"/>
  <c r="E47" i="33"/>
  <c r="F46" i="33"/>
  <c r="E46" i="33"/>
  <c r="F41" i="21" l="1"/>
  <c r="F40" i="21"/>
  <c r="F39" i="21"/>
  <c r="F38" i="21"/>
  <c r="E38" i="21"/>
  <c r="E30" i="29" l="1"/>
  <c r="F30" i="29"/>
  <c r="C17" i="11" l="1"/>
  <c r="C68" i="11" s="1"/>
  <c r="E25" i="29" l="1"/>
  <c r="C9" i="12" l="1"/>
  <c r="F107" i="24" l="1"/>
  <c r="E107" i="24"/>
  <c r="F28" i="29" l="1"/>
  <c r="E28" i="29"/>
  <c r="E36" i="21" l="1"/>
  <c r="G41" i="21"/>
  <c r="F34" i="20"/>
  <c r="F33" i="20"/>
  <c r="F32" i="20"/>
  <c r="E34" i="20"/>
  <c r="E33" i="20"/>
  <c r="G39" i="21"/>
  <c r="F27" i="29"/>
  <c r="E26" i="29"/>
  <c r="D13" i="6" s="1"/>
  <c r="F25" i="29"/>
  <c r="E23" i="29"/>
  <c r="F26" i="29"/>
  <c r="F22" i="29"/>
  <c r="E22" i="29"/>
  <c r="F23" i="29"/>
  <c r="F43" i="33"/>
  <c r="E43" i="33"/>
  <c r="E41" i="21"/>
  <c r="E40" i="21"/>
  <c r="E102" i="24"/>
  <c r="F102" i="24"/>
  <c r="E108" i="24"/>
  <c r="D16" i="6" s="1"/>
  <c r="E44" i="33"/>
  <c r="F20" i="21"/>
  <c r="F37" i="21" s="1"/>
  <c r="E20" i="21"/>
  <c r="E37" i="21" s="1"/>
  <c r="F30" i="17"/>
  <c r="D42" i="12"/>
  <c r="E42" i="12"/>
  <c r="F42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E52" i="24"/>
  <c r="F45" i="33"/>
  <c r="F44" i="33"/>
  <c r="F24" i="29"/>
  <c r="E24" i="29"/>
  <c r="F52" i="24"/>
  <c r="E32" i="20"/>
  <c r="F108" i="24"/>
  <c r="E16" i="6" s="1"/>
  <c r="F106" i="24"/>
  <c r="F105" i="24"/>
  <c r="F104" i="24"/>
  <c r="E104" i="24"/>
  <c r="F103" i="24"/>
  <c r="E103" i="24"/>
  <c r="F101" i="24"/>
  <c r="E101" i="24"/>
  <c r="G36" i="21"/>
  <c r="F110" i="24"/>
  <c r="E18" i="6" s="1"/>
  <c r="E110" i="24"/>
  <c r="D18" i="6" s="1"/>
  <c r="E14" i="6" l="1"/>
  <c r="E48" i="33"/>
  <c r="E13" i="6"/>
  <c r="E11" i="6"/>
  <c r="E9" i="6"/>
  <c r="D9" i="6"/>
  <c r="D15" i="6"/>
  <c r="E35" i="20"/>
  <c r="F109" i="24"/>
  <c r="F111" i="24" s="1"/>
  <c r="F35" i="20"/>
  <c r="E29" i="29"/>
  <c r="E31" i="29" s="1"/>
  <c r="F48" i="33"/>
  <c r="D12" i="6"/>
  <c r="F29" i="29"/>
  <c r="F31" i="29" s="1"/>
  <c r="C42" i="12"/>
  <c r="E12" i="6"/>
  <c r="E15" i="6"/>
  <c r="E10" i="6"/>
  <c r="F42" i="21"/>
  <c r="E42" i="21"/>
  <c r="D10" i="6"/>
  <c r="E109" i="24"/>
  <c r="D11" i="6"/>
  <c r="E111" i="24" l="1"/>
  <c r="E17" i="6"/>
  <c r="D17" i="6"/>
  <c r="D19" i="6" l="1"/>
  <c r="E19" i="6"/>
</calcChain>
</file>

<file path=xl/sharedStrings.xml><?xml version="1.0" encoding="utf-8"?>
<sst xmlns="http://schemas.openxmlformats.org/spreadsheetml/2006/main" count="953" uniqueCount="449">
  <si>
    <t>Eil.   Nr.</t>
  </si>
  <si>
    <t>Iš viso</t>
  </si>
  <si>
    <t>iš jų darbo užmokesčiui</t>
  </si>
  <si>
    <t>Savivaldybės administracija</t>
  </si>
  <si>
    <t>„Ryto“ pagrindinė mokykla</t>
  </si>
  <si>
    <t>„Saulės“  gimnazija</t>
  </si>
  <si>
    <t>M.Oginskio meno mokykla</t>
  </si>
  <si>
    <t>Platelių meno mokykla</t>
  </si>
  <si>
    <t>Plungės rajono savivaldybės viešoji biblioteka</t>
  </si>
  <si>
    <t>Žemaičių dailės muziejus</t>
  </si>
  <si>
    <t>Plungės rajono savivaldybės kultūros centras</t>
  </si>
  <si>
    <t>Žemaičių Kalvarijos kultūros centras</t>
  </si>
  <si>
    <t>IŠ VISO:</t>
  </si>
  <si>
    <t xml:space="preserve">Programos pavadinimas </t>
  </si>
  <si>
    <t>Lopšelis-darželis „Nykštukas“</t>
  </si>
  <si>
    <t>Lopšelis-darželis „Pasaka“</t>
  </si>
  <si>
    <t>Lopšelis-darželis „Raudonkepuraitė“</t>
  </si>
  <si>
    <t>Lopšelis-darželis „Rūtelė“</t>
  </si>
  <si>
    <t>Lopšelis-darželis „Saulutė“</t>
  </si>
  <si>
    <t>Lopšelis-darželis „Vyturėlis“</t>
  </si>
  <si>
    <t>Programos kodas</t>
  </si>
  <si>
    <t>Teritorijų planavimo programa</t>
  </si>
  <si>
    <t>Kulių kultūros centras</t>
  </si>
  <si>
    <t>01</t>
  </si>
  <si>
    <t>02</t>
  </si>
  <si>
    <t>03</t>
  </si>
  <si>
    <t>04</t>
  </si>
  <si>
    <t>05</t>
  </si>
  <si>
    <t>07</t>
  </si>
  <si>
    <t>08</t>
  </si>
  <si>
    <t>06</t>
  </si>
  <si>
    <t>Įstaigos pavadinimas</t>
  </si>
  <si>
    <t>Socialinių paslaugų centras</t>
  </si>
  <si>
    <t>03. Teritorijų planavimo programa</t>
  </si>
  <si>
    <t>Eil.Nr.</t>
  </si>
  <si>
    <t>Pajamų pavadinimas</t>
  </si>
  <si>
    <t>Paveldimo turto mokestis</t>
  </si>
  <si>
    <t>IŠ VISO</t>
  </si>
  <si>
    <t>Mokesčiai už aplinkos teršimą</t>
  </si>
  <si>
    <t>socialinėms išmokoms ir kompensacijoms skaičiuoti ir mokėti</t>
  </si>
  <si>
    <t>Plungės socialinių paslaugų centras</t>
  </si>
  <si>
    <t>Ekonominės ir projektinės veiklos programa</t>
  </si>
  <si>
    <t>Savivaldybės aplinkos apsaugos  programa</t>
  </si>
  <si>
    <t>Šateikių kultūros centras</t>
  </si>
  <si>
    <t>Plungės priešgaisrinės apsaugos tarnyba</t>
  </si>
  <si>
    <t xml:space="preserve">Žemaičių dailės muziejus </t>
  </si>
  <si>
    <t>Komunalinių atliekų surinkimui ir tvarkymui</t>
  </si>
  <si>
    <t xml:space="preserve"> </t>
  </si>
  <si>
    <t>socialinėms paslaugoms</t>
  </si>
  <si>
    <t xml:space="preserve">socialinei paramai mokiniams </t>
  </si>
  <si>
    <t>Kitos neišvardytos pajamos</t>
  </si>
  <si>
    <t>Žlibinų kultūros centras</t>
  </si>
  <si>
    <t>Įmokos už išlaikymą švietimo, socialinės apsaugos ir kitose įstaigose</t>
  </si>
  <si>
    <t>Kiti mokesčiai už valstybinius gamtos išteklius</t>
  </si>
  <si>
    <t>Programos kodas, pavadinimas</t>
  </si>
  <si>
    <t>Socialinėms išmokoms ir kompensacijoms skaičiuoti ir mokėti</t>
  </si>
  <si>
    <t>Socialinei paramai mokiniams</t>
  </si>
  <si>
    <t>Socialinėms paslaugoms</t>
  </si>
  <si>
    <t>Civilinės būklės aktams registruoti</t>
  </si>
  <si>
    <t>Valstybės garantuojamai pirminei teisinei pagalbai teikti</t>
  </si>
  <si>
    <t>Civilinei saugai</t>
  </si>
  <si>
    <t>Priešgaisrinei saugai</t>
  </si>
  <si>
    <t>Gyvenamosios vietos deklaravimo duomenų ir gyvenamosios vietos neturinčių asmenų apskaitos duomenims tvarkyti</t>
  </si>
  <si>
    <t>Žemės ūkio funkcijoms atlikti</t>
  </si>
  <si>
    <t>Savivaldybei priskirtiems archyviniams dokumentams tvarkyti</t>
  </si>
  <si>
    <t xml:space="preserve">Asignavimų valdytojo pavadinimas </t>
  </si>
  <si>
    <t>„Ryto“ pagrindinės mokyklos veikla</t>
  </si>
  <si>
    <t>„Saulės“  gimnazijos veikla</t>
  </si>
  <si>
    <t>Priemonės pavadinimas</t>
  </si>
  <si>
    <t>04. Socialiai saugios ir sveikos apl. kūrimo programa</t>
  </si>
  <si>
    <t>Plungės socialinių paslaugų centro veikla</t>
  </si>
  <si>
    <t xml:space="preserve">07. Savivaldybės veiklos valdymo programa </t>
  </si>
  <si>
    <t>Parko priežiūra</t>
  </si>
  <si>
    <t>Žemaičių dailės muziejaus veikla</t>
  </si>
  <si>
    <t>Plungės rajono savivaldybės kultūros centro veikla</t>
  </si>
  <si>
    <t>Kulių kultūros centro veikla</t>
  </si>
  <si>
    <t>Šateikių kultūros centro veikla</t>
  </si>
  <si>
    <t>Žemaičių Kalvarijos kultūros centro veikla</t>
  </si>
  <si>
    <t>Žlibinų kultūros centro veikla</t>
  </si>
  <si>
    <t>Plungės atviro jaunimo centro veikla</t>
  </si>
  <si>
    <t xml:space="preserve">NVO programų rėmimas </t>
  </si>
  <si>
    <t>Sporto projektų rėmimas</t>
  </si>
  <si>
    <t>Kultūros projektų rėmimas</t>
  </si>
  <si>
    <t>Savivaldybės tarybos veikla</t>
  </si>
  <si>
    <t>Savivaldybės administracijos veikla</t>
  </si>
  <si>
    <t>Plungės rajono seniūnijų veikla</t>
  </si>
  <si>
    <t>Palūkanų mokėjimas</t>
  </si>
  <si>
    <t>Kaimo rėmimui</t>
  </si>
  <si>
    <t>Savivaldybės infrastruktūros objektų planavimas, priežiūra ir statyba</t>
  </si>
  <si>
    <t xml:space="preserve">08. Saviv. infrastruktūros objektų priežiūros ir ūkinių subjektų rėmimo programa </t>
  </si>
  <si>
    <t>Lopšelio-darželio „Nykštukas“ veikla</t>
  </si>
  <si>
    <t>Lopšelio-darželio „Pasaka“ veikla</t>
  </si>
  <si>
    <t>Lopšelio-darželio „Raudonkepuraitė“ veikla</t>
  </si>
  <si>
    <t>Lopšelio-darželio „Rūtelė“ veikla</t>
  </si>
  <si>
    <t>Lopšelio-darželio „Saulutė“ veikla</t>
  </si>
  <si>
    <t>Lopšelio-darželio „Vyturėlis“ veikla</t>
  </si>
  <si>
    <t>M.Oginskio meno mokyklos veikla</t>
  </si>
  <si>
    <t>Platelių meno mokyklos veikla</t>
  </si>
  <si>
    <t>Iš viso 01 programai</t>
  </si>
  <si>
    <t>Iš viso 02 programai</t>
  </si>
  <si>
    <t>Iš viso 03 programai</t>
  </si>
  <si>
    <t>Iš viso 04 programai</t>
  </si>
  <si>
    <t>Iš viso 05 programai</t>
  </si>
  <si>
    <t>Iš viso 06 programai</t>
  </si>
  <si>
    <t>Iš viso 07 programai</t>
  </si>
  <si>
    <t>Iš viso 08 programai</t>
  </si>
  <si>
    <t>Plungės rajono savivaldybės viešosios bibliotekos veikla</t>
  </si>
  <si>
    <t>Socialiai saugios ir sveikos aplinkos kūrimo programa</t>
  </si>
  <si>
    <t>Savivaldybės veiklos valdymo programa</t>
  </si>
  <si>
    <t>Infrastruktūros objektų priežiūros ir ūkinių subjektų rėmimo programa</t>
  </si>
  <si>
    <t>Savivaldybės administracija (seniūnijos)</t>
  </si>
  <si>
    <t>priešgaisrinei saugai</t>
  </si>
  <si>
    <t>civilinei saugai</t>
  </si>
  <si>
    <t>gyvenamosios vietos deklaravimo duomenų ir gyvenamosios vietos neturinčių asmenų apskaitos duomenims tvarkyti</t>
  </si>
  <si>
    <t>žemės ūkio funkcijoms atlikti</t>
  </si>
  <si>
    <t>valstybės garantuojamai pirminei teisinei pagalbai teikti</t>
  </si>
  <si>
    <t>civilinės būklės aktams registruoti</t>
  </si>
  <si>
    <t>Jaunimo veiklos programa</t>
  </si>
  <si>
    <t>05.Savivaldybės aplinkos apsaugos  programa</t>
  </si>
  <si>
    <t>Eil. Nr.</t>
  </si>
  <si>
    <t>Plungės rajono savivaldybės administracija</t>
  </si>
  <si>
    <t>Ugdymo kokybės užtikrinimas</t>
  </si>
  <si>
    <t>jaunimo teisių apsaugai</t>
  </si>
  <si>
    <t>Jaunimo teisių apsaugai</t>
  </si>
  <si>
    <t>Plungės sporto ir rekreacijos centro veikla</t>
  </si>
  <si>
    <t>Senamiesčio mokykla</t>
  </si>
  <si>
    <t>Senamiesčio mokyklos veikla</t>
  </si>
  <si>
    <t>Plungės sporto ir rekreacijos centras</t>
  </si>
  <si>
    <t>Plungės rajono savivaldybės visuomenės sveikatos biuras</t>
  </si>
  <si>
    <t>visuomenės sveikatos priežiūros funkcijoms vykdyti</t>
  </si>
  <si>
    <t>Visuomenės sveikatos priežiūros funkcijoms vykdyti</t>
  </si>
  <si>
    <t>Specialiojo ugdymo centras</t>
  </si>
  <si>
    <t xml:space="preserve">Specialiojo ugdymo centras </t>
  </si>
  <si>
    <t>Specialiojo ugdymo centro veikla</t>
  </si>
  <si>
    <t>Kulių gimnazija</t>
  </si>
  <si>
    <t>Kulių gimnazijos veikla</t>
  </si>
  <si>
    <t>Žemaičių Kalvarijos M.Valančiaus gimnazija</t>
  </si>
  <si>
    <t>Žemaičių Kalvarijos M.Valančiaus gimnazijos veikla</t>
  </si>
  <si>
    <t>Trečiojo amžiaus universiteto (TAU) veikla</t>
  </si>
  <si>
    <t>Valstybinės kalbos vartojimo ir taisyklingumo kontrolei</t>
  </si>
  <si>
    <t>Savivaldybės teikiamos paramos organizavimas</t>
  </si>
  <si>
    <t>Investicijų ir kiti projektai</t>
  </si>
  <si>
    <t>02. Ekonominės ir projektinės veiklos programa</t>
  </si>
  <si>
    <t>Architektūros ir teritorijų planavimo proceso organizavimas</t>
  </si>
  <si>
    <t>Savivaldybės Kontrolės ir audito tarnybos darbo užtikrinimas</t>
  </si>
  <si>
    <t>Savivaldybės Kontrolės ir audito tarnyba</t>
  </si>
  <si>
    <t xml:space="preserve">Fizinių asmenų nekilnojamojo turto mokestis </t>
  </si>
  <si>
    <t xml:space="preserve">Juridinių asmenų nekilnojamojo turto mokestis </t>
  </si>
  <si>
    <t xml:space="preserve">Fizinių asmenų žemės mokestis </t>
  </si>
  <si>
    <t xml:space="preserve">Juridinių asmenų žemės mokestis </t>
  </si>
  <si>
    <t>Plungės turizmo informacijos centras</t>
  </si>
  <si>
    <t>Plungės turizmo informacijos centro veiklos programa</t>
  </si>
  <si>
    <t>Plungės krizių centro veikla</t>
  </si>
  <si>
    <t>Plungės krizių centras</t>
  </si>
  <si>
    <t xml:space="preserve">              IŠ VISO:</t>
  </si>
  <si>
    <t>Plungės rajono savivaldybės visuomenės sveikatos biuro veikla</t>
  </si>
  <si>
    <t>tūkst. Eur</t>
  </si>
  <si>
    <t xml:space="preserve">Socialinėms pašalpoms ir kompensacijoms skaičiuoti ir mokėti </t>
  </si>
  <si>
    <t xml:space="preserve">IŠ VISO ASIGNAVIMŲ </t>
  </si>
  <si>
    <t>Alsėdžių Stanislovo Narutavičiaus gimnazija</t>
  </si>
  <si>
    <t xml:space="preserve"> Alsėdžių Stanislovo Narutavičiaus gimnazijos veikla</t>
  </si>
  <si>
    <t>Miesto šventės ir kiti reprezentaciniai renginiai</t>
  </si>
  <si>
    <t xml:space="preserve">                                                                                                                                               Plungės rajono savivaldybės </t>
  </si>
  <si>
    <t xml:space="preserve">Žemėtvarkos proceso (darbų) organizavimas </t>
  </si>
  <si>
    <t xml:space="preserve">Specialioji aplinkos apsaugos rėmimo programa </t>
  </si>
  <si>
    <t>Specialioji aplinkos apsaugos rėmimo programa</t>
  </si>
  <si>
    <t>Gyventojų pajamų mokestis</t>
  </si>
  <si>
    <t>neveiksnių asmenų būklės peržiūrėjimui užtikrinti</t>
  </si>
  <si>
    <t>Neveiksnių asmenų būklės peržiūrėjimui užtikrinti</t>
  </si>
  <si>
    <t>Dotacijos:</t>
  </si>
  <si>
    <t>Investicijų ir kiti projektai (skolintos lėšos)</t>
  </si>
  <si>
    <t>savivaldybei priskirtiems archyviniams dokumentams tvarkyti</t>
  </si>
  <si>
    <t>iš jų: paskolų grąžinimas</t>
  </si>
  <si>
    <t>IŠ VISO ASIGNAVIMŲ (9eil.-10eil.)</t>
  </si>
  <si>
    <t>Investicijų ir kiti projektai (prisidėti prie projektų)</t>
  </si>
  <si>
    <t>Alsėdžių Stanislovo Narutavičiaus gimnazijos veikla</t>
  </si>
  <si>
    <t>Pajamos už prekes ir paslaugas</t>
  </si>
  <si>
    <t xml:space="preserve">Paskolų grąžinimas  </t>
  </si>
  <si>
    <t>Būsto nuomos mokesčio daliai kompensuoti</t>
  </si>
  <si>
    <t>Valstybei nuosavybės teise priklausančių melioracijos ir hidrotechnikos  statinių valdymui ir naudojimui patikėjimo teise užtikrinti</t>
  </si>
  <si>
    <t>Dalyvauti rengiant ir vykdant mobilizaciją, demobilizaciją, piimančiosios šalies paramą</t>
  </si>
  <si>
    <t>Duomenims į suteiktos valstybės pagalbos ir nerekšmingos pagalbos registrą teikti</t>
  </si>
  <si>
    <t>Gyventojų registrui tvarkyti ir duomenims valstybės registrui teikti</t>
  </si>
  <si>
    <t>Savivaldybės patvirtintai užimtumo didinimo programai įgyvendinti</t>
  </si>
  <si>
    <t>būsto nuomos mokesčio daliai kompensuoti</t>
  </si>
  <si>
    <t>valstybei nuosavybės teise priklausančių melioracijos ir hidrotechnikos  statinių valdymui ir naudojimui patikėjimo teise užtikrinti</t>
  </si>
  <si>
    <t>duomenims į suteiktos valstybės pagalbos ir nerekšmingos pagalbos registrą teikti</t>
  </si>
  <si>
    <t>valstybinės kalbos vartojimo ir taisyklingumo kontrolei</t>
  </si>
  <si>
    <t>Pajamos iš baudų, konfiskuoto turto ir kitų netesybų</t>
  </si>
  <si>
    <t xml:space="preserve">Ilgalaikio materialiojo turto realizavimo pajamos </t>
  </si>
  <si>
    <t>Nuomos mokestis už valstybinę žemę</t>
  </si>
  <si>
    <t>Valstybės  rinkliava</t>
  </si>
  <si>
    <t>Vietinė rinkliava</t>
  </si>
  <si>
    <t>Mokesčiai už medžiojamųjų gyvūnų išteklius</t>
  </si>
  <si>
    <t>Pajamos už ilgalaikio ir trumpalaikio materialiojo turto nuomą</t>
  </si>
  <si>
    <t>Biudžetinių įstaigų pajamos už prekes ir paslaugas</t>
  </si>
  <si>
    <t xml:space="preserve">         iš jos: rinkliava už atliekų tvarkymą</t>
  </si>
  <si>
    <t>8.1.</t>
  </si>
  <si>
    <t>8.2.</t>
  </si>
  <si>
    <t>8.3.</t>
  </si>
  <si>
    <t>8.4.</t>
  </si>
  <si>
    <t>8.5.</t>
  </si>
  <si>
    <t>8.6.</t>
  </si>
  <si>
    <t>8.7.</t>
  </si>
  <si>
    <t>8.9.</t>
  </si>
  <si>
    <t>8.10.</t>
  </si>
  <si>
    <t>Vaikų vasaros poilsio organizavimo programa</t>
  </si>
  <si>
    <t>Priklausomybių mažinimo programa</t>
  </si>
  <si>
    <t>Savivaldybės vietinės reikšmės keliams (gatvėms) tiesti, taisyti, prižiūrėti ir saugaus eismo sąlygoms užtikrinti</t>
  </si>
  <si>
    <t>Infrastruktūros plėtra savivaldybės ir fizinių ar juridinių asmenų jungtinės veiklos pagrindu</t>
  </si>
  <si>
    <t>8.8.</t>
  </si>
  <si>
    <t>Smulkiojo ir vidutinio verslo subjektų rėmimas</t>
  </si>
  <si>
    <t>Vaikų dienos centrų programų rėmimas</t>
  </si>
  <si>
    <t>Finansų ir biudžeto skyrius</t>
  </si>
  <si>
    <t xml:space="preserve">Plungės rajono seniūnijų veikla </t>
  </si>
  <si>
    <t>Mokslo  rėmimo programa</t>
  </si>
  <si>
    <t>dalyvauti rengiant ir vykdant mobilizaciją, demobilizaciją, piimančiosiosios šalies paramą</t>
  </si>
  <si>
    <t>Savivaldybės ir socialinio būsto fondo plėtra</t>
  </si>
  <si>
    <t>„Babrungo“ progimnazija</t>
  </si>
  <si>
    <t>Akademiko Adolfo Jucio progimnazija</t>
  </si>
  <si>
    <t>Plungės paslaugų ir švietimo pagalbos centro veikla</t>
  </si>
  <si>
    <t>Plungės paslaugų ir švietimo pagalbos centras</t>
  </si>
  <si>
    <t>„Babrungo“progimnazijos veikla</t>
  </si>
  <si>
    <t>Akademiko Adolfo Jucio progimnazijos veikla</t>
  </si>
  <si>
    <t>03.Teritorijų planavimo programa</t>
  </si>
  <si>
    <t>ugdymo reikmėms finansuoti</t>
  </si>
  <si>
    <t>Palūkanos</t>
  </si>
  <si>
    <t>Plungės „Babrungo“ progimnazijos veikla</t>
  </si>
  <si>
    <t>Vietos bendruomenių iniciatyvų skatinimas</t>
  </si>
  <si>
    <t>Kultūros vertybių apsaugos organizavimas</t>
  </si>
  <si>
    <t>VšĮ Plungės bendruomenės centro programa</t>
  </si>
  <si>
    <t>17.1.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</si>
  <si>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</si>
  <si>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</si>
  <si>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</si>
  <si>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</si>
  <si>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</si>
  <si>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</si>
  <si>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</si>
  <si>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</si>
  <si>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</si>
  <si>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8.20.</t>
  </si>
  <si>
    <t>8.21.</t>
  </si>
  <si>
    <t>8.22.</t>
  </si>
  <si>
    <t>8.23.</t>
  </si>
  <si>
    <t>8.24.</t>
  </si>
  <si>
    <t>8.25.</t>
  </si>
  <si>
    <t>Savivaldybėms priskirtiems geodezijos ir kartografijos darbams (savivaldybės erdvinių duomenų rinkiniams tvarkyti) organizuoti ir vykdyti</t>
  </si>
  <si>
    <t>Savivaldybės patvirtintai Užimtumo didinimo programai įgyvendinti</t>
  </si>
  <si>
    <t>„Babrungo“ progimnazijos veikla</t>
  </si>
  <si>
    <t>iš jų - paskolų grąžinimas</t>
  </si>
  <si>
    <t>pagal teisės aktus Savivaldybei perduotam Plungės specialiojo ugdymo centrui išlaikyti (be mokymo lėšų)</t>
  </si>
  <si>
    <t>Europos Sąjungos, kitos tarptautinės finansinės paramos  lėšos</t>
  </si>
  <si>
    <t>Projektinės veiklos organizavimas</t>
  </si>
  <si>
    <t>Lietuvos kultūros tarybos ir kitų kultūrinių projektų rėmimas</t>
  </si>
  <si>
    <t>Savivaldybės administracijos direktoriaus rezervas</t>
  </si>
  <si>
    <t>Plungės rajono policijos komisariato programa</t>
  </si>
  <si>
    <t>projektui  „Kraštovaizdžio planavimas, tvarkymas ir būklės gerinimas Plungės rajone" (VIPA)</t>
  </si>
  <si>
    <t>8.26.</t>
  </si>
  <si>
    <t>8.27.</t>
  </si>
  <si>
    <t>8.28.</t>
  </si>
  <si>
    <t>8.29.</t>
  </si>
  <si>
    <t>8.30.</t>
  </si>
  <si>
    <t>8.31.</t>
  </si>
  <si>
    <t>8.32.</t>
  </si>
  <si>
    <t>8.34.</t>
  </si>
  <si>
    <t>Savivaldybės vietinės reikšmės keliams (gatvėms) tiesti, rekonstruoti, taisyti (remontuoti), prižiūrėti ir saugaus eismo sąlygoms užtikrinti</t>
  </si>
  <si>
    <t>gyventojų registrui tvarkyti ir duomenims valstybės registrui teikti</t>
  </si>
  <si>
    <t>Gydytojų rezidentų studijų finansavimas</t>
  </si>
  <si>
    <t>Saugios nakvynės paslauga VšĮ Plungės rajono savivaldybės ligoninėje</t>
  </si>
  <si>
    <t>Savivaldybės administracijos veikla  (likutis iš įstaigos pajamų)</t>
  </si>
  <si>
    <t>Koordinuotai teikiamų paslaugų vaikams nuo gimimo iki 18 metų (turintiems didelių ir labai didelių specialiųjų ugdymosi poreikių – iki 21 metų) ir vaiko atstovams kordinavimui finansuoti</t>
  </si>
  <si>
    <t>VIPA dotacijos grąžinimas</t>
  </si>
  <si>
    <t xml:space="preserve">akredituotai vaikų dienos socialinei priežiūrai organizuoti, teikti ir administruoti </t>
  </si>
  <si>
    <t>savivaldybių viešosioms bibliotekoms dokumentams įsigyti</t>
  </si>
  <si>
    <t>projektui "Užterštos teritorijos Plungės m., Birutės g., greta Gandingos HE tvenkinio, ir  užterštos naftos produktais teritorijos Plungės r. sav., Šateikių sen., Narvaišių k., sutvarkymas" (VIPA)</t>
  </si>
  <si>
    <t xml:space="preserve">projektui "Plungės miesto poilsio ir rekreacijos zonų sukūrimas prie Babrungo upės ir Gondingos hidroelektrinės tvenkinio bei prieigų prie jų sutvarkymas"(VIPA)    </t>
  </si>
  <si>
    <t>projektui „Užterštos teritorijos Plungės m., Birutės g., greta Gandingos HE tvenkinio, ir  užterštos naftos produktais teritorijos Plungės r. sav., Šateikių sen., Narvaišių k., sutvarkymas" (VIPA)</t>
  </si>
  <si>
    <t>projektui „Plungės miesto poilsio ir rekreacijos zonų sukūrimas prie Babrungo upės ir Gondingos hidroelektrinės tvenkinio bei prieigų prie jų sutvarkymas" (VIPA)</t>
  </si>
  <si>
    <t>Savivaldybės įmonės Plungės būstas programa</t>
  </si>
  <si>
    <t>VšĮ Plungės futbolas programa</t>
  </si>
  <si>
    <t xml:space="preserve">Neformaliojo vaikų švietimo programa </t>
  </si>
  <si>
    <t>Keleivių  ir moksleivių pavėžėjimas</t>
  </si>
  <si>
    <t>Plungės turizmo informacijos centro veikla</t>
  </si>
  <si>
    <t>Tarptautinio M. Oginskio festivalio organizavimas</t>
  </si>
  <si>
    <t>Savivaldybės turto valdymas</t>
  </si>
  <si>
    <t xml:space="preserve">neformaliajam vaikų švietimui </t>
  </si>
  <si>
    <t>ASIGNAVIMŲ SAVARANKIŠKOSIOMS SAVIVALDYBĖS FUNKCIJOMS VYKDYTI 2022 METAIS PASKIRSTYMAS</t>
  </si>
  <si>
    <t>Liepijų mokykla</t>
  </si>
  <si>
    <t>Liepijų mokyklos veikla</t>
  </si>
  <si>
    <t>Plungės raj. savivaldybės visuomenės sveikatos biuras</t>
  </si>
  <si>
    <t>Plungės raj. savivaldybės visuomenės sveikatos biuro veikla</t>
  </si>
  <si>
    <t>Krepšinio komandos "Plungės olimpas" rėmimas</t>
  </si>
  <si>
    <t>Futbolo komandos FK "Babrungas" rėmimas</t>
  </si>
  <si>
    <t>Bendradarbystės centro "Spiečius" veikla</t>
  </si>
  <si>
    <t>01. Ugdymo kokybės, sporto ir modernios aplinkos užtikrinimo programa</t>
  </si>
  <si>
    <t>06. Kultūros ir turizmo programa</t>
  </si>
  <si>
    <t>Ugdymo kokybės, sporto ir modernios aplinkos užtikrinimo programa</t>
  </si>
  <si>
    <t xml:space="preserve">Iš viso </t>
  </si>
  <si>
    <t>Dalyvaujamojo biudžeto įgyvendinimas</t>
  </si>
  <si>
    <t xml:space="preserve">2022 METŲ VALSTYBĖS BIUDŽETO SPECIALIOSIOS TIKSLINĖS DOTACIJOS,  SKIRIAMOS UGDYMO REIKMĖMS FINANSUOTI, PASKIRSTYMAS </t>
  </si>
  <si>
    <t>BIUDŽETINIŲ ĮSTAIGŲ  PAJAMŲ UŽ PREKES, TEIKIAMAS PASLAUGAS IR TURTO NUOMĄ ĮMOKOS 2022 M.  Į SAVIVALDYBĖS BIUDŽETĄ</t>
  </si>
  <si>
    <t xml:space="preserve">                                                                                                                                 sprendimo Nr. T1-</t>
  </si>
  <si>
    <t xml:space="preserve">                                                                                                                   1 priedas</t>
  </si>
  <si>
    <t xml:space="preserve">2022 METŲ VALSTYBĖS BIUDŽETO SPECIALIOSIOS TIKSLINĖS DOTACIJOS,  SKIRIAMOS VALSTYBINĖMS (VALSTYBĖS PERDUOTOMS SAVIVALDYBĖMS) FUNKCIJOMS ATLIKTI, PASKIRSTYMAS </t>
  </si>
  <si>
    <t xml:space="preserve">2021 METAIS NEPANAUDOTŲ BIUDŽETO LĖŠŲ PASKIRSTYMAS                                                                                                                   </t>
  </si>
  <si>
    <t>PLUNGĖS RAJONO SAVIVALDYBĖS 2022 METŲ BIUDŽETO PAJAMOS</t>
  </si>
  <si>
    <t>M.Oginskio meno mokyklos veikla (likutis iš įstaigos pajamų)</t>
  </si>
  <si>
    <t>Žlibinų kultūros centro veikla (likutis iš įstaigos pajamų)</t>
  </si>
  <si>
    <t>2021 metais nepanaudotas biudžetinių lėšų likutis</t>
  </si>
  <si>
    <t>biudžetinių įstaigų vadovaujančių darbuotojų minimaliems pareiginės algos koeficientams padidinti</t>
  </si>
  <si>
    <t>nepasiturintiems gyventojams padidėjusioms būsto šildymo išlaidoms kompensuoti</t>
  </si>
  <si>
    <t>Plungės dekanato aptarnaujamų parapijų rėmimas</t>
  </si>
  <si>
    <t>Savivaldybės įstaigoms reikalingų specialybių darbuotojų  finansinis skatinimas</t>
  </si>
  <si>
    <t>2022 METŲ KITŲ  DOTACIJŲ PASKIRSTYMAS</t>
  </si>
  <si>
    <t>PLUNGĖS RAJONO SAVIVALDYBĖS 2022 METŲ BIUDŽETO ASIGNAVIMŲ PASKIRSTYMAS PAGAL 2022-2024 METŲ STRATEGINIO VEIKLOS PLANO PROGRAMAS</t>
  </si>
  <si>
    <t>projektui "Plungės dvaro sodybos Mykolo Oginskio rūmų rekonstravimas ir modernizavimas, kuriant aukštesnę kultūros paslaugų kokybę" (VIPA)</t>
  </si>
  <si>
    <t xml:space="preserve">projektui „Plungės dvaro sodybos Mykolo Oginskio rūmų rekonstravimas ir modernizavimas, kuriant aukštesnę kultūros paslaugų kokybę" (VIPA) </t>
  </si>
  <si>
    <t>Specialiojo ugdymo  centras</t>
  </si>
  <si>
    <t>8.33.</t>
  </si>
  <si>
    <t>8.35.</t>
  </si>
  <si>
    <t>VšĮ Plungės rajono savivadybės ligoninės programa</t>
  </si>
  <si>
    <t>44.1.</t>
  </si>
  <si>
    <t>44.2.</t>
  </si>
  <si>
    <t>44.3.</t>
  </si>
  <si>
    <t>44.4.</t>
  </si>
  <si>
    <t>44.5.</t>
  </si>
  <si>
    <t>44.6.</t>
  </si>
  <si>
    <t>44.7.</t>
  </si>
  <si>
    <t>44.8.</t>
  </si>
  <si>
    <t>44.9.</t>
  </si>
  <si>
    <t>44.10.</t>
  </si>
  <si>
    <t>44.11.</t>
  </si>
  <si>
    <t>44.12.</t>
  </si>
  <si>
    <t>44.13.</t>
  </si>
  <si>
    <t>44.14.</t>
  </si>
  <si>
    <t>44.15.</t>
  </si>
  <si>
    <t>44.16.</t>
  </si>
  <si>
    <t>44.17.</t>
  </si>
  <si>
    <t>44.18.</t>
  </si>
  <si>
    <t>44.19.</t>
  </si>
  <si>
    <t>44.20.</t>
  </si>
  <si>
    <t>44.21.</t>
  </si>
  <si>
    <t>44.22.</t>
  </si>
  <si>
    <t>44.23.</t>
  </si>
  <si>
    <t>44.24.</t>
  </si>
  <si>
    <t>44.25.</t>
  </si>
  <si>
    <t>44.26.</t>
  </si>
  <si>
    <t>44.27.</t>
  </si>
  <si>
    <t>44.28.</t>
  </si>
  <si>
    <t>44.29.</t>
  </si>
  <si>
    <t>44.30.</t>
  </si>
  <si>
    <t>44.31.</t>
  </si>
  <si>
    <t>44.32.</t>
  </si>
  <si>
    <t>44.33.</t>
  </si>
  <si>
    <t>44.34.</t>
  </si>
  <si>
    <t>2022 METŲ BIUDŽETINIŲ ĮSTAIGŲ GAUNAMŲ LĖŠŲ IR PAJAMŲ UŽ NUOMĄ  PASKIRSTYMAS</t>
  </si>
  <si>
    <t>Kultūros ir turizmo programa</t>
  </si>
  <si>
    <t>Plungės specialiojo ugdymo centro veikla</t>
  </si>
  <si>
    <t xml:space="preserve">Savivaldybės infrastruktūros plėtra </t>
  </si>
  <si>
    <t>pedagoginių darbuotojų, išlaikomų iš savivaldybių biudžetų lėšų (išskyrus valstybės biudžeto specialias tikslines dotacijas), darbo užmokesčiui didinti</t>
  </si>
  <si>
    <t>44.35.</t>
  </si>
  <si>
    <t>44.36.</t>
  </si>
  <si>
    <t>44.37.</t>
  </si>
  <si>
    <t>44.38.</t>
  </si>
  <si>
    <t>44.39.</t>
  </si>
  <si>
    <t>44.40.</t>
  </si>
  <si>
    <t>44.41.</t>
  </si>
  <si>
    <t>44.42.</t>
  </si>
  <si>
    <t>44.43.</t>
  </si>
  <si>
    <t>44.45.</t>
  </si>
  <si>
    <t>44.44.</t>
  </si>
  <si>
    <t>44.46.</t>
  </si>
  <si>
    <t>8.36.</t>
  </si>
  <si>
    <t>1.1.</t>
  </si>
  <si>
    <t>koordinuotai teikiamų paslaugų vaikams nuo gimimo iki 18 metų (turintiems didelių ir labai didelių specialiųjų ugdymosi poreikių – iki 21 metų) ir vaiko atstovams kordinavimui finansuoti</t>
  </si>
  <si>
    <t>savivaldybės priskirtų geodezijos ir kartografijos darbų (savivaldybės erdvinių duomenų rinkiniams tvarkyti) organizuoti ir vykdyti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</si>
  <si>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</si>
  <si>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</si>
  <si>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</si>
  <si>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</si>
  <si>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</si>
  <si>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</si>
  <si>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</si>
  <si>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</si>
  <si>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Investicijų ir kiti projektai (Europos Sąjungos ir kitos tarptautinės finansinės paramos lėšos)</t>
  </si>
  <si>
    <t>8.37.</t>
  </si>
  <si>
    <t>asmeninei pagalbai teikti ir administruoti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</si>
  <si>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</si>
  <si>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</si>
  <si>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</si>
  <si>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</si>
  <si>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</si>
  <si>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</si>
  <si>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</si>
  <si>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</si>
  <si>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</si>
  <si>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</si>
  <si>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</si>
  <si>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</si>
  <si>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</si>
  <si>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</si>
  <si>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</si>
  <si>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</si>
  <si>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</si>
  <si>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</si>
  <si>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</si>
  <si>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</si>
  <si>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</si>
  <si>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</si>
  <si>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</si>
  <si>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</si>
  <si>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</si>
  <si>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</si>
  <si>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</si>
  <si>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</si>
  <si>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</si>
  <si>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</si>
  <si>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</si>
  <si>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</si>
  <si>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</si>
  <si>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</si>
  <si>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</si>
  <si>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</si>
  <si>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36.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</si>
  <si>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</si>
  <si>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</si>
  <si>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</si>
  <si>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</si>
  <si>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</si>
  <si>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</si>
  <si>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</si>
  <si>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</si>
  <si>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</si>
  <si>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                                                                                                                                                 tarybos 2022 m. vasario 10 d. </t>
  </si>
  <si>
    <t xml:space="preserve">Plungės rajono savivaldybės </t>
  </si>
  <si>
    <t>sprendimo Nr. T1-</t>
  </si>
  <si>
    <t xml:space="preserve">tarybos 2022 m. vasario 10 d. </t>
  </si>
  <si>
    <t>2 priedas</t>
  </si>
  <si>
    <t>3 priedas</t>
  </si>
  <si>
    <t>4 priedas</t>
  </si>
  <si>
    <t>5 priedas</t>
  </si>
  <si>
    <t>6 priedas</t>
  </si>
  <si>
    <t xml:space="preserve">                                       </t>
  </si>
  <si>
    <t xml:space="preserve">                        </t>
  </si>
  <si>
    <t>7 priedas</t>
  </si>
  <si>
    <t>8 priedas</t>
  </si>
  <si>
    <t>9 priedas</t>
  </si>
  <si>
    <t xml:space="preserve">           iš jo: gyventojų pajamų mokestis pagal Lietuvos Respublikos 2022 metų valstybės biudžeto ir savivaldybių biudžetų finansinių rodiklių patvirtinimo įstatymą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</si>
</sst>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&quot;Lt&quot;_-;\-* #,##0.00\ &quot;Lt&quot;_-;_-* &quot;-&quot;??\ &quot;Lt&quot;_-;_-@_-"/>
    <numFmt numFmtId="166" formatCode="_-* #,##0.00\ _L_t_-;\-* #,##0.00\ _L_t_-;_-* &quot;-&quot;??\ _L_t_-;_-@_-"/>
    <numFmt numFmtId="167" formatCode="0.0"/>
    <numFmt numFmtId="168" formatCode="0.000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9"/>
      <name val="Times New Roman"/>
      <family val="1"/>
      <charset val="186"/>
    </font>
    <font>
      <b/>
      <sz val="11"/>
      <color indexed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u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</font>
    <font>
      <sz val="10"/>
      <name val="Arial"/>
      <family val="2"/>
    </font>
    <font>
      <sz val="10"/>
      <name val="Times New Roman Baltic"/>
      <charset val="186"/>
    </font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7" fillId="2" borderId="0" applyNumberFormat="0" applyBorder="0" applyAlignment="0" applyProtection="0"/>
    <xf numFmtId="166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14" fillId="0" borderId="0"/>
    <xf numFmtId="0" fontId="16" fillId="0" borderId="0"/>
    <xf numFmtId="0" fontId="15" fillId="0" borderId="0"/>
  </cellStyleXfs>
  <cellXfs count="192">
    <xf numFmtId="0" fontId="0" fillId="0" borderId="0" xfId="0"/>
    <xf numFmtId="0" fontId="2" fillId="0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167" fontId="2" fillId="0" borderId="0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Alignment="1">
      <alignment vertical="justify"/>
    </xf>
    <xf numFmtId="0" fontId="2" fillId="0" borderId="1" xfId="0" applyFont="1" applyFill="1" applyBorder="1" applyAlignment="1">
      <alignment vertical="justify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 wrapText="1"/>
    </xf>
    <xf numFmtId="167" fontId="3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7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vertical="center" wrapText="1"/>
    </xf>
    <xf numFmtId="167" fontId="2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vertical="center" wrapText="1"/>
    </xf>
    <xf numFmtId="167" fontId="2" fillId="0" borderId="0" xfId="0" applyNumberFormat="1" applyFont="1" applyFill="1" applyAlignment="1">
      <alignment vertical="justify"/>
    </xf>
    <xf numFmtId="167" fontId="8" fillId="0" borderId="0" xfId="0" applyNumberFormat="1" applyFont="1" applyFill="1" applyAlignment="1">
      <alignment vertical="justify"/>
    </xf>
    <xf numFmtId="0" fontId="2" fillId="0" borderId="2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justify"/>
    </xf>
    <xf numFmtId="167" fontId="2" fillId="0" borderId="0" xfId="0" applyNumberFormat="1" applyFont="1" applyFill="1" applyBorder="1" applyAlignment="1">
      <alignment vertical="justify"/>
    </xf>
    <xf numFmtId="167" fontId="3" fillId="0" borderId="0" xfId="0" applyNumberFormat="1" applyFont="1" applyFill="1" applyBorder="1" applyAlignment="1">
      <alignment vertical="justify"/>
    </xf>
    <xf numFmtId="0" fontId="11" fillId="0" borderId="0" xfId="0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0" fontId="11" fillId="0" borderId="0" xfId="0" quotePrefix="1" applyFont="1" applyFill="1" applyBorder="1" applyAlignment="1">
      <alignment vertical="center" wrapText="1"/>
    </xf>
    <xf numFmtId="167" fontId="1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67" fontId="2" fillId="0" borderId="1" xfId="0" applyNumberFormat="1" applyFont="1" applyFill="1" applyBorder="1" applyAlignment="1">
      <alignment wrapText="1"/>
    </xf>
    <xf numFmtId="167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horizontal="right" vertical="justify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4" fillId="0" borderId="0" xfId="0" applyFont="1"/>
    <xf numFmtId="167" fontId="2" fillId="0" borderId="4" xfId="0" applyNumberFormat="1" applyFont="1" applyFill="1" applyBorder="1" applyAlignment="1">
      <alignment horizontal="left" vertical="center" wrapText="1"/>
    </xf>
    <xf numFmtId="0" fontId="18" fillId="0" borderId="4" xfId="1" applyFont="1" applyFill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justify"/>
    </xf>
    <xf numFmtId="168" fontId="2" fillId="0" borderId="1" xfId="0" applyNumberFormat="1" applyFont="1" applyFill="1" applyBorder="1" applyAlignment="1">
      <alignment horizontal="right" wrapText="1"/>
    </xf>
    <xf numFmtId="168" fontId="2" fillId="0" borderId="1" xfId="0" applyNumberFormat="1" applyFont="1" applyFill="1" applyBorder="1" applyAlignment="1">
      <alignment horizontal="right"/>
    </xf>
    <xf numFmtId="168" fontId="3" fillId="0" borderId="1" xfId="0" applyNumberFormat="1" applyFont="1" applyFill="1" applyBorder="1" applyAlignment="1">
      <alignment horizontal="right"/>
    </xf>
    <xf numFmtId="168" fontId="3" fillId="0" borderId="1" xfId="0" applyNumberFormat="1" applyFont="1" applyFill="1" applyBorder="1" applyAlignment="1">
      <alignment horizontal="right" wrapText="1"/>
    </xf>
    <xf numFmtId="168" fontId="2" fillId="0" borderId="1" xfId="8" applyNumberFormat="1" applyFont="1" applyFill="1" applyBorder="1" applyAlignment="1">
      <alignment horizontal="right"/>
    </xf>
    <xf numFmtId="168" fontId="2" fillId="0" borderId="1" xfId="3" applyNumberFormat="1" applyFont="1" applyFill="1" applyBorder="1" applyAlignment="1">
      <alignment horizontal="right"/>
    </xf>
    <xf numFmtId="168" fontId="2" fillId="0" borderId="1" xfId="2" applyNumberFormat="1" applyFont="1" applyFill="1" applyBorder="1" applyAlignment="1">
      <alignment horizontal="right" wrapText="1"/>
    </xf>
    <xf numFmtId="168" fontId="2" fillId="0" borderId="1" xfId="0" applyNumberFormat="1" applyFont="1" applyFill="1" applyBorder="1" applyAlignment="1">
      <alignment wrapText="1"/>
    </xf>
    <xf numFmtId="168" fontId="2" fillId="0" borderId="1" xfId="0" applyNumberFormat="1" applyFont="1" applyFill="1" applyBorder="1" applyAlignment="1"/>
    <xf numFmtId="168" fontId="3" fillId="0" borderId="1" xfId="0" applyNumberFormat="1" applyFont="1" applyFill="1" applyBorder="1" applyAlignment="1">
      <alignment wrapText="1"/>
    </xf>
    <xf numFmtId="168" fontId="2" fillId="0" borderId="2" xfId="0" applyNumberFormat="1" applyFont="1" applyFill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vertical="center" wrapText="1"/>
    </xf>
    <xf numFmtId="168" fontId="2" fillId="0" borderId="1" xfId="0" applyNumberFormat="1" applyFont="1" applyFill="1" applyBorder="1" applyAlignment="1">
      <alignment vertical="center" wrapText="1"/>
    </xf>
    <xf numFmtId="168" fontId="2" fillId="0" borderId="0" xfId="0" applyNumberFormat="1" applyFont="1" applyFill="1" applyAlignment="1">
      <alignment vertical="justify"/>
    </xf>
    <xf numFmtId="168" fontId="2" fillId="0" borderId="0" xfId="0" applyNumberFormat="1" applyFont="1" applyFill="1" applyBorder="1" applyAlignment="1">
      <alignment vertical="center" wrapText="1"/>
    </xf>
    <xf numFmtId="168" fontId="2" fillId="0" borderId="4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vertical="center" wrapText="1"/>
    </xf>
    <xf numFmtId="168" fontId="2" fillId="0" borderId="2" xfId="0" applyNumberFormat="1" applyFont="1" applyFill="1" applyBorder="1" applyAlignment="1">
      <alignment horizontal="right" wrapText="1"/>
    </xf>
    <xf numFmtId="168" fontId="3" fillId="0" borderId="2" xfId="0" applyNumberFormat="1" applyFont="1" applyFill="1" applyBorder="1" applyAlignment="1">
      <alignment horizontal="right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vertical="center" wrapText="1"/>
    </xf>
    <xf numFmtId="168" fontId="3" fillId="0" borderId="12" xfId="0" applyNumberFormat="1" applyFont="1" applyFill="1" applyBorder="1" applyAlignment="1">
      <alignment horizontal="right" wrapText="1"/>
    </xf>
    <xf numFmtId="168" fontId="3" fillId="0" borderId="13" xfId="0" applyNumberFormat="1" applyFont="1" applyFill="1" applyBorder="1" applyAlignment="1">
      <alignment horizontal="right" wrapText="1"/>
    </xf>
    <xf numFmtId="168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 vertical="justify"/>
    </xf>
    <xf numFmtId="0" fontId="2" fillId="0" borderId="1" xfId="0" applyNumberFormat="1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justify"/>
    </xf>
    <xf numFmtId="0" fontId="2" fillId="0" borderId="1" xfId="0" applyNumberFormat="1" applyFont="1" applyFill="1" applyBorder="1" applyAlignment="1">
      <alignment horizontal="center" vertical="justify"/>
    </xf>
    <xf numFmtId="0" fontId="3" fillId="0" borderId="3" xfId="0" applyNumberFormat="1" applyFont="1" applyFill="1" applyBorder="1" applyAlignment="1">
      <alignment horizontal="center" vertical="justify"/>
    </xf>
    <xf numFmtId="0" fontId="3" fillId="0" borderId="1" xfId="0" applyNumberFormat="1" applyFont="1" applyFill="1" applyBorder="1" applyAlignment="1">
      <alignment horizontal="center" vertical="justify"/>
    </xf>
    <xf numFmtId="0" fontId="3" fillId="0" borderId="8" xfId="0" applyNumberFormat="1" applyFont="1" applyFill="1" applyBorder="1" applyAlignment="1">
      <alignment horizontal="center" vertical="justify" wrapText="1"/>
    </xf>
    <xf numFmtId="0" fontId="3" fillId="0" borderId="3" xfId="0" applyNumberFormat="1" applyFont="1" applyFill="1" applyBorder="1" applyAlignment="1">
      <alignment horizontal="center" vertical="justify" wrapText="1"/>
    </xf>
    <xf numFmtId="0" fontId="3" fillId="0" borderId="0" xfId="0" applyNumberFormat="1" applyFont="1" applyFill="1" applyAlignment="1">
      <alignment horizontal="center" vertical="justify" wrapText="1"/>
    </xf>
  </cellXfs>
  <cellStyles count="11">
    <cellStyle name="Blogas" xfId="1" builtinId="27"/>
    <cellStyle name="Comma 2" xfId="3"/>
    <cellStyle name="Comma 3" xfId="4"/>
    <cellStyle name="Currency 2" xfId="5"/>
    <cellStyle name="Currency 2 2" xfId="6"/>
    <cellStyle name="Įprastas" xfId="0" builtinId="0"/>
    <cellStyle name="Įprastas 2" xfId="7"/>
    <cellStyle name="Kablelis" xfId="2" builtinId="3"/>
    <cellStyle name="Normal 2" xfId="8"/>
    <cellStyle name="Normal 2 2" xfId="9"/>
    <cellStyle name="Normal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72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0" sqref="C10"/>
    </sheetView>
  </sheetViews>
  <sheetFormatPr defaultColWidth="9.109375" defaultRowHeight="13.8" x14ac:dyDescent="0.25"/>
  <cols>
    <col min="1" max="1" width="7.109375" style="30" customWidth="1"/>
    <col min="2" max="2" width="112.88671875" style="6" customWidth="1"/>
    <col min="3" max="3" width="12.44140625" style="6" customWidth="1"/>
    <col min="4" max="16384" width="9.109375" style="6"/>
  </cols>
  <sheetData>
    <row r="1" spans="1:3" ht="15" customHeight="1" x14ac:dyDescent="0.25">
      <c r="B1" s="142" t="s">
        <v>162</v>
      </c>
      <c r="C1" s="142"/>
    </row>
    <row r="2" spans="1:3" ht="15" customHeight="1" x14ac:dyDescent="0.25">
      <c r="B2" s="142" t="s">
        <v>434</v>
      </c>
      <c r="C2" s="142"/>
    </row>
    <row r="3" spans="1:3" ht="15" customHeight="1" x14ac:dyDescent="0.25">
      <c r="B3" s="142" t="s">
        <v>302</v>
      </c>
      <c r="C3" s="142"/>
    </row>
    <row r="4" spans="1:3" ht="15" customHeight="1" x14ac:dyDescent="0.25">
      <c r="B4" s="142" t="s">
        <v>303</v>
      </c>
      <c r="C4" s="142"/>
    </row>
    <row r="5" spans="1:3" ht="15" customHeight="1" x14ac:dyDescent="0.25">
      <c r="B5" s="135"/>
      <c r="C5" s="135"/>
    </row>
    <row r="6" spans="1:3" ht="16.5" customHeight="1" x14ac:dyDescent="0.25">
      <c r="B6" s="32" t="s">
        <v>306</v>
      </c>
      <c r="C6" s="2"/>
    </row>
    <row r="7" spans="1:3" ht="12.75" customHeight="1" x14ac:dyDescent="0.25">
      <c r="B7" s="32"/>
      <c r="C7" s="44" t="s">
        <v>156</v>
      </c>
    </row>
    <row r="8" spans="1:3" ht="24.75" customHeight="1" x14ac:dyDescent="0.25">
      <c r="A8" s="33" t="s">
        <v>34</v>
      </c>
      <c r="B8" s="4" t="s">
        <v>35</v>
      </c>
      <c r="C8" s="4" t="s">
        <v>1</v>
      </c>
    </row>
    <row r="9" spans="1:3" ht="15" customHeight="1" x14ac:dyDescent="0.25">
      <c r="A9" s="50" t="s">
        <v>388</v>
      </c>
      <c r="B9" s="51" t="s">
        <v>166</v>
      </c>
      <c r="C9" s="85">
        <v>24071</v>
      </c>
    </row>
    <row r="10" spans="1:3" ht="30.75" customHeight="1" x14ac:dyDescent="0.25">
      <c r="A10" s="50" t="s">
        <v>374</v>
      </c>
      <c r="B10" s="51" t="s">
        <v>448</v>
      </c>
      <c r="C10" s="85">
        <v>24021</v>
      </c>
    </row>
    <row r="11" spans="1:3" ht="15" customHeight="1" x14ac:dyDescent="0.25">
      <c r="A11" s="50" t="s">
        <v>389</v>
      </c>
      <c r="B11" s="51" t="s">
        <v>148</v>
      </c>
      <c r="C11" s="86">
        <v>374</v>
      </c>
    </row>
    <row r="12" spans="1:3" ht="15" customHeight="1" x14ac:dyDescent="0.25">
      <c r="A12" s="50" t="s">
        <v>390</v>
      </c>
      <c r="B12" s="52" t="s">
        <v>149</v>
      </c>
      <c r="C12" s="85">
        <v>46</v>
      </c>
    </row>
    <row r="13" spans="1:3" ht="15" customHeight="1" x14ac:dyDescent="0.25">
      <c r="A13" s="50" t="s">
        <v>391</v>
      </c>
      <c r="B13" s="10" t="s">
        <v>36</v>
      </c>
      <c r="C13" s="86">
        <v>10</v>
      </c>
    </row>
    <row r="14" spans="1:3" ht="15" customHeight="1" x14ac:dyDescent="0.25">
      <c r="A14" s="50" t="s">
        <v>392</v>
      </c>
      <c r="B14" s="10" t="s">
        <v>146</v>
      </c>
      <c r="C14" s="86">
        <v>22</v>
      </c>
    </row>
    <row r="15" spans="1:3" ht="15" customHeight="1" x14ac:dyDescent="0.25">
      <c r="A15" s="50" t="s">
        <v>393</v>
      </c>
      <c r="B15" s="51" t="s">
        <v>147</v>
      </c>
      <c r="C15" s="86">
        <v>428</v>
      </c>
    </row>
    <row r="16" spans="1:3" ht="15" customHeight="1" x14ac:dyDescent="0.25">
      <c r="A16" s="50" t="s">
        <v>394</v>
      </c>
      <c r="B16" s="51" t="s">
        <v>38</v>
      </c>
      <c r="C16" s="85">
        <v>50</v>
      </c>
    </row>
    <row r="17" spans="1:3" ht="15" customHeight="1" x14ac:dyDescent="0.25">
      <c r="A17" s="63" t="s">
        <v>395</v>
      </c>
      <c r="B17" s="53" t="s">
        <v>169</v>
      </c>
      <c r="C17" s="87">
        <f>SUM(C18:C54)</f>
        <v>20198.380000000005</v>
      </c>
    </row>
    <row r="18" spans="1:3" ht="15" customHeight="1" x14ac:dyDescent="0.25">
      <c r="A18" s="50" t="s">
        <v>197</v>
      </c>
      <c r="B18" s="51" t="s">
        <v>39</v>
      </c>
      <c r="C18" s="86">
        <v>218.5</v>
      </c>
    </row>
    <row r="19" spans="1:3" ht="15" customHeight="1" x14ac:dyDescent="0.25">
      <c r="A19" s="50" t="s">
        <v>198</v>
      </c>
      <c r="B19" s="51" t="s">
        <v>49</v>
      </c>
      <c r="C19" s="86">
        <v>509</v>
      </c>
    </row>
    <row r="20" spans="1:3" ht="15" customHeight="1" x14ac:dyDescent="0.25">
      <c r="A20" s="50" t="s">
        <v>199</v>
      </c>
      <c r="B20" s="51" t="s">
        <v>48</v>
      </c>
      <c r="C20" s="86">
        <v>1378.2</v>
      </c>
    </row>
    <row r="21" spans="1:3" ht="15" customHeight="1" x14ac:dyDescent="0.25">
      <c r="A21" s="50" t="s">
        <v>200</v>
      </c>
      <c r="B21" s="52" t="s">
        <v>183</v>
      </c>
      <c r="C21" s="86">
        <v>80.099999999999994</v>
      </c>
    </row>
    <row r="22" spans="1:3" ht="15" customHeight="1" x14ac:dyDescent="0.25">
      <c r="A22" s="50" t="s">
        <v>201</v>
      </c>
      <c r="B22" s="10" t="s">
        <v>122</v>
      </c>
      <c r="C22" s="86">
        <v>18.600000000000001</v>
      </c>
    </row>
    <row r="23" spans="1:3" ht="15" customHeight="1" x14ac:dyDescent="0.25">
      <c r="A23" s="50" t="s">
        <v>202</v>
      </c>
      <c r="B23" s="11" t="s">
        <v>184</v>
      </c>
      <c r="C23" s="86">
        <v>6.9</v>
      </c>
    </row>
    <row r="24" spans="1:3" ht="15" customHeight="1" x14ac:dyDescent="0.25">
      <c r="A24" s="50" t="s">
        <v>203</v>
      </c>
      <c r="B24" s="10" t="s">
        <v>112</v>
      </c>
      <c r="C24" s="86">
        <v>21.7</v>
      </c>
    </row>
    <row r="25" spans="1:3" ht="15" customHeight="1" x14ac:dyDescent="0.25">
      <c r="A25" s="50" t="s">
        <v>210</v>
      </c>
      <c r="B25" s="10" t="s">
        <v>111</v>
      </c>
      <c r="C25" s="86">
        <v>798.6</v>
      </c>
    </row>
    <row r="26" spans="1:3" ht="15" customHeight="1" x14ac:dyDescent="0.25">
      <c r="A26" s="50" t="s">
        <v>204</v>
      </c>
      <c r="B26" s="11" t="s">
        <v>113</v>
      </c>
      <c r="C26" s="86">
        <v>5</v>
      </c>
    </row>
    <row r="27" spans="1:3" ht="15" customHeight="1" x14ac:dyDescent="0.25">
      <c r="A27" s="50" t="s">
        <v>205</v>
      </c>
      <c r="B27" s="11" t="s">
        <v>114</v>
      </c>
      <c r="C27" s="86">
        <v>176.7</v>
      </c>
    </row>
    <row r="28" spans="1:3" ht="15" customHeight="1" x14ac:dyDescent="0.25">
      <c r="A28" s="50" t="s">
        <v>232</v>
      </c>
      <c r="B28" s="11" t="s">
        <v>185</v>
      </c>
      <c r="C28" s="86">
        <v>161</v>
      </c>
    </row>
    <row r="29" spans="1:3" ht="29.25" customHeight="1" x14ac:dyDescent="0.25">
      <c r="A29" s="50" t="s">
        <v>233</v>
      </c>
      <c r="B29" s="11" t="s">
        <v>375</v>
      </c>
      <c r="C29" s="86">
        <v>21.460999999999999</v>
      </c>
    </row>
    <row r="30" spans="1:3" ht="15" customHeight="1" x14ac:dyDescent="0.25">
      <c r="A30" s="50" t="s">
        <v>234</v>
      </c>
      <c r="B30" s="119" t="s">
        <v>376</v>
      </c>
      <c r="C30" s="86">
        <v>17.004999999999999</v>
      </c>
    </row>
    <row r="31" spans="1:3" ht="15" customHeight="1" x14ac:dyDescent="0.25">
      <c r="A31" s="50" t="s">
        <v>235</v>
      </c>
      <c r="B31" s="25" t="s">
        <v>186</v>
      </c>
      <c r="C31" s="86">
        <v>0.3</v>
      </c>
    </row>
    <row r="32" spans="1:3" ht="15" customHeight="1" x14ac:dyDescent="0.25">
      <c r="A32" s="50" t="s">
        <v>236</v>
      </c>
      <c r="B32" s="11" t="s">
        <v>187</v>
      </c>
      <c r="C32" s="86">
        <v>8.4</v>
      </c>
    </row>
    <row r="33" spans="1:3" ht="15" customHeight="1" x14ac:dyDescent="0.25">
      <c r="A33" s="50" t="s">
        <v>237</v>
      </c>
      <c r="B33" s="11" t="s">
        <v>171</v>
      </c>
      <c r="C33" s="86">
        <v>27.1</v>
      </c>
    </row>
    <row r="34" spans="1:3" ht="15" customHeight="1" x14ac:dyDescent="0.25">
      <c r="A34" s="50" t="s">
        <v>238</v>
      </c>
      <c r="B34" s="11" t="s">
        <v>216</v>
      </c>
      <c r="C34" s="86">
        <v>13.9</v>
      </c>
    </row>
    <row r="35" spans="1:3" ht="15" customHeight="1" x14ac:dyDescent="0.25">
      <c r="A35" s="50" t="s">
        <v>239</v>
      </c>
      <c r="B35" s="25" t="s">
        <v>267</v>
      </c>
      <c r="C35" s="86">
        <v>0.6</v>
      </c>
    </row>
    <row r="36" spans="1:3" ht="15" customHeight="1" x14ac:dyDescent="0.25">
      <c r="A36" s="50" t="s">
        <v>240</v>
      </c>
      <c r="B36" s="11" t="s">
        <v>115</v>
      </c>
      <c r="C36" s="86">
        <v>9.1999999999999993</v>
      </c>
    </row>
    <row r="37" spans="1:3" ht="15" customHeight="1" x14ac:dyDescent="0.25">
      <c r="A37" s="50" t="s">
        <v>241</v>
      </c>
      <c r="B37" s="9" t="s">
        <v>116</v>
      </c>
      <c r="C37" s="86">
        <v>28.9</v>
      </c>
    </row>
    <row r="38" spans="1:3" ht="15" customHeight="1" x14ac:dyDescent="0.25">
      <c r="A38" s="50" t="s">
        <v>242</v>
      </c>
      <c r="B38" s="9" t="s">
        <v>129</v>
      </c>
      <c r="C38" s="86">
        <v>385.1</v>
      </c>
    </row>
    <row r="39" spans="1:3" ht="15" customHeight="1" x14ac:dyDescent="0.25">
      <c r="A39" s="50" t="s">
        <v>243</v>
      </c>
      <c r="B39" s="9" t="s">
        <v>167</v>
      </c>
      <c r="C39" s="86">
        <v>2.7</v>
      </c>
    </row>
    <row r="40" spans="1:3" ht="15" customHeight="1" x14ac:dyDescent="0.25">
      <c r="A40" s="50" t="s">
        <v>244</v>
      </c>
      <c r="B40" s="51" t="s">
        <v>225</v>
      </c>
      <c r="C40" s="86">
        <v>12090.1</v>
      </c>
    </row>
    <row r="41" spans="1:3" ht="15" customHeight="1" x14ac:dyDescent="0.25">
      <c r="A41" s="50" t="s">
        <v>245</v>
      </c>
      <c r="B41" s="51" t="s">
        <v>251</v>
      </c>
      <c r="C41" s="86">
        <v>620.4</v>
      </c>
    </row>
    <row r="42" spans="1:3" ht="15" customHeight="1" x14ac:dyDescent="0.25">
      <c r="A42" s="50" t="s">
        <v>246</v>
      </c>
      <c r="B42" s="51" t="s">
        <v>311</v>
      </c>
      <c r="C42" s="86">
        <v>204.8</v>
      </c>
    </row>
    <row r="43" spans="1:3" ht="15" customHeight="1" x14ac:dyDescent="0.25">
      <c r="A43" s="50" t="s">
        <v>258</v>
      </c>
      <c r="B43" s="51" t="s">
        <v>273</v>
      </c>
      <c r="C43" s="86">
        <v>149.5</v>
      </c>
    </row>
    <row r="44" spans="1:3" ht="15" customHeight="1" x14ac:dyDescent="0.25">
      <c r="A44" s="50" t="s">
        <v>259</v>
      </c>
      <c r="B44" s="51" t="s">
        <v>274</v>
      </c>
      <c r="C44" s="86">
        <v>40.448</v>
      </c>
    </row>
    <row r="45" spans="1:3" ht="15" customHeight="1" x14ac:dyDescent="0.25">
      <c r="A45" s="50" t="s">
        <v>260</v>
      </c>
      <c r="B45" s="51" t="s">
        <v>310</v>
      </c>
      <c r="C45" s="86">
        <v>36</v>
      </c>
    </row>
    <row r="46" spans="1:3" ht="29.25" customHeight="1" x14ac:dyDescent="0.25">
      <c r="A46" s="50" t="s">
        <v>261</v>
      </c>
      <c r="B46" s="51" t="s">
        <v>360</v>
      </c>
      <c r="C46" s="86">
        <v>224</v>
      </c>
    </row>
    <row r="47" spans="1:3" ht="15" customHeight="1" x14ac:dyDescent="0.25">
      <c r="A47" s="50" t="s">
        <v>262</v>
      </c>
      <c r="B47" s="51" t="s">
        <v>387</v>
      </c>
      <c r="C47" s="86">
        <v>119.366</v>
      </c>
    </row>
    <row r="48" spans="1:3" ht="15" customHeight="1" x14ac:dyDescent="0.25">
      <c r="A48" s="50" t="s">
        <v>263</v>
      </c>
      <c r="B48" s="51" t="s">
        <v>252</v>
      </c>
      <c r="C48" s="86">
        <v>2537.8000000000002</v>
      </c>
    </row>
    <row r="49" spans="1:3" ht="15" customHeight="1" x14ac:dyDescent="0.25">
      <c r="A49" s="50" t="s">
        <v>264</v>
      </c>
      <c r="B49" s="51" t="s">
        <v>286</v>
      </c>
      <c r="C49" s="86">
        <v>202.1</v>
      </c>
    </row>
    <row r="50" spans="1:3" ht="29.25" customHeight="1" x14ac:dyDescent="0.25">
      <c r="A50" s="50" t="s">
        <v>319</v>
      </c>
      <c r="B50" s="51" t="s">
        <v>317</v>
      </c>
      <c r="C50" s="86">
        <v>4.4000000000000004</v>
      </c>
    </row>
    <row r="51" spans="1:3" ht="15" customHeight="1" x14ac:dyDescent="0.25">
      <c r="A51" s="50" t="s">
        <v>265</v>
      </c>
      <c r="B51" s="25" t="s">
        <v>257</v>
      </c>
      <c r="C51" s="85">
        <v>15.4</v>
      </c>
    </row>
    <row r="52" spans="1:3" ht="29.25" customHeight="1" x14ac:dyDescent="0.25">
      <c r="A52" s="50" t="s">
        <v>320</v>
      </c>
      <c r="B52" s="25" t="s">
        <v>275</v>
      </c>
      <c r="C52" s="85">
        <v>59.9</v>
      </c>
    </row>
    <row r="53" spans="1:3" ht="29.25" customHeight="1" x14ac:dyDescent="0.25">
      <c r="A53" s="50" t="s">
        <v>373</v>
      </c>
      <c r="B53" s="25" t="s">
        <v>276</v>
      </c>
      <c r="C53" s="85">
        <v>5.2</v>
      </c>
    </row>
    <row r="54" spans="1:3" ht="15" customHeight="1" x14ac:dyDescent="0.25">
      <c r="A54" s="50" t="s">
        <v>386</v>
      </c>
      <c r="B54" s="25" t="s">
        <v>266</v>
      </c>
      <c r="C54" s="85"/>
    </row>
    <row r="55" spans="1:3" ht="15" customHeight="1" x14ac:dyDescent="0.25">
      <c r="A55" s="50" t="s">
        <v>396</v>
      </c>
      <c r="B55" s="25" t="s">
        <v>226</v>
      </c>
      <c r="C55" s="85">
        <v>1</v>
      </c>
    </row>
    <row r="56" spans="1:3" ht="15" customHeight="1" x14ac:dyDescent="0.25">
      <c r="A56" s="50" t="s">
        <v>397</v>
      </c>
      <c r="B56" s="51" t="s">
        <v>190</v>
      </c>
      <c r="C56" s="85">
        <v>190</v>
      </c>
    </row>
    <row r="57" spans="1:3" ht="15" customHeight="1" x14ac:dyDescent="0.25">
      <c r="A57" s="50" t="s">
        <v>398</v>
      </c>
      <c r="B57" s="51" t="s">
        <v>193</v>
      </c>
      <c r="C57" s="85">
        <v>30</v>
      </c>
    </row>
    <row r="58" spans="1:3" ht="15" customHeight="1" x14ac:dyDescent="0.25">
      <c r="A58" s="50" t="s">
        <v>399</v>
      </c>
      <c r="B58" s="51" t="s">
        <v>53</v>
      </c>
      <c r="C58" s="85">
        <v>60</v>
      </c>
    </row>
    <row r="59" spans="1:3" ht="15" customHeight="1" x14ac:dyDescent="0.25">
      <c r="A59" s="50" t="s">
        <v>400</v>
      </c>
      <c r="B59" s="51" t="s">
        <v>195</v>
      </c>
      <c r="C59" s="85">
        <v>232.5</v>
      </c>
    </row>
    <row r="60" spans="1:3" ht="15" customHeight="1" x14ac:dyDescent="0.25">
      <c r="A60" s="50" t="s">
        <v>401</v>
      </c>
      <c r="B60" s="1" t="s">
        <v>194</v>
      </c>
      <c r="C60" s="85">
        <v>287.2</v>
      </c>
    </row>
    <row r="61" spans="1:3" ht="15" customHeight="1" x14ac:dyDescent="0.25">
      <c r="A61" s="50" t="s">
        <v>402</v>
      </c>
      <c r="B61" s="1" t="s">
        <v>52</v>
      </c>
      <c r="C61" s="86">
        <v>673.7</v>
      </c>
    </row>
    <row r="62" spans="1:3" ht="15" customHeight="1" x14ac:dyDescent="0.25">
      <c r="A62" s="50" t="s">
        <v>403</v>
      </c>
      <c r="B62" s="1" t="s">
        <v>191</v>
      </c>
      <c r="C62" s="86">
        <v>50</v>
      </c>
    </row>
    <row r="63" spans="1:3" ht="15" customHeight="1" x14ac:dyDescent="0.25">
      <c r="A63" s="50" t="s">
        <v>404</v>
      </c>
      <c r="B63" s="1" t="s">
        <v>192</v>
      </c>
      <c r="C63" s="86">
        <v>1216</v>
      </c>
    </row>
    <row r="64" spans="1:3" ht="15" customHeight="1" x14ac:dyDescent="0.25">
      <c r="A64" s="50" t="s">
        <v>231</v>
      </c>
      <c r="B64" s="1" t="s">
        <v>196</v>
      </c>
      <c r="C64" s="86">
        <v>1206</v>
      </c>
    </row>
    <row r="65" spans="1:3" ht="15" customHeight="1" x14ac:dyDescent="0.25">
      <c r="A65" s="50" t="s">
        <v>405</v>
      </c>
      <c r="B65" s="1" t="s">
        <v>188</v>
      </c>
      <c r="C65" s="86">
        <v>20</v>
      </c>
    </row>
    <row r="66" spans="1:3" ht="15" customHeight="1" x14ac:dyDescent="0.25">
      <c r="A66" s="50" t="s">
        <v>406</v>
      </c>
      <c r="B66" s="1" t="s">
        <v>50</v>
      </c>
      <c r="C66" s="86">
        <v>40</v>
      </c>
    </row>
    <row r="67" spans="1:3" ht="15" customHeight="1" x14ac:dyDescent="0.25">
      <c r="A67" s="50" t="s">
        <v>407</v>
      </c>
      <c r="B67" s="1" t="s">
        <v>189</v>
      </c>
      <c r="C67" s="86">
        <v>100</v>
      </c>
    </row>
    <row r="68" spans="1:3" ht="15" customHeight="1" x14ac:dyDescent="0.25">
      <c r="A68" s="140" t="s">
        <v>37</v>
      </c>
      <c r="B68" s="141"/>
      <c r="C68" s="87">
        <f>SUM(C9,C55:C63,C65,C66,C67,C11:C17)</f>
        <v>48099.780000000006</v>
      </c>
    </row>
    <row r="69" spans="1:3" ht="15" customHeight="1" x14ac:dyDescent="0.25">
      <c r="A69" s="138" t="s">
        <v>309</v>
      </c>
      <c r="B69" s="139"/>
      <c r="C69" s="86">
        <v>2820.4</v>
      </c>
    </row>
    <row r="71" spans="1:3" x14ac:dyDescent="0.25">
      <c r="C71" s="24"/>
    </row>
    <row r="72" spans="1:3" x14ac:dyDescent="0.25">
      <c r="C72" s="24"/>
    </row>
  </sheetData>
  <mergeCells count="6">
    <mergeCell ref="A69:B69"/>
    <mergeCell ref="A68:B68"/>
    <mergeCell ref="B1:C1"/>
    <mergeCell ref="B2:C2"/>
    <mergeCell ref="B3:C3"/>
    <mergeCell ref="B4:C4"/>
  </mergeCells>
  <phoneticPr fontId="0" type="noConversion"/>
  <pageMargins left="0.78740157480314965" right="0.39370078740157483" top="0.59055118110236227" bottom="0.59055118110236227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5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" sqref="J4"/>
    </sheetView>
  </sheetViews>
  <sheetFormatPr defaultColWidth="9.109375" defaultRowHeight="13.8" x14ac:dyDescent="0.25"/>
  <cols>
    <col min="1" max="1" width="4.109375" style="70" customWidth="1"/>
    <col min="2" max="2" width="52.109375" style="6" customWidth="1"/>
    <col min="3" max="6" width="18.6640625" style="6" customWidth="1"/>
    <col min="7" max="7" width="12.88671875" style="6" customWidth="1"/>
    <col min="8" max="8" width="9.44140625" style="6" customWidth="1"/>
    <col min="9" max="9" width="26.6640625" style="6" customWidth="1"/>
    <col min="10" max="10" width="19.88671875" style="6" customWidth="1"/>
    <col min="11" max="16384" width="9.109375" style="6"/>
  </cols>
  <sheetData>
    <row r="1" spans="1:10" ht="15" customHeight="1" x14ac:dyDescent="0.25">
      <c r="D1" s="83" t="s">
        <v>444</v>
      </c>
      <c r="E1" s="146" t="s">
        <v>435</v>
      </c>
      <c r="F1" s="146"/>
      <c r="G1" s="83"/>
      <c r="H1" s="83"/>
      <c r="I1" s="83"/>
      <c r="J1" s="31"/>
    </row>
    <row r="2" spans="1:10" ht="15" customHeight="1" x14ac:dyDescent="0.25">
      <c r="D2" s="83" t="s">
        <v>443</v>
      </c>
      <c r="E2" s="146" t="s">
        <v>437</v>
      </c>
      <c r="F2" s="146"/>
      <c r="G2" s="83"/>
      <c r="H2" s="83"/>
      <c r="I2" s="83"/>
      <c r="J2" s="31"/>
    </row>
    <row r="3" spans="1:10" ht="15" customHeight="1" x14ac:dyDescent="0.25">
      <c r="A3" s="70" t="s">
        <v>47</v>
      </c>
      <c r="D3" s="83"/>
      <c r="E3" s="146" t="s">
        <v>436</v>
      </c>
      <c r="F3" s="146"/>
      <c r="G3" s="83"/>
      <c r="H3" s="83"/>
      <c r="I3" s="83"/>
      <c r="J3" s="31"/>
    </row>
    <row r="4" spans="1:10" ht="15" customHeight="1" x14ac:dyDescent="0.25">
      <c r="D4" s="83"/>
      <c r="E4" s="146" t="s">
        <v>438</v>
      </c>
      <c r="F4" s="146"/>
      <c r="G4" s="83"/>
      <c r="H4" s="83"/>
      <c r="I4" s="83"/>
      <c r="J4" s="31"/>
    </row>
    <row r="5" spans="1:10" ht="14.25" customHeight="1" x14ac:dyDescent="0.25">
      <c r="D5" s="83"/>
      <c r="E5" s="146"/>
      <c r="F5" s="146"/>
      <c r="G5" s="83"/>
      <c r="H5" s="83"/>
      <c r="I5" s="83"/>
      <c r="J5" s="31"/>
    </row>
    <row r="6" spans="1:10" ht="31.5" customHeight="1" x14ac:dyDescent="0.25">
      <c r="A6" s="145" t="s">
        <v>301</v>
      </c>
      <c r="B6" s="145"/>
      <c r="C6" s="145"/>
      <c r="D6" s="145"/>
      <c r="E6" s="145"/>
      <c r="F6" s="145"/>
    </row>
    <row r="7" spans="1:10" ht="15" customHeight="1" x14ac:dyDescent="0.25">
      <c r="F7" s="59" t="s">
        <v>156</v>
      </c>
    </row>
    <row r="8" spans="1:10" ht="63" customHeight="1" x14ac:dyDescent="0.25">
      <c r="A8" s="117" t="s">
        <v>0</v>
      </c>
      <c r="B8" s="117" t="s">
        <v>31</v>
      </c>
      <c r="C8" s="117" t="s">
        <v>1</v>
      </c>
      <c r="D8" s="117" t="s">
        <v>176</v>
      </c>
      <c r="E8" s="117" t="s">
        <v>194</v>
      </c>
      <c r="F8" s="117" t="s">
        <v>52</v>
      </c>
    </row>
    <row r="9" spans="1:10" ht="15" customHeight="1" x14ac:dyDescent="0.25">
      <c r="A9" s="29" t="s">
        <v>388</v>
      </c>
      <c r="B9" s="3" t="s">
        <v>159</v>
      </c>
      <c r="C9" s="85">
        <f t="shared" ref="C9:C41" si="0">SUM(D9+E9+F9)</f>
        <v>18.100000000000001</v>
      </c>
      <c r="D9" s="89">
        <v>5.9</v>
      </c>
      <c r="E9" s="89">
        <v>0.3</v>
      </c>
      <c r="F9" s="89">
        <v>11.9</v>
      </c>
    </row>
    <row r="10" spans="1:10" ht="15" customHeight="1" x14ac:dyDescent="0.25">
      <c r="A10" s="29" t="s">
        <v>389</v>
      </c>
      <c r="B10" s="3" t="s">
        <v>218</v>
      </c>
      <c r="C10" s="85">
        <f t="shared" si="0"/>
        <v>1.7</v>
      </c>
      <c r="D10" s="89">
        <v>0.3</v>
      </c>
      <c r="E10" s="89">
        <v>1.4</v>
      </c>
      <c r="F10" s="89"/>
    </row>
    <row r="11" spans="1:10" ht="15" customHeight="1" x14ac:dyDescent="0.25">
      <c r="A11" s="4" t="s">
        <v>390</v>
      </c>
      <c r="B11" s="1" t="s">
        <v>219</v>
      </c>
      <c r="C11" s="85">
        <f t="shared" si="0"/>
        <v>5</v>
      </c>
      <c r="D11" s="89"/>
      <c r="E11" s="89">
        <v>5</v>
      </c>
      <c r="F11" s="89"/>
    </row>
    <row r="12" spans="1:10" ht="15" customHeight="1" x14ac:dyDescent="0.25">
      <c r="A12" s="29" t="s">
        <v>391</v>
      </c>
      <c r="B12" s="1" t="s">
        <v>134</v>
      </c>
      <c r="C12" s="85">
        <f t="shared" si="0"/>
        <v>9.6</v>
      </c>
      <c r="D12" s="89">
        <v>0.6</v>
      </c>
      <c r="E12" s="89">
        <v>1.4</v>
      </c>
      <c r="F12" s="89">
        <v>7.6</v>
      </c>
    </row>
    <row r="13" spans="1:10" ht="15" customHeight="1" x14ac:dyDescent="0.25">
      <c r="A13" s="4" t="s">
        <v>392</v>
      </c>
      <c r="B13" s="1" t="s">
        <v>288</v>
      </c>
      <c r="C13" s="85">
        <f t="shared" si="0"/>
        <v>43.4</v>
      </c>
      <c r="D13" s="89">
        <v>8.8000000000000007</v>
      </c>
      <c r="E13" s="89">
        <v>7.6</v>
      </c>
      <c r="F13" s="89">
        <v>27</v>
      </c>
    </row>
    <row r="14" spans="1:10" ht="15" customHeight="1" x14ac:dyDescent="0.25">
      <c r="A14" s="29" t="s">
        <v>393</v>
      </c>
      <c r="B14" s="1" t="s">
        <v>4</v>
      </c>
      <c r="C14" s="85">
        <f t="shared" si="0"/>
        <v>5</v>
      </c>
      <c r="D14" s="89"/>
      <c r="E14" s="89">
        <v>5</v>
      </c>
      <c r="F14" s="89"/>
    </row>
    <row r="15" spans="1:10" ht="15" customHeight="1" x14ac:dyDescent="0.25">
      <c r="A15" s="29" t="s">
        <v>394</v>
      </c>
      <c r="B15" s="1" t="s">
        <v>5</v>
      </c>
      <c r="C15" s="85">
        <f t="shared" si="0"/>
        <v>8</v>
      </c>
      <c r="D15" s="89">
        <v>5.5</v>
      </c>
      <c r="E15" s="89">
        <v>2.5</v>
      </c>
      <c r="F15" s="89"/>
    </row>
    <row r="16" spans="1:10" ht="15" customHeight="1" x14ac:dyDescent="0.25">
      <c r="A16" s="4" t="s">
        <v>395</v>
      </c>
      <c r="B16" s="1" t="s">
        <v>125</v>
      </c>
      <c r="C16" s="85">
        <f t="shared" si="0"/>
        <v>6</v>
      </c>
      <c r="D16" s="89"/>
      <c r="E16" s="89">
        <v>6</v>
      </c>
      <c r="F16" s="89"/>
    </row>
    <row r="17" spans="1:6" ht="15" customHeight="1" x14ac:dyDescent="0.25">
      <c r="A17" s="29" t="s">
        <v>396</v>
      </c>
      <c r="B17" s="1" t="s">
        <v>131</v>
      </c>
      <c r="C17" s="85">
        <f t="shared" si="0"/>
        <v>19</v>
      </c>
      <c r="D17" s="89">
        <v>2</v>
      </c>
      <c r="E17" s="89">
        <v>4</v>
      </c>
      <c r="F17" s="89">
        <v>13</v>
      </c>
    </row>
    <row r="18" spans="1:6" ht="15" customHeight="1" x14ac:dyDescent="0.25">
      <c r="A18" s="29" t="s">
        <v>397</v>
      </c>
      <c r="B18" s="1" t="s">
        <v>136</v>
      </c>
      <c r="C18" s="85">
        <f t="shared" si="0"/>
        <v>17</v>
      </c>
      <c r="D18" s="89">
        <v>0.6</v>
      </c>
      <c r="E18" s="89">
        <v>1.4</v>
      </c>
      <c r="F18" s="89">
        <v>15</v>
      </c>
    </row>
    <row r="19" spans="1:6" ht="15" customHeight="1" x14ac:dyDescent="0.25">
      <c r="A19" s="29" t="s">
        <v>398</v>
      </c>
      <c r="B19" s="1" t="s">
        <v>14</v>
      </c>
      <c r="C19" s="85">
        <f t="shared" si="0"/>
        <v>57.2</v>
      </c>
      <c r="D19" s="89">
        <v>2</v>
      </c>
      <c r="E19" s="89">
        <v>0.2</v>
      </c>
      <c r="F19" s="89">
        <v>55</v>
      </c>
    </row>
    <row r="20" spans="1:6" ht="15" customHeight="1" x14ac:dyDescent="0.25">
      <c r="A20" s="29" t="s">
        <v>399</v>
      </c>
      <c r="B20" s="1" t="s">
        <v>15</v>
      </c>
      <c r="C20" s="85">
        <f t="shared" si="0"/>
        <v>78</v>
      </c>
      <c r="D20" s="89">
        <v>1</v>
      </c>
      <c r="E20" s="89">
        <v>1</v>
      </c>
      <c r="F20" s="89">
        <v>76</v>
      </c>
    </row>
    <row r="21" spans="1:6" ht="15" customHeight="1" x14ac:dyDescent="0.25">
      <c r="A21" s="4" t="s">
        <v>400</v>
      </c>
      <c r="B21" s="1" t="s">
        <v>16</v>
      </c>
      <c r="C21" s="85">
        <f t="shared" si="0"/>
        <v>68.099999999999994</v>
      </c>
      <c r="D21" s="89">
        <v>2.6</v>
      </c>
      <c r="E21" s="89">
        <v>0.5</v>
      </c>
      <c r="F21" s="89">
        <v>65</v>
      </c>
    </row>
    <row r="22" spans="1:6" ht="15" customHeight="1" x14ac:dyDescent="0.25">
      <c r="A22" s="29" t="s">
        <v>401</v>
      </c>
      <c r="B22" s="1" t="s">
        <v>17</v>
      </c>
      <c r="C22" s="85">
        <f t="shared" si="0"/>
        <v>89</v>
      </c>
      <c r="D22" s="89">
        <v>1.7</v>
      </c>
      <c r="E22" s="89">
        <v>2.1</v>
      </c>
      <c r="F22" s="89">
        <v>85.2</v>
      </c>
    </row>
    <row r="23" spans="1:6" ht="15" customHeight="1" x14ac:dyDescent="0.25">
      <c r="A23" s="29" t="s">
        <v>402</v>
      </c>
      <c r="B23" s="1" t="s">
        <v>18</v>
      </c>
      <c r="C23" s="85">
        <f t="shared" si="0"/>
        <v>78.099999999999994</v>
      </c>
      <c r="D23" s="89">
        <v>1.3</v>
      </c>
      <c r="E23" s="89">
        <v>0.8</v>
      </c>
      <c r="F23" s="89">
        <v>76</v>
      </c>
    </row>
    <row r="24" spans="1:6" ht="15" customHeight="1" x14ac:dyDescent="0.25">
      <c r="A24" s="4" t="s">
        <v>403</v>
      </c>
      <c r="B24" s="1" t="s">
        <v>19</v>
      </c>
      <c r="C24" s="85">
        <f t="shared" si="0"/>
        <v>97.5</v>
      </c>
      <c r="D24" s="89">
        <v>5</v>
      </c>
      <c r="E24" s="89">
        <v>0.5</v>
      </c>
      <c r="F24" s="89">
        <v>92</v>
      </c>
    </row>
    <row r="25" spans="1:6" ht="15" customHeight="1" x14ac:dyDescent="0.25">
      <c r="A25" s="29" t="s">
        <v>404</v>
      </c>
      <c r="B25" s="1" t="s">
        <v>6</v>
      </c>
      <c r="C25" s="85">
        <f t="shared" si="0"/>
        <v>72.5</v>
      </c>
      <c r="D25" s="85">
        <v>2</v>
      </c>
      <c r="E25" s="85">
        <v>0.5</v>
      </c>
      <c r="F25" s="85">
        <v>70</v>
      </c>
    </row>
    <row r="26" spans="1:6" ht="15" customHeight="1" x14ac:dyDescent="0.25">
      <c r="A26" s="29" t="s">
        <v>405</v>
      </c>
      <c r="B26" s="1" t="s">
        <v>7</v>
      </c>
      <c r="C26" s="85">
        <f t="shared" si="0"/>
        <v>20</v>
      </c>
      <c r="D26" s="89"/>
      <c r="E26" s="89"/>
      <c r="F26" s="89">
        <v>20</v>
      </c>
    </row>
    <row r="27" spans="1:6" ht="15" customHeight="1" x14ac:dyDescent="0.25">
      <c r="A27" s="4" t="s">
        <v>406</v>
      </c>
      <c r="B27" s="119" t="s">
        <v>127</v>
      </c>
      <c r="C27" s="85">
        <f t="shared" si="0"/>
        <v>46</v>
      </c>
      <c r="D27" s="90">
        <v>4</v>
      </c>
      <c r="E27" s="90">
        <v>2</v>
      </c>
      <c r="F27" s="90">
        <v>40</v>
      </c>
    </row>
    <row r="28" spans="1:6" ht="15" customHeight="1" x14ac:dyDescent="0.25">
      <c r="A28" s="29" t="s">
        <v>407</v>
      </c>
      <c r="B28" s="1" t="s">
        <v>153</v>
      </c>
      <c r="C28" s="85">
        <f t="shared" si="0"/>
        <v>13</v>
      </c>
      <c r="D28" s="89"/>
      <c r="E28" s="89"/>
      <c r="F28" s="89">
        <v>13</v>
      </c>
    </row>
    <row r="29" spans="1:6" ht="15" customHeight="1" x14ac:dyDescent="0.25">
      <c r="A29" s="29" t="s">
        <v>408</v>
      </c>
      <c r="B29" s="1" t="s">
        <v>32</v>
      </c>
      <c r="C29" s="85">
        <f t="shared" si="0"/>
        <v>35</v>
      </c>
      <c r="D29" s="89">
        <v>28</v>
      </c>
      <c r="E29" s="89"/>
      <c r="F29" s="89">
        <v>7</v>
      </c>
    </row>
    <row r="30" spans="1:6" ht="15" customHeight="1" x14ac:dyDescent="0.25">
      <c r="A30" s="4" t="s">
        <v>409</v>
      </c>
      <c r="B30" s="118" t="s">
        <v>128</v>
      </c>
      <c r="C30" s="85">
        <f t="shared" si="0"/>
        <v>16</v>
      </c>
      <c r="D30" s="89">
        <v>16</v>
      </c>
      <c r="E30" s="89"/>
      <c r="F30" s="89"/>
    </row>
    <row r="31" spans="1:6" ht="15" customHeight="1" x14ac:dyDescent="0.25">
      <c r="A31" s="29" t="s">
        <v>410</v>
      </c>
      <c r="B31" s="1" t="s">
        <v>8</v>
      </c>
      <c r="C31" s="85">
        <f t="shared" si="0"/>
        <v>3</v>
      </c>
      <c r="D31" s="85">
        <v>2</v>
      </c>
      <c r="E31" s="85">
        <v>1</v>
      </c>
      <c r="F31" s="85"/>
    </row>
    <row r="32" spans="1:6" ht="15" customHeight="1" x14ac:dyDescent="0.25">
      <c r="A32" s="29" t="s">
        <v>411</v>
      </c>
      <c r="B32" s="1" t="s">
        <v>150</v>
      </c>
      <c r="C32" s="85">
        <f t="shared" si="0"/>
        <v>5</v>
      </c>
      <c r="D32" s="85">
        <v>5</v>
      </c>
      <c r="E32" s="85"/>
      <c r="F32" s="85"/>
    </row>
    <row r="33" spans="1:13" ht="15" customHeight="1" x14ac:dyDescent="0.25">
      <c r="A33" s="4" t="s">
        <v>412</v>
      </c>
      <c r="B33" s="1" t="s">
        <v>9</v>
      </c>
      <c r="C33" s="85">
        <f t="shared" si="0"/>
        <v>70</v>
      </c>
      <c r="D33" s="85">
        <v>55</v>
      </c>
      <c r="E33" s="85">
        <v>15</v>
      </c>
      <c r="F33" s="85"/>
    </row>
    <row r="34" spans="1:13" ht="15" customHeight="1" x14ac:dyDescent="0.25">
      <c r="A34" s="29" t="s">
        <v>413</v>
      </c>
      <c r="B34" s="1" t="s">
        <v>10</v>
      </c>
      <c r="C34" s="85">
        <f t="shared" si="0"/>
        <v>34</v>
      </c>
      <c r="D34" s="89">
        <v>20</v>
      </c>
      <c r="E34" s="89">
        <v>14</v>
      </c>
      <c r="F34" s="89"/>
    </row>
    <row r="35" spans="1:13" ht="15" customHeight="1" x14ac:dyDescent="0.25">
      <c r="A35" s="29" t="s">
        <v>414</v>
      </c>
      <c r="B35" s="1" t="s">
        <v>22</v>
      </c>
      <c r="C35" s="85">
        <f t="shared" si="0"/>
        <v>0.60000000000000009</v>
      </c>
      <c r="D35" s="89">
        <v>0.2</v>
      </c>
      <c r="E35" s="89">
        <v>0.4</v>
      </c>
      <c r="F35" s="89"/>
    </row>
    <row r="36" spans="1:13" ht="15" customHeight="1" x14ac:dyDescent="0.25">
      <c r="A36" s="29" t="s">
        <v>415</v>
      </c>
      <c r="B36" s="1" t="s">
        <v>43</v>
      </c>
      <c r="C36" s="85">
        <f t="shared" si="0"/>
        <v>2.4</v>
      </c>
      <c r="D36" s="89">
        <v>0.4</v>
      </c>
      <c r="E36" s="89">
        <v>2</v>
      </c>
      <c r="F36" s="89"/>
      <c r="H36" s="44"/>
      <c r="I36" s="2"/>
      <c r="J36" s="5"/>
      <c r="K36" s="5"/>
      <c r="L36" s="2"/>
      <c r="M36" s="2"/>
    </row>
    <row r="37" spans="1:13" ht="15" customHeight="1" x14ac:dyDescent="0.25">
      <c r="A37" s="29" t="s">
        <v>416</v>
      </c>
      <c r="B37" s="1" t="s">
        <v>11</v>
      </c>
      <c r="C37" s="85">
        <f t="shared" si="0"/>
        <v>12.2</v>
      </c>
      <c r="D37" s="89">
        <v>10.7</v>
      </c>
      <c r="E37" s="89">
        <v>1.5</v>
      </c>
      <c r="F37" s="89"/>
    </row>
    <row r="38" spans="1:13" ht="15" customHeight="1" x14ac:dyDescent="0.25">
      <c r="A38" s="29" t="s">
        <v>417</v>
      </c>
      <c r="B38" s="1" t="s">
        <v>51</v>
      </c>
      <c r="C38" s="85">
        <f t="shared" si="0"/>
        <v>1.8</v>
      </c>
      <c r="D38" s="89">
        <v>1.1000000000000001</v>
      </c>
      <c r="E38" s="89">
        <v>0.7</v>
      </c>
      <c r="F38" s="89"/>
    </row>
    <row r="39" spans="1:13" ht="15" customHeight="1" x14ac:dyDescent="0.25">
      <c r="A39" s="4" t="s">
        <v>418</v>
      </c>
      <c r="B39" s="1" t="s">
        <v>221</v>
      </c>
      <c r="C39" s="85">
        <f t="shared" si="0"/>
        <v>1</v>
      </c>
      <c r="D39" s="89">
        <v>0.8</v>
      </c>
      <c r="E39" s="89">
        <v>0.2</v>
      </c>
      <c r="F39" s="89"/>
    </row>
    <row r="40" spans="1:13" ht="15" customHeight="1" x14ac:dyDescent="0.25">
      <c r="A40" s="29" t="s">
        <v>419</v>
      </c>
      <c r="B40" s="1" t="s">
        <v>3</v>
      </c>
      <c r="C40" s="85">
        <f t="shared" si="0"/>
        <v>245.8</v>
      </c>
      <c r="D40" s="85">
        <v>50</v>
      </c>
      <c r="E40" s="89">
        <v>195.8</v>
      </c>
      <c r="F40" s="85"/>
      <c r="G40" s="5"/>
    </row>
    <row r="41" spans="1:13" ht="15" customHeight="1" x14ac:dyDescent="0.25">
      <c r="A41" s="29" t="s">
        <v>420</v>
      </c>
      <c r="B41" s="1" t="s">
        <v>110</v>
      </c>
      <c r="C41" s="85">
        <f t="shared" si="0"/>
        <v>14.4</v>
      </c>
      <c r="D41" s="85"/>
      <c r="E41" s="85">
        <v>14.4</v>
      </c>
      <c r="F41" s="85"/>
      <c r="G41" s="24"/>
      <c r="H41" s="24"/>
      <c r="I41" s="24"/>
      <c r="J41" s="24"/>
    </row>
    <row r="42" spans="1:13" ht="13.5" customHeight="1" x14ac:dyDescent="0.25">
      <c r="A42" s="143" t="s">
        <v>12</v>
      </c>
      <c r="B42" s="144"/>
      <c r="C42" s="88">
        <f>SUM(C9:C41)</f>
        <v>1193.4000000000001</v>
      </c>
      <c r="D42" s="88">
        <f>SUM(D9:D41)</f>
        <v>232.5</v>
      </c>
      <c r="E42" s="88">
        <f>SUM(E9:E41)</f>
        <v>287.2</v>
      </c>
      <c r="F42" s="88">
        <f>SUM(F9:F41)</f>
        <v>673.7</v>
      </c>
    </row>
    <row r="43" spans="1:13" x14ac:dyDescent="0.25">
      <c r="D43" s="24"/>
      <c r="E43" s="24"/>
      <c r="F43" s="24"/>
    </row>
    <row r="44" spans="1:13" x14ac:dyDescent="0.25">
      <c r="C44" s="24"/>
      <c r="D44" s="24"/>
      <c r="E44" s="24"/>
      <c r="F44" s="24"/>
    </row>
    <row r="45" spans="1:13" x14ac:dyDescent="0.25">
      <c r="F45" s="24"/>
    </row>
  </sheetData>
  <mergeCells count="7">
    <mergeCell ref="A42:B42"/>
    <mergeCell ref="A6:F6"/>
    <mergeCell ref="E1:F1"/>
    <mergeCell ref="E2:F2"/>
    <mergeCell ref="E3:F3"/>
    <mergeCell ref="E5:F5"/>
    <mergeCell ref="E4:F4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pane xSplit="4" ySplit="8" topLeftCell="E9" activePane="bottomRight" state="frozen"/>
      <selection pane="topRight" activeCell="E1" sqref="E1"/>
      <selection pane="bottomLeft" activeCell="A13" sqref="A13"/>
      <selection pane="bottomRight" activeCell="J8" sqref="J8"/>
    </sheetView>
  </sheetViews>
  <sheetFormatPr defaultColWidth="9.109375" defaultRowHeight="13.8" x14ac:dyDescent="0.25"/>
  <cols>
    <col min="1" max="1" width="6" style="42" customWidth="1"/>
    <col min="2" max="2" width="15.109375" style="42" customWidth="1"/>
    <col min="3" max="3" width="39.5546875" style="42" customWidth="1"/>
    <col min="4" max="4" width="46.109375" style="42" customWidth="1"/>
    <col min="5" max="5" width="12.5546875" style="42" customWidth="1"/>
    <col min="6" max="6" width="14.109375" style="42" customWidth="1"/>
    <col min="7" max="7" width="9.109375" style="42"/>
    <col min="8" max="8" width="11" style="42" customWidth="1"/>
    <col min="9" max="16384" width="9.109375" style="42"/>
  </cols>
  <sheetData>
    <row r="1" spans="1:6" ht="13.5" customHeight="1" x14ac:dyDescent="0.25">
      <c r="D1" s="83"/>
      <c r="E1" s="146" t="s">
        <v>435</v>
      </c>
      <c r="F1" s="146"/>
    </row>
    <row r="2" spans="1:6" ht="13.5" customHeight="1" x14ac:dyDescent="0.25">
      <c r="D2" s="83"/>
      <c r="E2" s="146" t="s">
        <v>437</v>
      </c>
      <c r="F2" s="146"/>
    </row>
    <row r="3" spans="1:6" ht="13.5" customHeight="1" x14ac:dyDescent="0.25">
      <c r="D3" s="83"/>
      <c r="E3" s="146" t="s">
        <v>436</v>
      </c>
      <c r="F3" s="146"/>
    </row>
    <row r="4" spans="1:6" ht="13.5" customHeight="1" x14ac:dyDescent="0.25">
      <c r="D4" s="83"/>
      <c r="E4" s="146" t="s">
        <v>439</v>
      </c>
      <c r="F4" s="146"/>
    </row>
    <row r="5" spans="1:6" ht="14.25" customHeight="1" x14ac:dyDescent="0.25">
      <c r="D5" s="124"/>
      <c r="E5" s="124"/>
      <c r="F5" s="124"/>
    </row>
    <row r="6" spans="1:6" ht="15.75" customHeight="1" x14ac:dyDescent="0.25">
      <c r="B6" s="155" t="s">
        <v>287</v>
      </c>
      <c r="C6" s="155"/>
      <c r="D6" s="155"/>
      <c r="E6" s="155"/>
      <c r="F6" s="155"/>
    </row>
    <row r="7" spans="1:6" ht="15" customHeight="1" x14ac:dyDescent="0.25">
      <c r="B7" s="129"/>
      <c r="C7" s="129"/>
      <c r="D7" s="129"/>
      <c r="E7" s="129"/>
      <c r="F7" s="114" t="s">
        <v>156</v>
      </c>
    </row>
    <row r="8" spans="1:6" ht="43.5" customHeight="1" x14ac:dyDescent="0.25">
      <c r="A8" s="125" t="s">
        <v>119</v>
      </c>
      <c r="B8" s="125" t="s">
        <v>54</v>
      </c>
      <c r="C8" s="125" t="s">
        <v>65</v>
      </c>
      <c r="D8" s="125" t="s">
        <v>68</v>
      </c>
      <c r="E8" s="125" t="s">
        <v>298</v>
      </c>
      <c r="F8" s="125" t="s">
        <v>2</v>
      </c>
    </row>
    <row r="9" spans="1:6" ht="18" customHeight="1" x14ac:dyDescent="0.25">
      <c r="A9" s="125" t="s">
        <v>388</v>
      </c>
      <c r="B9" s="149" t="s">
        <v>295</v>
      </c>
      <c r="C9" s="45" t="s">
        <v>159</v>
      </c>
      <c r="D9" s="72" t="s">
        <v>175</v>
      </c>
      <c r="E9" s="85">
        <v>419.6</v>
      </c>
      <c r="F9" s="85">
        <v>322.60000000000002</v>
      </c>
    </row>
    <row r="10" spans="1:6" ht="18" customHeight="1" x14ac:dyDescent="0.25">
      <c r="A10" s="125" t="s">
        <v>389</v>
      </c>
      <c r="B10" s="153"/>
      <c r="C10" s="130" t="s">
        <v>218</v>
      </c>
      <c r="D10" s="130" t="s">
        <v>227</v>
      </c>
      <c r="E10" s="85">
        <v>132.9</v>
      </c>
      <c r="F10" s="85">
        <v>100.1</v>
      </c>
    </row>
    <row r="11" spans="1:6" ht="18" customHeight="1" x14ac:dyDescent="0.25">
      <c r="A11" s="125" t="s">
        <v>390</v>
      </c>
      <c r="B11" s="153"/>
      <c r="C11" s="130" t="s">
        <v>219</v>
      </c>
      <c r="D11" s="130" t="s">
        <v>223</v>
      </c>
      <c r="E11" s="85">
        <v>283</v>
      </c>
      <c r="F11" s="85">
        <v>213.5</v>
      </c>
    </row>
    <row r="12" spans="1:6" ht="18" customHeight="1" x14ac:dyDescent="0.25">
      <c r="A12" s="125" t="s">
        <v>391</v>
      </c>
      <c r="B12" s="153"/>
      <c r="C12" s="130" t="s">
        <v>134</v>
      </c>
      <c r="D12" s="130" t="s">
        <v>135</v>
      </c>
      <c r="E12" s="85">
        <v>278.7</v>
      </c>
      <c r="F12" s="85">
        <v>212.2</v>
      </c>
    </row>
    <row r="13" spans="1:6" ht="18" customHeight="1" x14ac:dyDescent="0.25">
      <c r="A13" s="125" t="s">
        <v>392</v>
      </c>
      <c r="B13" s="153"/>
      <c r="C13" s="130" t="s">
        <v>288</v>
      </c>
      <c r="D13" s="130" t="s">
        <v>289</v>
      </c>
      <c r="E13" s="85">
        <v>494.2</v>
      </c>
      <c r="F13" s="85">
        <v>369.7</v>
      </c>
    </row>
    <row r="14" spans="1:6" ht="18" customHeight="1" x14ac:dyDescent="0.25">
      <c r="A14" s="125" t="s">
        <v>393</v>
      </c>
      <c r="B14" s="153"/>
      <c r="C14" s="130" t="s">
        <v>4</v>
      </c>
      <c r="D14" s="130" t="s">
        <v>66</v>
      </c>
      <c r="E14" s="85">
        <v>267.10000000000002</v>
      </c>
      <c r="F14" s="85">
        <v>189.2</v>
      </c>
    </row>
    <row r="15" spans="1:6" ht="18" customHeight="1" x14ac:dyDescent="0.25">
      <c r="A15" s="125" t="s">
        <v>394</v>
      </c>
      <c r="B15" s="153"/>
      <c r="C15" s="130" t="s">
        <v>5</v>
      </c>
      <c r="D15" s="130" t="s">
        <v>67</v>
      </c>
      <c r="E15" s="85">
        <v>315</v>
      </c>
      <c r="F15" s="85">
        <v>231.1</v>
      </c>
    </row>
    <row r="16" spans="1:6" ht="18" customHeight="1" x14ac:dyDescent="0.25">
      <c r="A16" s="125" t="s">
        <v>395</v>
      </c>
      <c r="B16" s="153"/>
      <c r="C16" s="1" t="s">
        <v>125</v>
      </c>
      <c r="D16" s="130" t="s">
        <v>126</v>
      </c>
      <c r="E16" s="85">
        <v>263.7</v>
      </c>
      <c r="F16" s="85">
        <v>187.5</v>
      </c>
    </row>
    <row r="17" spans="1:6" ht="18" customHeight="1" x14ac:dyDescent="0.25">
      <c r="A17" s="125" t="s">
        <v>396</v>
      </c>
      <c r="B17" s="153"/>
      <c r="C17" s="1" t="s">
        <v>132</v>
      </c>
      <c r="D17" s="130" t="s">
        <v>358</v>
      </c>
      <c r="E17" s="85">
        <v>26.3</v>
      </c>
      <c r="F17" s="85">
        <v>17.7</v>
      </c>
    </row>
    <row r="18" spans="1:6" ht="18" customHeight="1" x14ac:dyDescent="0.25">
      <c r="A18" s="125" t="s">
        <v>397</v>
      </c>
      <c r="B18" s="153"/>
      <c r="C18" s="130" t="s">
        <v>136</v>
      </c>
      <c r="D18" s="130" t="s">
        <v>137</v>
      </c>
      <c r="E18" s="85">
        <v>265.89999999999998</v>
      </c>
      <c r="F18" s="85">
        <v>203.1</v>
      </c>
    </row>
    <row r="19" spans="1:6" ht="18" customHeight="1" x14ac:dyDescent="0.25">
      <c r="A19" s="125" t="s">
        <v>398</v>
      </c>
      <c r="B19" s="153"/>
      <c r="C19" s="130" t="s">
        <v>14</v>
      </c>
      <c r="D19" s="130" t="s">
        <v>90</v>
      </c>
      <c r="E19" s="85">
        <v>357.3</v>
      </c>
      <c r="F19" s="85">
        <v>309.5</v>
      </c>
    </row>
    <row r="20" spans="1:6" ht="18" customHeight="1" x14ac:dyDescent="0.25">
      <c r="A20" s="125" t="s">
        <v>399</v>
      </c>
      <c r="B20" s="153"/>
      <c r="C20" s="130" t="s">
        <v>15</v>
      </c>
      <c r="D20" s="130" t="s">
        <v>91</v>
      </c>
      <c r="E20" s="85">
        <v>504</v>
      </c>
      <c r="F20" s="85">
        <v>452.2</v>
      </c>
    </row>
    <row r="21" spans="1:6" ht="18" customHeight="1" x14ac:dyDescent="0.25">
      <c r="A21" s="125" t="s">
        <v>400</v>
      </c>
      <c r="B21" s="153"/>
      <c r="C21" s="130" t="s">
        <v>16</v>
      </c>
      <c r="D21" s="130" t="s">
        <v>92</v>
      </c>
      <c r="E21" s="85">
        <v>400</v>
      </c>
      <c r="F21" s="85">
        <v>342.2</v>
      </c>
    </row>
    <row r="22" spans="1:6" ht="18" customHeight="1" x14ac:dyDescent="0.25">
      <c r="A22" s="125" t="s">
        <v>401</v>
      </c>
      <c r="B22" s="153"/>
      <c r="C22" s="130" t="s">
        <v>17</v>
      </c>
      <c r="D22" s="130" t="s">
        <v>93</v>
      </c>
      <c r="E22" s="85">
        <v>448.2</v>
      </c>
      <c r="F22" s="85">
        <v>375.5</v>
      </c>
    </row>
    <row r="23" spans="1:6" ht="18" customHeight="1" x14ac:dyDescent="0.25">
      <c r="A23" s="125" t="s">
        <v>402</v>
      </c>
      <c r="B23" s="153"/>
      <c r="C23" s="130" t="s">
        <v>18</v>
      </c>
      <c r="D23" s="130" t="s">
        <v>94</v>
      </c>
      <c r="E23" s="85">
        <v>406.9</v>
      </c>
      <c r="F23" s="85">
        <v>350.7</v>
      </c>
    </row>
    <row r="24" spans="1:6" ht="18" customHeight="1" x14ac:dyDescent="0.25">
      <c r="A24" s="125" t="s">
        <v>403</v>
      </c>
      <c r="B24" s="153"/>
      <c r="C24" s="130" t="s">
        <v>19</v>
      </c>
      <c r="D24" s="130" t="s">
        <v>95</v>
      </c>
      <c r="E24" s="85">
        <v>689.7</v>
      </c>
      <c r="F24" s="85">
        <v>590.5</v>
      </c>
    </row>
    <row r="25" spans="1:6" ht="18" customHeight="1" x14ac:dyDescent="0.25">
      <c r="A25" s="125" t="s">
        <v>404</v>
      </c>
      <c r="B25" s="153"/>
      <c r="C25" s="130" t="s">
        <v>6</v>
      </c>
      <c r="D25" s="130" t="s">
        <v>96</v>
      </c>
      <c r="E25" s="85">
        <v>1038.2</v>
      </c>
      <c r="F25" s="85">
        <v>1002.3</v>
      </c>
    </row>
    <row r="26" spans="1:6" ht="18" customHeight="1" x14ac:dyDescent="0.25">
      <c r="A26" s="125" t="s">
        <v>405</v>
      </c>
      <c r="B26" s="153"/>
      <c r="C26" s="130" t="s">
        <v>7</v>
      </c>
      <c r="D26" s="130" t="s">
        <v>97</v>
      </c>
      <c r="E26" s="85">
        <v>293.5</v>
      </c>
      <c r="F26" s="85">
        <v>288.10000000000002</v>
      </c>
    </row>
    <row r="27" spans="1:6" ht="18" customHeight="1" x14ac:dyDescent="0.25">
      <c r="A27" s="125" t="s">
        <v>406</v>
      </c>
      <c r="B27" s="153"/>
      <c r="C27" s="132" t="s">
        <v>127</v>
      </c>
      <c r="D27" s="132" t="s">
        <v>124</v>
      </c>
      <c r="E27" s="85">
        <v>528.4</v>
      </c>
      <c r="F27" s="85">
        <v>437.9</v>
      </c>
    </row>
    <row r="28" spans="1:6" ht="18" customHeight="1" x14ac:dyDescent="0.25">
      <c r="A28" s="125" t="s">
        <v>407</v>
      </c>
      <c r="B28" s="154"/>
      <c r="C28" s="130" t="s">
        <v>221</v>
      </c>
      <c r="D28" s="130" t="s">
        <v>138</v>
      </c>
      <c r="E28" s="85">
        <v>7.5</v>
      </c>
      <c r="F28" s="85"/>
    </row>
    <row r="29" spans="1:6" ht="18" customHeight="1" x14ac:dyDescent="0.25">
      <c r="A29" s="125" t="s">
        <v>408</v>
      </c>
      <c r="B29" s="149" t="s">
        <v>142</v>
      </c>
      <c r="C29" s="61" t="s">
        <v>134</v>
      </c>
      <c r="D29" s="150" t="s">
        <v>174</v>
      </c>
      <c r="E29" s="85">
        <v>1.6</v>
      </c>
      <c r="F29" s="85">
        <v>0.3</v>
      </c>
    </row>
    <row r="30" spans="1:6" ht="18" customHeight="1" x14ac:dyDescent="0.25">
      <c r="A30" s="125" t="s">
        <v>409</v>
      </c>
      <c r="B30" s="153"/>
      <c r="C30" s="61" t="s">
        <v>125</v>
      </c>
      <c r="D30" s="156"/>
      <c r="E30" s="85">
        <v>31.3</v>
      </c>
      <c r="F30" s="85">
        <v>3.8</v>
      </c>
    </row>
    <row r="31" spans="1:6" ht="18" customHeight="1" x14ac:dyDescent="0.25">
      <c r="A31" s="125" t="s">
        <v>410</v>
      </c>
      <c r="B31" s="153"/>
      <c r="C31" s="61" t="s">
        <v>45</v>
      </c>
      <c r="D31" s="156"/>
      <c r="E31" s="85">
        <v>50.6</v>
      </c>
      <c r="F31" s="85">
        <v>0.5</v>
      </c>
    </row>
    <row r="32" spans="1:6" ht="18" customHeight="1" x14ac:dyDescent="0.25">
      <c r="A32" s="125" t="s">
        <v>411</v>
      </c>
      <c r="B32" s="153"/>
      <c r="C32" s="61" t="s">
        <v>22</v>
      </c>
      <c r="D32" s="156"/>
      <c r="E32" s="85">
        <v>2</v>
      </c>
      <c r="F32" s="85">
        <v>0.4</v>
      </c>
    </row>
    <row r="33" spans="1:6" ht="18" customHeight="1" x14ac:dyDescent="0.25">
      <c r="A33" s="125" t="s">
        <v>412</v>
      </c>
      <c r="B33" s="153"/>
      <c r="C33" s="61" t="s">
        <v>318</v>
      </c>
      <c r="D33" s="156"/>
      <c r="E33" s="85">
        <v>80</v>
      </c>
      <c r="F33" s="85"/>
    </row>
    <row r="34" spans="1:6" ht="27" customHeight="1" x14ac:dyDescent="0.25">
      <c r="A34" s="125" t="s">
        <v>413</v>
      </c>
      <c r="B34" s="154"/>
      <c r="C34" s="130" t="s">
        <v>290</v>
      </c>
      <c r="D34" s="151"/>
      <c r="E34" s="85">
        <v>22</v>
      </c>
      <c r="F34" s="85"/>
    </row>
    <row r="35" spans="1:6" ht="18" customHeight="1" x14ac:dyDescent="0.25">
      <c r="A35" s="125" t="s">
        <v>414</v>
      </c>
      <c r="B35" s="147" t="s">
        <v>69</v>
      </c>
      <c r="C35" s="130" t="s">
        <v>153</v>
      </c>
      <c r="D35" s="130" t="s">
        <v>152</v>
      </c>
      <c r="E35" s="85">
        <v>213.2</v>
      </c>
      <c r="F35" s="85">
        <v>184.8</v>
      </c>
    </row>
    <row r="36" spans="1:6" ht="18" customHeight="1" x14ac:dyDescent="0.25">
      <c r="A36" s="125" t="s">
        <v>415</v>
      </c>
      <c r="B36" s="147"/>
      <c r="C36" s="130" t="s">
        <v>40</v>
      </c>
      <c r="D36" s="130" t="s">
        <v>70</v>
      </c>
      <c r="E36" s="85">
        <v>1333</v>
      </c>
      <c r="F36" s="85">
        <v>1194.9000000000001</v>
      </c>
    </row>
    <row r="37" spans="1:6" ht="18" customHeight="1" x14ac:dyDescent="0.25">
      <c r="A37" s="125" t="s">
        <v>416</v>
      </c>
      <c r="B37" s="147"/>
      <c r="C37" s="61" t="s">
        <v>132</v>
      </c>
      <c r="D37" s="130" t="s">
        <v>133</v>
      </c>
      <c r="E37" s="85">
        <v>17</v>
      </c>
      <c r="F37" s="85"/>
    </row>
    <row r="38" spans="1:6" ht="30" customHeight="1" x14ac:dyDescent="0.25">
      <c r="A38" s="125" t="s">
        <v>417</v>
      </c>
      <c r="B38" s="147"/>
      <c r="C38" s="150" t="s">
        <v>290</v>
      </c>
      <c r="D38" s="130" t="s">
        <v>291</v>
      </c>
      <c r="E38" s="85">
        <v>94.2</v>
      </c>
      <c r="F38" s="85">
        <v>92.3</v>
      </c>
    </row>
    <row r="39" spans="1:6" ht="15.75" customHeight="1" x14ac:dyDescent="0.25">
      <c r="A39" s="125" t="s">
        <v>418</v>
      </c>
      <c r="B39" s="147"/>
      <c r="C39" s="151"/>
      <c r="D39" s="130" t="s">
        <v>207</v>
      </c>
      <c r="E39" s="85">
        <v>49.9</v>
      </c>
      <c r="F39" s="85">
        <v>45.9</v>
      </c>
    </row>
    <row r="40" spans="1:6" ht="28.5" customHeight="1" x14ac:dyDescent="0.25">
      <c r="A40" s="125" t="s">
        <v>419</v>
      </c>
      <c r="B40" s="149" t="s">
        <v>296</v>
      </c>
      <c r="C40" s="130" t="s">
        <v>8</v>
      </c>
      <c r="D40" s="130" t="s">
        <v>106</v>
      </c>
      <c r="E40" s="85">
        <v>661.1</v>
      </c>
      <c r="F40" s="85">
        <v>595.9</v>
      </c>
    </row>
    <row r="41" spans="1:6" ht="18" customHeight="1" x14ac:dyDescent="0.25">
      <c r="A41" s="125" t="s">
        <v>420</v>
      </c>
      <c r="B41" s="153"/>
      <c r="C41" s="130" t="s">
        <v>150</v>
      </c>
      <c r="D41" s="130" t="s">
        <v>283</v>
      </c>
      <c r="E41" s="85">
        <v>88</v>
      </c>
      <c r="F41" s="91">
        <v>68.400000000000006</v>
      </c>
    </row>
    <row r="42" spans="1:6" ht="15.9" customHeight="1" x14ac:dyDescent="0.25">
      <c r="A42" s="125" t="s">
        <v>421</v>
      </c>
      <c r="B42" s="153"/>
      <c r="C42" s="148" t="s">
        <v>45</v>
      </c>
      <c r="D42" s="130" t="s">
        <v>73</v>
      </c>
      <c r="E42" s="85">
        <v>494.4</v>
      </c>
      <c r="F42" s="85">
        <v>343.7</v>
      </c>
    </row>
    <row r="43" spans="1:6" ht="15.9" customHeight="1" x14ac:dyDescent="0.25">
      <c r="A43" s="125" t="s">
        <v>422</v>
      </c>
      <c r="B43" s="153"/>
      <c r="C43" s="148"/>
      <c r="D43" s="130" t="s">
        <v>72</v>
      </c>
      <c r="E43" s="85">
        <v>35</v>
      </c>
      <c r="F43" s="85"/>
    </row>
    <row r="44" spans="1:6" ht="18" customHeight="1" x14ac:dyDescent="0.25">
      <c r="A44" s="125" t="s">
        <v>424</v>
      </c>
      <c r="B44" s="153"/>
      <c r="C44" s="128" t="s">
        <v>9</v>
      </c>
      <c r="D44" s="130" t="s">
        <v>284</v>
      </c>
      <c r="E44" s="85">
        <v>35</v>
      </c>
      <c r="F44" s="85"/>
    </row>
    <row r="45" spans="1:6" ht="18" customHeight="1" x14ac:dyDescent="0.25">
      <c r="A45" s="125" t="s">
        <v>423</v>
      </c>
      <c r="B45" s="153"/>
      <c r="C45" s="130" t="s">
        <v>10</v>
      </c>
      <c r="D45" s="130" t="s">
        <v>74</v>
      </c>
      <c r="E45" s="85">
        <v>621.70000000000005</v>
      </c>
      <c r="F45" s="85">
        <v>535.1</v>
      </c>
    </row>
    <row r="46" spans="1:6" ht="18" customHeight="1" x14ac:dyDescent="0.25">
      <c r="A46" s="125" t="s">
        <v>425</v>
      </c>
      <c r="B46" s="153"/>
      <c r="C46" s="130" t="s">
        <v>22</v>
      </c>
      <c r="D46" s="130" t="s">
        <v>75</v>
      </c>
      <c r="E46" s="85">
        <v>112.3</v>
      </c>
      <c r="F46" s="85">
        <v>82.3</v>
      </c>
    </row>
    <row r="47" spans="1:6" ht="18" customHeight="1" x14ac:dyDescent="0.25">
      <c r="A47" s="125" t="s">
        <v>426</v>
      </c>
      <c r="B47" s="153"/>
      <c r="C47" s="130" t="s">
        <v>43</v>
      </c>
      <c r="D47" s="130" t="s">
        <v>76</v>
      </c>
      <c r="E47" s="85">
        <v>109.3</v>
      </c>
      <c r="F47" s="85">
        <v>89.5</v>
      </c>
    </row>
    <row r="48" spans="1:6" ht="18" customHeight="1" x14ac:dyDescent="0.25">
      <c r="A48" s="125" t="s">
        <v>427</v>
      </c>
      <c r="B48" s="153"/>
      <c r="C48" s="130" t="s">
        <v>11</v>
      </c>
      <c r="D48" s="130" t="s">
        <v>77</v>
      </c>
      <c r="E48" s="85">
        <v>158.5</v>
      </c>
      <c r="F48" s="85">
        <v>120.4</v>
      </c>
    </row>
    <row r="49" spans="1:6" ht="16.5" customHeight="1" x14ac:dyDescent="0.25">
      <c r="A49" s="125" t="s">
        <v>428</v>
      </c>
      <c r="B49" s="154"/>
      <c r="C49" s="130" t="s">
        <v>51</v>
      </c>
      <c r="D49" s="130" t="s">
        <v>78</v>
      </c>
      <c r="E49" s="85">
        <v>161.4</v>
      </c>
      <c r="F49" s="85">
        <v>135.1</v>
      </c>
    </row>
    <row r="50" spans="1:6" ht="18" customHeight="1" x14ac:dyDescent="0.25">
      <c r="A50" s="125" t="s">
        <v>429</v>
      </c>
      <c r="B50" s="147" t="s">
        <v>71</v>
      </c>
      <c r="C50" s="130" t="s">
        <v>221</v>
      </c>
      <c r="D50" s="130" t="s">
        <v>220</v>
      </c>
      <c r="E50" s="85">
        <v>769.6</v>
      </c>
      <c r="F50" s="85">
        <v>717.1</v>
      </c>
    </row>
    <row r="51" spans="1:6" ht="30" customHeight="1" thickBot="1" x14ac:dyDescent="0.3">
      <c r="A51" s="127" t="s">
        <v>430</v>
      </c>
      <c r="B51" s="149"/>
      <c r="C51" s="61" t="s">
        <v>145</v>
      </c>
      <c r="D51" s="61" t="s">
        <v>144</v>
      </c>
      <c r="E51" s="101">
        <v>121.2</v>
      </c>
      <c r="F51" s="101">
        <v>116.2</v>
      </c>
    </row>
    <row r="52" spans="1:6" ht="15.9" customHeight="1" thickBot="1" x14ac:dyDescent="0.3">
      <c r="A52" s="105" t="s">
        <v>431</v>
      </c>
      <c r="B52" s="106"/>
      <c r="C52" s="107" t="s">
        <v>3</v>
      </c>
      <c r="D52" s="107"/>
      <c r="E52" s="108">
        <f>SUM(E53:E98)</f>
        <v>14942.9</v>
      </c>
      <c r="F52" s="109">
        <f>SUM(F53:F98)</f>
        <v>4126.6000000000004</v>
      </c>
    </row>
    <row r="53" spans="1:6" ht="18" customHeight="1" x14ac:dyDescent="0.25">
      <c r="A53" s="126" t="s">
        <v>322</v>
      </c>
      <c r="B53" s="154" t="s">
        <v>295</v>
      </c>
      <c r="C53" s="156" t="s">
        <v>3</v>
      </c>
      <c r="D53" s="102" t="s">
        <v>117</v>
      </c>
      <c r="E53" s="103">
        <v>16</v>
      </c>
      <c r="F53" s="104"/>
    </row>
    <row r="54" spans="1:6" ht="18" customHeight="1" x14ac:dyDescent="0.25">
      <c r="A54" s="125" t="s">
        <v>323</v>
      </c>
      <c r="B54" s="147"/>
      <c r="C54" s="156"/>
      <c r="D54" s="130" t="s">
        <v>215</v>
      </c>
      <c r="E54" s="85">
        <v>25</v>
      </c>
      <c r="F54" s="88"/>
    </row>
    <row r="55" spans="1:6" ht="18" customHeight="1" x14ac:dyDescent="0.25">
      <c r="A55" s="125" t="s">
        <v>324</v>
      </c>
      <c r="B55" s="147"/>
      <c r="C55" s="156"/>
      <c r="D55" s="130" t="s">
        <v>206</v>
      </c>
      <c r="E55" s="85">
        <v>25</v>
      </c>
      <c r="F55" s="88"/>
    </row>
    <row r="56" spans="1:6" ht="18" customHeight="1" x14ac:dyDescent="0.25">
      <c r="A56" s="125" t="s">
        <v>325</v>
      </c>
      <c r="B56" s="147"/>
      <c r="C56" s="156"/>
      <c r="D56" s="130" t="s">
        <v>121</v>
      </c>
      <c r="E56" s="85">
        <v>200</v>
      </c>
      <c r="F56" s="88"/>
    </row>
    <row r="57" spans="1:6" ht="18" customHeight="1" x14ac:dyDescent="0.25">
      <c r="A57" s="125" t="s">
        <v>326</v>
      </c>
      <c r="B57" s="147"/>
      <c r="C57" s="156"/>
      <c r="D57" s="130" t="s">
        <v>81</v>
      </c>
      <c r="E57" s="85">
        <v>70</v>
      </c>
      <c r="F57" s="88"/>
    </row>
    <row r="58" spans="1:6" ht="18" customHeight="1" x14ac:dyDescent="0.25">
      <c r="A58" s="126" t="s">
        <v>327</v>
      </c>
      <c r="B58" s="147"/>
      <c r="C58" s="156"/>
      <c r="D58" s="130" t="s">
        <v>280</v>
      </c>
      <c r="E58" s="85">
        <v>200</v>
      </c>
      <c r="F58" s="88"/>
    </row>
    <row r="59" spans="1:6" ht="18" customHeight="1" x14ac:dyDescent="0.25">
      <c r="A59" s="125" t="s">
        <v>328</v>
      </c>
      <c r="B59" s="147"/>
      <c r="C59" s="156"/>
      <c r="D59" s="130" t="s">
        <v>292</v>
      </c>
      <c r="E59" s="85">
        <v>26</v>
      </c>
      <c r="F59" s="88"/>
    </row>
    <row r="60" spans="1:6" ht="18" customHeight="1" x14ac:dyDescent="0.25">
      <c r="A60" s="125" t="s">
        <v>329</v>
      </c>
      <c r="B60" s="147"/>
      <c r="C60" s="156"/>
      <c r="D60" s="130" t="s">
        <v>293</v>
      </c>
      <c r="E60" s="85">
        <v>45</v>
      </c>
      <c r="F60" s="88"/>
    </row>
    <row r="61" spans="1:6" ht="18" customHeight="1" x14ac:dyDescent="0.25">
      <c r="A61" s="125" t="s">
        <v>330</v>
      </c>
      <c r="B61" s="147"/>
      <c r="C61" s="151"/>
      <c r="D61" s="130" t="s">
        <v>79</v>
      </c>
      <c r="E61" s="85">
        <v>49</v>
      </c>
      <c r="F61" s="85"/>
    </row>
    <row r="62" spans="1:6" ht="18" customHeight="1" x14ac:dyDescent="0.25">
      <c r="A62" s="125" t="s">
        <v>331</v>
      </c>
      <c r="B62" s="147" t="s">
        <v>142</v>
      </c>
      <c r="C62" s="148" t="s">
        <v>3</v>
      </c>
      <c r="D62" s="130" t="s">
        <v>253</v>
      </c>
      <c r="E62" s="85">
        <v>33</v>
      </c>
      <c r="F62" s="85"/>
    </row>
    <row r="63" spans="1:6" ht="18" customHeight="1" x14ac:dyDescent="0.25">
      <c r="A63" s="126" t="s">
        <v>332</v>
      </c>
      <c r="B63" s="147"/>
      <c r="C63" s="148"/>
      <c r="D63" s="130" t="s">
        <v>228</v>
      </c>
      <c r="E63" s="85">
        <v>72.3</v>
      </c>
      <c r="F63" s="85"/>
    </row>
    <row r="64" spans="1:6" ht="18" customHeight="1" x14ac:dyDescent="0.25">
      <c r="A64" s="125" t="s">
        <v>333</v>
      </c>
      <c r="B64" s="147"/>
      <c r="C64" s="148"/>
      <c r="D64" s="130" t="s">
        <v>170</v>
      </c>
      <c r="E64" s="85">
        <v>1519.6</v>
      </c>
      <c r="F64" s="85"/>
    </row>
    <row r="65" spans="1:7" ht="18" customHeight="1" x14ac:dyDescent="0.25">
      <c r="A65" s="125" t="s">
        <v>334</v>
      </c>
      <c r="B65" s="147"/>
      <c r="C65" s="148"/>
      <c r="D65" s="130" t="s">
        <v>174</v>
      </c>
      <c r="E65" s="85">
        <v>1160.9000000000001</v>
      </c>
      <c r="F65" s="85">
        <v>11.8</v>
      </c>
      <c r="G65" s="17"/>
    </row>
    <row r="66" spans="1:7" ht="18" customHeight="1" x14ac:dyDescent="0.25">
      <c r="A66" s="125" t="s">
        <v>335</v>
      </c>
      <c r="B66" s="147"/>
      <c r="C66" s="148"/>
      <c r="D66" s="130" t="s">
        <v>294</v>
      </c>
      <c r="E66" s="85">
        <v>35</v>
      </c>
      <c r="F66" s="85"/>
      <c r="G66" s="17"/>
    </row>
    <row r="67" spans="1:7" ht="18" customHeight="1" x14ac:dyDescent="0.25">
      <c r="A67" s="125" t="s">
        <v>336</v>
      </c>
      <c r="B67" s="147"/>
      <c r="C67" s="148"/>
      <c r="D67" s="130" t="s">
        <v>312</v>
      </c>
      <c r="E67" s="85">
        <v>20</v>
      </c>
      <c r="F67" s="85"/>
      <c r="G67" s="17"/>
    </row>
    <row r="68" spans="1:7" ht="18" customHeight="1" x14ac:dyDescent="0.25">
      <c r="A68" s="126" t="s">
        <v>337</v>
      </c>
      <c r="B68" s="147"/>
      <c r="C68" s="148"/>
      <c r="D68" s="130" t="s">
        <v>211</v>
      </c>
      <c r="E68" s="85">
        <v>20</v>
      </c>
      <c r="F68" s="85"/>
    </row>
    <row r="69" spans="1:7" ht="18" customHeight="1" x14ac:dyDescent="0.25">
      <c r="A69" s="125" t="s">
        <v>338</v>
      </c>
      <c r="B69" s="147" t="s">
        <v>33</v>
      </c>
      <c r="C69" s="148" t="s">
        <v>3</v>
      </c>
      <c r="D69" s="130" t="s">
        <v>229</v>
      </c>
      <c r="E69" s="85">
        <v>58.4</v>
      </c>
      <c r="F69" s="85"/>
    </row>
    <row r="70" spans="1:7" ht="30" customHeight="1" x14ac:dyDescent="0.25">
      <c r="A70" s="125" t="s">
        <v>339</v>
      </c>
      <c r="B70" s="147"/>
      <c r="C70" s="148"/>
      <c r="D70" s="130" t="s">
        <v>143</v>
      </c>
      <c r="E70" s="85">
        <v>189.9</v>
      </c>
      <c r="F70" s="85"/>
    </row>
    <row r="71" spans="1:7" ht="18" customHeight="1" x14ac:dyDescent="0.25">
      <c r="A71" s="125" t="s">
        <v>340</v>
      </c>
      <c r="B71" s="149" t="s">
        <v>69</v>
      </c>
      <c r="C71" s="150" t="s">
        <v>3</v>
      </c>
      <c r="D71" s="130" t="s">
        <v>140</v>
      </c>
      <c r="E71" s="85">
        <v>432</v>
      </c>
      <c r="F71" s="85"/>
    </row>
    <row r="72" spans="1:7" ht="18" customHeight="1" x14ac:dyDescent="0.25">
      <c r="A72" s="125" t="s">
        <v>341</v>
      </c>
      <c r="B72" s="153"/>
      <c r="C72" s="156"/>
      <c r="D72" s="130" t="s">
        <v>80</v>
      </c>
      <c r="E72" s="85">
        <v>32</v>
      </c>
      <c r="F72" s="85"/>
    </row>
    <row r="73" spans="1:7" ht="18" customHeight="1" x14ac:dyDescent="0.25">
      <c r="A73" s="126" t="s">
        <v>342</v>
      </c>
      <c r="B73" s="153"/>
      <c r="C73" s="156"/>
      <c r="D73" s="130" t="s">
        <v>230</v>
      </c>
      <c r="E73" s="85">
        <v>45</v>
      </c>
      <c r="F73" s="85"/>
    </row>
    <row r="74" spans="1:7" ht="27.75" customHeight="1" x14ac:dyDescent="0.25">
      <c r="A74" s="125" t="s">
        <v>343</v>
      </c>
      <c r="B74" s="153"/>
      <c r="C74" s="156"/>
      <c r="D74" s="130" t="s">
        <v>157</v>
      </c>
      <c r="E74" s="85">
        <v>1600.7</v>
      </c>
      <c r="F74" s="85">
        <v>332</v>
      </c>
    </row>
    <row r="75" spans="1:7" ht="18" customHeight="1" x14ac:dyDescent="0.25">
      <c r="A75" s="125" t="s">
        <v>344</v>
      </c>
      <c r="B75" s="153"/>
      <c r="C75" s="156"/>
      <c r="D75" s="130" t="s">
        <v>282</v>
      </c>
      <c r="E75" s="85">
        <v>602</v>
      </c>
      <c r="F75" s="85"/>
    </row>
    <row r="76" spans="1:7" ht="15.9" customHeight="1" x14ac:dyDescent="0.25">
      <c r="A76" s="125" t="s">
        <v>345</v>
      </c>
      <c r="B76" s="153" t="s">
        <v>69</v>
      </c>
      <c r="C76" s="156" t="s">
        <v>3</v>
      </c>
      <c r="D76" s="130" t="s">
        <v>212</v>
      </c>
      <c r="E76" s="85">
        <v>83</v>
      </c>
      <c r="F76" s="85"/>
    </row>
    <row r="77" spans="1:7" ht="30.75" customHeight="1" x14ac:dyDescent="0.25">
      <c r="A77" s="125" t="s">
        <v>346</v>
      </c>
      <c r="B77" s="153"/>
      <c r="C77" s="156"/>
      <c r="D77" s="130" t="s">
        <v>313</v>
      </c>
      <c r="E77" s="85">
        <v>40</v>
      </c>
      <c r="F77" s="85"/>
    </row>
    <row r="78" spans="1:7" ht="15.9" customHeight="1" x14ac:dyDescent="0.25">
      <c r="A78" s="126" t="s">
        <v>347</v>
      </c>
      <c r="B78" s="153"/>
      <c r="C78" s="156"/>
      <c r="D78" s="130" t="s">
        <v>268</v>
      </c>
      <c r="E78" s="85">
        <v>14.5</v>
      </c>
      <c r="F78" s="85"/>
    </row>
    <row r="79" spans="1:7" ht="28.5" customHeight="1" x14ac:dyDescent="0.25">
      <c r="A79" s="125" t="s">
        <v>348</v>
      </c>
      <c r="B79" s="153"/>
      <c r="C79" s="156"/>
      <c r="D79" s="130" t="s">
        <v>269</v>
      </c>
      <c r="E79" s="85">
        <v>15.5</v>
      </c>
      <c r="F79" s="85"/>
    </row>
    <row r="80" spans="1:7" ht="15.9" customHeight="1" x14ac:dyDescent="0.25">
      <c r="A80" s="125" t="s">
        <v>349</v>
      </c>
      <c r="B80" s="153"/>
      <c r="C80" s="156"/>
      <c r="D80" s="130" t="s">
        <v>321</v>
      </c>
      <c r="E80" s="85">
        <v>120</v>
      </c>
      <c r="F80" s="85"/>
    </row>
    <row r="81" spans="1:8" ht="15.9" customHeight="1" x14ac:dyDescent="0.25">
      <c r="A81" s="125" t="s">
        <v>350</v>
      </c>
      <c r="B81" s="153"/>
      <c r="C81" s="156"/>
      <c r="D81" s="130" t="s">
        <v>279</v>
      </c>
      <c r="E81" s="85">
        <v>45</v>
      </c>
      <c r="F81" s="85"/>
    </row>
    <row r="82" spans="1:8" ht="15.9" customHeight="1" x14ac:dyDescent="0.25">
      <c r="A82" s="125" t="s">
        <v>351</v>
      </c>
      <c r="B82" s="154"/>
      <c r="C82" s="151"/>
      <c r="D82" s="130" t="s">
        <v>256</v>
      </c>
      <c r="E82" s="85">
        <v>2</v>
      </c>
      <c r="F82" s="85"/>
    </row>
    <row r="83" spans="1:8" ht="18" customHeight="1" x14ac:dyDescent="0.25">
      <c r="A83" s="126" t="s">
        <v>352</v>
      </c>
      <c r="B83" s="158" t="s">
        <v>118</v>
      </c>
      <c r="C83" s="152" t="s">
        <v>3</v>
      </c>
      <c r="D83" s="130" t="s">
        <v>46</v>
      </c>
      <c r="E83" s="85">
        <v>1206</v>
      </c>
      <c r="F83" s="85"/>
    </row>
    <row r="84" spans="1:8" ht="18" customHeight="1" x14ac:dyDescent="0.25">
      <c r="A84" s="125" t="s">
        <v>353</v>
      </c>
      <c r="B84" s="158"/>
      <c r="C84" s="152"/>
      <c r="D84" s="130" t="s">
        <v>165</v>
      </c>
      <c r="E84" s="85">
        <v>140</v>
      </c>
      <c r="F84" s="85"/>
    </row>
    <row r="85" spans="1:8" ht="15.9" customHeight="1" x14ac:dyDescent="0.25">
      <c r="A85" s="125" t="s">
        <v>354</v>
      </c>
      <c r="B85" s="153" t="s">
        <v>296</v>
      </c>
      <c r="C85" s="156"/>
      <c r="D85" s="130" t="s">
        <v>161</v>
      </c>
      <c r="E85" s="85">
        <v>60</v>
      </c>
      <c r="F85" s="85"/>
    </row>
    <row r="86" spans="1:8" ht="15.9" customHeight="1" x14ac:dyDescent="0.25">
      <c r="A86" s="125" t="s">
        <v>355</v>
      </c>
      <c r="B86" s="153"/>
      <c r="C86" s="156"/>
      <c r="D86" s="130" t="s">
        <v>82</v>
      </c>
      <c r="E86" s="85">
        <v>25.1</v>
      </c>
      <c r="F86" s="85"/>
    </row>
    <row r="87" spans="1:8" ht="31.5" customHeight="1" x14ac:dyDescent="0.25">
      <c r="A87" s="125" t="s">
        <v>361</v>
      </c>
      <c r="B87" s="153"/>
      <c r="C87" s="156"/>
      <c r="D87" s="130" t="s">
        <v>254</v>
      </c>
      <c r="E87" s="85">
        <v>33</v>
      </c>
      <c r="F87" s="85"/>
    </row>
    <row r="88" spans="1:8" ht="15.9" customHeight="1" x14ac:dyDescent="0.25">
      <c r="A88" s="125" t="s">
        <v>362</v>
      </c>
      <c r="B88" s="149" t="s">
        <v>71</v>
      </c>
      <c r="C88" s="150" t="s">
        <v>3</v>
      </c>
      <c r="D88" s="130" t="s">
        <v>83</v>
      </c>
      <c r="E88" s="85">
        <v>179</v>
      </c>
      <c r="F88" s="85">
        <v>115.9</v>
      </c>
    </row>
    <row r="89" spans="1:8" ht="15.9" customHeight="1" x14ac:dyDescent="0.25">
      <c r="A89" s="125" t="s">
        <v>363</v>
      </c>
      <c r="B89" s="153"/>
      <c r="C89" s="156"/>
      <c r="D89" s="130" t="s">
        <v>84</v>
      </c>
      <c r="E89" s="85">
        <v>4108.3999999999996</v>
      </c>
      <c r="F89" s="85">
        <v>3666.9</v>
      </c>
    </row>
    <row r="90" spans="1:8" ht="15.9" customHeight="1" x14ac:dyDescent="0.25">
      <c r="A90" s="125" t="s">
        <v>364</v>
      </c>
      <c r="B90" s="153"/>
      <c r="C90" s="156"/>
      <c r="D90" s="130" t="s">
        <v>85</v>
      </c>
      <c r="E90" s="85">
        <v>1247.5999999999999</v>
      </c>
      <c r="F90" s="85"/>
    </row>
    <row r="91" spans="1:8" ht="15.9" customHeight="1" x14ac:dyDescent="0.25">
      <c r="A91" s="125" t="s">
        <v>365</v>
      </c>
      <c r="B91" s="153"/>
      <c r="C91" s="156"/>
      <c r="D91" s="130" t="s">
        <v>255</v>
      </c>
      <c r="E91" s="85">
        <v>250</v>
      </c>
      <c r="F91" s="85"/>
    </row>
    <row r="92" spans="1:8" ht="15.9" customHeight="1" x14ac:dyDescent="0.25">
      <c r="A92" s="125" t="s">
        <v>366</v>
      </c>
      <c r="B92" s="153"/>
      <c r="C92" s="156"/>
      <c r="D92" s="130" t="s">
        <v>87</v>
      </c>
      <c r="E92" s="85">
        <v>20</v>
      </c>
      <c r="F92" s="85"/>
    </row>
    <row r="93" spans="1:8" ht="15.9" customHeight="1" x14ac:dyDescent="0.25">
      <c r="A93" s="125" t="s">
        <v>367</v>
      </c>
      <c r="B93" s="153"/>
      <c r="C93" s="156"/>
      <c r="D93" s="130" t="s">
        <v>285</v>
      </c>
      <c r="E93" s="85">
        <v>10</v>
      </c>
      <c r="F93" s="85"/>
    </row>
    <row r="94" spans="1:8" ht="15.9" customHeight="1" x14ac:dyDescent="0.25">
      <c r="A94" s="125" t="s">
        <v>368</v>
      </c>
      <c r="B94" s="154"/>
      <c r="C94" s="151"/>
      <c r="D94" s="130" t="s">
        <v>272</v>
      </c>
      <c r="E94" s="85">
        <v>37</v>
      </c>
      <c r="F94" s="85"/>
      <c r="H94" s="62"/>
    </row>
    <row r="95" spans="1:8" ht="28.5" customHeight="1" x14ac:dyDescent="0.25">
      <c r="A95" s="125" t="s">
        <v>369</v>
      </c>
      <c r="B95" s="147" t="s">
        <v>89</v>
      </c>
      <c r="C95" s="148" t="s">
        <v>3</v>
      </c>
      <c r="D95" s="130" t="s">
        <v>88</v>
      </c>
      <c r="E95" s="85">
        <v>600</v>
      </c>
      <c r="F95" s="85"/>
    </row>
    <row r="96" spans="1:8" ht="27" customHeight="1" x14ac:dyDescent="0.25">
      <c r="A96" s="125" t="s">
        <v>371</v>
      </c>
      <c r="B96" s="147"/>
      <c r="C96" s="148"/>
      <c r="D96" s="130" t="s">
        <v>208</v>
      </c>
      <c r="E96" s="85">
        <v>100</v>
      </c>
      <c r="F96" s="85"/>
    </row>
    <row r="97" spans="1:6" ht="18" customHeight="1" x14ac:dyDescent="0.25">
      <c r="A97" s="125" t="s">
        <v>370</v>
      </c>
      <c r="B97" s="147"/>
      <c r="C97" s="148"/>
      <c r="D97" s="130" t="s">
        <v>299</v>
      </c>
      <c r="E97" s="85">
        <v>100</v>
      </c>
      <c r="F97" s="85"/>
    </row>
    <row r="98" spans="1:6" ht="28.5" customHeight="1" x14ac:dyDescent="0.25">
      <c r="A98" s="125" t="s">
        <v>372</v>
      </c>
      <c r="B98" s="147"/>
      <c r="C98" s="148"/>
      <c r="D98" s="130" t="s">
        <v>209</v>
      </c>
      <c r="E98" s="85">
        <v>30</v>
      </c>
      <c r="F98" s="85"/>
    </row>
    <row r="99" spans="1:6" ht="21" customHeight="1" x14ac:dyDescent="0.25">
      <c r="A99" s="43" t="s">
        <v>432</v>
      </c>
      <c r="B99" s="147" t="s">
        <v>71</v>
      </c>
      <c r="C99" s="152" t="s">
        <v>213</v>
      </c>
      <c r="D99" s="130" t="s">
        <v>177</v>
      </c>
      <c r="E99" s="85">
        <v>532</v>
      </c>
      <c r="F99" s="85"/>
    </row>
    <row r="100" spans="1:6" ht="21.75" customHeight="1" x14ac:dyDescent="0.25">
      <c r="A100" s="43" t="s">
        <v>433</v>
      </c>
      <c r="B100" s="147"/>
      <c r="C100" s="152"/>
      <c r="D100" s="130" t="s">
        <v>86</v>
      </c>
      <c r="E100" s="85">
        <v>70.3</v>
      </c>
      <c r="F100" s="85"/>
    </row>
    <row r="101" spans="1:6" ht="18" customHeight="1" x14ac:dyDescent="0.25">
      <c r="A101" s="147" t="s">
        <v>98</v>
      </c>
      <c r="B101" s="147"/>
      <c r="C101" s="147"/>
      <c r="D101" s="147"/>
      <c r="E101" s="85">
        <f>SUM(E9:E28)+SUM(E53:E61)</f>
        <v>8076.0999999999995</v>
      </c>
      <c r="F101" s="85">
        <f>SUM(F9:F28)+SUM(F53:F61)</f>
        <v>6195.5999999999995</v>
      </c>
    </row>
    <row r="102" spans="1:6" ht="18" customHeight="1" x14ac:dyDescent="0.25">
      <c r="A102" s="147" t="s">
        <v>99</v>
      </c>
      <c r="B102" s="147"/>
      <c r="C102" s="147"/>
      <c r="D102" s="147"/>
      <c r="E102" s="85">
        <f>SUM(E29:E34)+SUM(E62:E68)</f>
        <v>3048.3</v>
      </c>
      <c r="F102" s="85">
        <f>SUM(F29:F34)+SUM(F62:F68)</f>
        <v>16.8</v>
      </c>
    </row>
    <row r="103" spans="1:6" ht="18" customHeight="1" x14ac:dyDescent="0.25">
      <c r="A103" s="147" t="s">
        <v>100</v>
      </c>
      <c r="B103" s="147"/>
      <c r="C103" s="147"/>
      <c r="D103" s="147"/>
      <c r="E103" s="85">
        <f>SUM(E69:E70)</f>
        <v>248.3</v>
      </c>
      <c r="F103" s="85">
        <f>SUM(F69:F70)</f>
        <v>0</v>
      </c>
    </row>
    <row r="104" spans="1:6" ht="18" customHeight="1" x14ac:dyDescent="0.25">
      <c r="A104" s="147" t="s">
        <v>101</v>
      </c>
      <c r="B104" s="147"/>
      <c r="C104" s="147"/>
      <c r="D104" s="147"/>
      <c r="E104" s="85">
        <f>SUM(E35:E39)+SUM(E71:E82)</f>
        <v>4739</v>
      </c>
      <c r="F104" s="85">
        <f>SUM(F35:F39)+SUM(F71:F82)</f>
        <v>1849.9</v>
      </c>
    </row>
    <row r="105" spans="1:6" ht="18" customHeight="1" x14ac:dyDescent="0.25">
      <c r="A105" s="147" t="s">
        <v>102</v>
      </c>
      <c r="B105" s="147"/>
      <c r="C105" s="147"/>
      <c r="D105" s="147"/>
      <c r="E105" s="85">
        <f>E83+E84</f>
        <v>1346</v>
      </c>
      <c r="F105" s="85">
        <f>F83+F84</f>
        <v>0</v>
      </c>
    </row>
    <row r="106" spans="1:6" ht="18" customHeight="1" x14ac:dyDescent="0.25">
      <c r="A106" s="147" t="s">
        <v>103</v>
      </c>
      <c r="B106" s="147"/>
      <c r="C106" s="147"/>
      <c r="D106" s="147"/>
      <c r="E106" s="85">
        <f>SUM(E40:E49)+SUM(E85:E87)</f>
        <v>2594.8000000000002</v>
      </c>
      <c r="F106" s="85">
        <f>SUM(F40:F49)+SUM(F85:F87)</f>
        <v>1970.3999999999999</v>
      </c>
    </row>
    <row r="107" spans="1:6" ht="18" customHeight="1" x14ac:dyDescent="0.25">
      <c r="A107" s="147" t="s">
        <v>104</v>
      </c>
      <c r="B107" s="147"/>
      <c r="C107" s="147"/>
      <c r="D107" s="147"/>
      <c r="E107" s="85">
        <f>E50+E51+SUM(E88:E94)+E99+E100</f>
        <v>7345.1</v>
      </c>
      <c r="F107" s="85">
        <f>F50+F51+SUM(F88:F94)+F99+F100</f>
        <v>4616.1000000000004</v>
      </c>
    </row>
    <row r="108" spans="1:6" ht="18" customHeight="1" x14ac:dyDescent="0.25">
      <c r="A108" s="147" t="s">
        <v>105</v>
      </c>
      <c r="B108" s="147"/>
      <c r="C108" s="147"/>
      <c r="D108" s="147"/>
      <c r="E108" s="85">
        <f>SUM(E95:E98)</f>
        <v>830</v>
      </c>
      <c r="F108" s="85">
        <f>SUM(F95:F98)</f>
        <v>0</v>
      </c>
    </row>
    <row r="109" spans="1:6" ht="18" customHeight="1" x14ac:dyDescent="0.25">
      <c r="A109" s="157" t="s">
        <v>12</v>
      </c>
      <c r="B109" s="157"/>
      <c r="C109" s="157"/>
      <c r="D109" s="157"/>
      <c r="E109" s="88">
        <f>SUM(E101:E108)</f>
        <v>28227.599999999999</v>
      </c>
      <c r="F109" s="88">
        <f>SUM(F101:F108)</f>
        <v>14648.8</v>
      </c>
    </row>
    <row r="110" spans="1:6" ht="18" customHeight="1" x14ac:dyDescent="0.25">
      <c r="A110" s="147" t="s">
        <v>172</v>
      </c>
      <c r="B110" s="147"/>
      <c r="C110" s="147"/>
      <c r="D110" s="147"/>
      <c r="E110" s="88">
        <f>E99</f>
        <v>532</v>
      </c>
      <c r="F110" s="88">
        <f>F99</f>
        <v>0</v>
      </c>
    </row>
    <row r="111" spans="1:6" ht="18" customHeight="1" x14ac:dyDescent="0.25">
      <c r="A111" s="157" t="s">
        <v>158</v>
      </c>
      <c r="B111" s="157"/>
      <c r="C111" s="157"/>
      <c r="D111" s="157"/>
      <c r="E111" s="88">
        <f>E109-E110</f>
        <v>27695.599999999999</v>
      </c>
      <c r="F111" s="88">
        <f>F109-F110</f>
        <v>14648.8</v>
      </c>
    </row>
  </sheetData>
  <mergeCells count="44">
    <mergeCell ref="C71:C75"/>
    <mergeCell ref="C76:C82"/>
    <mergeCell ref="A111:D111"/>
    <mergeCell ref="A101:D101"/>
    <mergeCell ref="A108:D108"/>
    <mergeCell ref="A102:D102"/>
    <mergeCell ref="A110:D110"/>
    <mergeCell ref="A109:D109"/>
    <mergeCell ref="A107:D107"/>
    <mergeCell ref="A105:D105"/>
    <mergeCell ref="A106:D106"/>
    <mergeCell ref="A104:D104"/>
    <mergeCell ref="A103:D103"/>
    <mergeCell ref="E1:F1"/>
    <mergeCell ref="E2:F2"/>
    <mergeCell ref="E3:F3"/>
    <mergeCell ref="E4:F4"/>
    <mergeCell ref="C99:C100"/>
    <mergeCell ref="B29:B34"/>
    <mergeCell ref="B9:B28"/>
    <mergeCell ref="C42:C43"/>
    <mergeCell ref="B6:F6"/>
    <mergeCell ref="D29:D34"/>
    <mergeCell ref="B62:B68"/>
    <mergeCell ref="B53:B61"/>
    <mergeCell ref="C53:C61"/>
    <mergeCell ref="B40:B49"/>
    <mergeCell ref="B88:B94"/>
    <mergeCell ref="B35:B39"/>
    <mergeCell ref="C62:C68"/>
    <mergeCell ref="B50:B51"/>
    <mergeCell ref="C38:C39"/>
    <mergeCell ref="B99:B100"/>
    <mergeCell ref="C88:C94"/>
    <mergeCell ref="C95:C98"/>
    <mergeCell ref="B95:B98"/>
    <mergeCell ref="C69:C70"/>
    <mergeCell ref="C85:C87"/>
    <mergeCell ref="B83:B84"/>
    <mergeCell ref="B69:B70"/>
    <mergeCell ref="B85:B87"/>
    <mergeCell ref="C83:C84"/>
    <mergeCell ref="B76:B82"/>
    <mergeCell ref="B71:B7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xSplit="2" ySplit="8" topLeftCell="C9" activePane="bottomRight" state="frozen"/>
      <selection pane="topRight" activeCell="C1" sqref="C1"/>
      <selection pane="bottomLeft" activeCell="A12" sqref="A12"/>
      <selection pane="bottomRight" activeCell="I9" sqref="I9"/>
    </sheetView>
  </sheetViews>
  <sheetFormatPr defaultColWidth="9.109375" defaultRowHeight="13.8" x14ac:dyDescent="0.25"/>
  <cols>
    <col min="1" max="1" width="4.109375" style="83" customWidth="1"/>
    <col min="2" max="2" width="12.5546875" style="83" customWidth="1"/>
    <col min="3" max="3" width="32.88671875" style="83" customWidth="1"/>
    <col min="4" max="4" width="66.44140625" style="83" customWidth="1"/>
    <col min="5" max="5" width="11.88671875" style="83" customWidth="1"/>
    <col min="6" max="6" width="14.33203125" style="83" customWidth="1"/>
    <col min="7" max="16384" width="9.109375" style="83"/>
  </cols>
  <sheetData>
    <row r="1" spans="1:10" ht="12.75" customHeight="1" x14ac:dyDescent="0.25">
      <c r="E1" s="146" t="s">
        <v>435</v>
      </c>
      <c r="F1" s="146"/>
    </row>
    <row r="2" spans="1:10" ht="12.75" customHeight="1" x14ac:dyDescent="0.25">
      <c r="E2" s="146" t="s">
        <v>437</v>
      </c>
      <c r="F2" s="146"/>
    </row>
    <row r="3" spans="1:10" ht="13.2" customHeight="1" x14ac:dyDescent="0.25">
      <c r="E3" s="146" t="s">
        <v>436</v>
      </c>
      <c r="F3" s="146"/>
    </row>
    <row r="4" spans="1:10" ht="15" customHeight="1" x14ac:dyDescent="0.25">
      <c r="E4" s="146" t="s">
        <v>440</v>
      </c>
      <c r="F4" s="146"/>
    </row>
    <row r="5" spans="1:10" ht="12.75" customHeight="1" x14ac:dyDescent="0.25">
      <c r="D5" s="142"/>
      <c r="E5" s="142"/>
      <c r="F5" s="142"/>
    </row>
    <row r="6" spans="1:10" ht="30.75" customHeight="1" x14ac:dyDescent="0.25">
      <c r="B6" s="159" t="s">
        <v>304</v>
      </c>
      <c r="C6" s="159"/>
      <c r="D6" s="159"/>
      <c r="E6" s="159"/>
      <c r="F6" s="159"/>
    </row>
    <row r="7" spans="1:10" ht="15" customHeight="1" x14ac:dyDescent="0.25">
      <c r="F7" s="78" t="s">
        <v>156</v>
      </c>
    </row>
    <row r="8" spans="1:10" ht="48.75" customHeight="1" x14ac:dyDescent="0.25">
      <c r="A8" s="117" t="s">
        <v>34</v>
      </c>
      <c r="B8" s="117" t="s">
        <v>54</v>
      </c>
      <c r="C8" s="117" t="s">
        <v>65</v>
      </c>
      <c r="D8" s="117" t="s">
        <v>68</v>
      </c>
      <c r="E8" s="117" t="s">
        <v>298</v>
      </c>
      <c r="F8" s="117" t="s">
        <v>2</v>
      </c>
    </row>
    <row r="9" spans="1:10" ht="46.5" customHeight="1" x14ac:dyDescent="0.25">
      <c r="A9" s="117" t="s">
        <v>388</v>
      </c>
      <c r="B9" s="115" t="s">
        <v>224</v>
      </c>
      <c r="C9" s="119" t="s">
        <v>3</v>
      </c>
      <c r="D9" s="119" t="s">
        <v>247</v>
      </c>
      <c r="E9" s="85">
        <v>17.004999999999999</v>
      </c>
      <c r="F9" s="85">
        <v>12.897</v>
      </c>
    </row>
    <row r="10" spans="1:10" ht="18" customHeight="1" x14ac:dyDescent="0.25">
      <c r="A10" s="117" t="s">
        <v>389</v>
      </c>
      <c r="B10" s="169" t="s">
        <v>69</v>
      </c>
      <c r="C10" s="173" t="s">
        <v>3</v>
      </c>
      <c r="D10" s="72" t="s">
        <v>55</v>
      </c>
      <c r="E10" s="85">
        <v>218.5</v>
      </c>
      <c r="F10" s="85">
        <v>4.2</v>
      </c>
    </row>
    <row r="11" spans="1:10" ht="18" customHeight="1" x14ac:dyDescent="0.25">
      <c r="A11" s="117" t="s">
        <v>390</v>
      </c>
      <c r="B11" s="170"/>
      <c r="C11" s="174"/>
      <c r="D11" s="116" t="s">
        <v>56</v>
      </c>
      <c r="E11" s="85">
        <v>509</v>
      </c>
      <c r="F11" s="85">
        <v>14.2</v>
      </c>
    </row>
    <row r="12" spans="1:10" ht="18" customHeight="1" x14ac:dyDescent="0.25">
      <c r="A12" s="117" t="s">
        <v>391</v>
      </c>
      <c r="B12" s="170"/>
      <c r="C12" s="175"/>
      <c r="D12" s="172" t="s">
        <v>57</v>
      </c>
      <c r="E12" s="85">
        <v>796</v>
      </c>
      <c r="F12" s="85">
        <v>22</v>
      </c>
      <c r="J12" s="17"/>
    </row>
    <row r="13" spans="1:10" ht="18" customHeight="1" x14ac:dyDescent="0.25">
      <c r="A13" s="117" t="s">
        <v>392</v>
      </c>
      <c r="B13" s="170"/>
      <c r="C13" s="10" t="s">
        <v>32</v>
      </c>
      <c r="D13" s="172"/>
      <c r="E13" s="85">
        <v>582.20000000000005</v>
      </c>
      <c r="F13" s="85">
        <v>564</v>
      </c>
    </row>
    <row r="14" spans="1:10" ht="18" customHeight="1" x14ac:dyDescent="0.25">
      <c r="A14" s="117" t="s">
        <v>393</v>
      </c>
      <c r="B14" s="170"/>
      <c r="C14" s="173" t="s">
        <v>3</v>
      </c>
      <c r="D14" s="116" t="s">
        <v>178</v>
      </c>
      <c r="E14" s="85">
        <v>6.9</v>
      </c>
      <c r="F14" s="85">
        <v>0.2</v>
      </c>
    </row>
    <row r="15" spans="1:10" ht="18" customHeight="1" x14ac:dyDescent="0.25">
      <c r="A15" s="117" t="s">
        <v>394</v>
      </c>
      <c r="B15" s="170"/>
      <c r="C15" s="174"/>
      <c r="D15" s="55" t="s">
        <v>168</v>
      </c>
      <c r="E15" s="85">
        <v>2.7</v>
      </c>
      <c r="F15" s="85">
        <v>2.6</v>
      </c>
    </row>
    <row r="16" spans="1:10" ht="18" customHeight="1" x14ac:dyDescent="0.25">
      <c r="A16" s="117" t="s">
        <v>395</v>
      </c>
      <c r="B16" s="170"/>
      <c r="C16" s="175"/>
      <c r="D16" s="56" t="s">
        <v>248</v>
      </c>
      <c r="E16" s="85">
        <v>80.099999999999994</v>
      </c>
      <c r="F16" s="85"/>
      <c r="H16" s="17"/>
    </row>
    <row r="17" spans="1:6" ht="30" customHeight="1" x14ac:dyDescent="0.25">
      <c r="A17" s="117" t="s">
        <v>396</v>
      </c>
      <c r="B17" s="171"/>
      <c r="C17" s="118" t="s">
        <v>128</v>
      </c>
      <c r="D17" s="119" t="s">
        <v>130</v>
      </c>
      <c r="E17" s="85">
        <v>385.1</v>
      </c>
      <c r="F17" s="85">
        <v>277.60000000000002</v>
      </c>
    </row>
    <row r="18" spans="1:6" ht="30" customHeight="1" x14ac:dyDescent="0.25">
      <c r="A18" s="117" t="s">
        <v>397</v>
      </c>
      <c r="B18" s="169" t="s">
        <v>71</v>
      </c>
      <c r="C18" s="72" t="s">
        <v>44</v>
      </c>
      <c r="D18" s="57" t="s">
        <v>61</v>
      </c>
      <c r="E18" s="85">
        <v>798.6</v>
      </c>
      <c r="F18" s="85">
        <v>753.6</v>
      </c>
    </row>
    <row r="19" spans="1:6" ht="18" customHeight="1" x14ac:dyDescent="0.25">
      <c r="A19" s="117" t="s">
        <v>398</v>
      </c>
      <c r="B19" s="170"/>
      <c r="C19" s="169" t="s">
        <v>3</v>
      </c>
      <c r="D19" s="10" t="s">
        <v>60</v>
      </c>
      <c r="E19" s="85">
        <v>21.7</v>
      </c>
      <c r="F19" s="85">
        <v>18.7</v>
      </c>
    </row>
    <row r="20" spans="1:6" ht="29.25" customHeight="1" x14ac:dyDescent="0.25">
      <c r="A20" s="117" t="s">
        <v>399</v>
      </c>
      <c r="B20" s="170"/>
      <c r="C20" s="170"/>
      <c r="D20" s="11" t="s">
        <v>62</v>
      </c>
      <c r="E20" s="85">
        <v>5</v>
      </c>
      <c r="F20" s="85">
        <v>4.9000000000000004</v>
      </c>
    </row>
    <row r="21" spans="1:6" ht="13.5" customHeight="1" x14ac:dyDescent="0.25">
      <c r="A21" s="117" t="s">
        <v>400</v>
      </c>
      <c r="B21" s="170"/>
      <c r="C21" s="170"/>
      <c r="D21" s="11" t="s">
        <v>63</v>
      </c>
      <c r="E21" s="85">
        <v>176.7</v>
      </c>
      <c r="F21" s="85">
        <v>169.9</v>
      </c>
    </row>
    <row r="22" spans="1:6" ht="26.25" customHeight="1" x14ac:dyDescent="0.25">
      <c r="A22" s="117" t="s">
        <v>401</v>
      </c>
      <c r="B22" s="170"/>
      <c r="C22" s="170"/>
      <c r="D22" s="11" t="s">
        <v>179</v>
      </c>
      <c r="E22" s="85">
        <v>161</v>
      </c>
      <c r="F22" s="85"/>
    </row>
    <row r="23" spans="1:6" ht="45" customHeight="1" x14ac:dyDescent="0.25">
      <c r="A23" s="117" t="s">
        <v>402</v>
      </c>
      <c r="B23" s="170" t="s">
        <v>71</v>
      </c>
      <c r="C23" s="170" t="s">
        <v>3</v>
      </c>
      <c r="D23" s="11" t="s">
        <v>271</v>
      </c>
      <c r="E23" s="85">
        <v>21.460999999999999</v>
      </c>
      <c r="F23" s="85">
        <v>21.154</v>
      </c>
    </row>
    <row r="24" spans="1:6" ht="27.75" customHeight="1" x14ac:dyDescent="0.25">
      <c r="A24" s="117" t="s">
        <v>403</v>
      </c>
      <c r="B24" s="170"/>
      <c r="C24" s="170"/>
      <c r="D24" s="25" t="s">
        <v>181</v>
      </c>
      <c r="E24" s="85">
        <v>0.3</v>
      </c>
      <c r="F24" s="85">
        <v>0.3</v>
      </c>
    </row>
    <row r="25" spans="1:6" ht="18" customHeight="1" x14ac:dyDescent="0.25">
      <c r="A25" s="117" t="s">
        <v>404</v>
      </c>
      <c r="B25" s="170"/>
      <c r="C25" s="170"/>
      <c r="D25" s="11" t="s">
        <v>139</v>
      </c>
      <c r="E25" s="85">
        <v>8.4</v>
      </c>
      <c r="F25" s="85">
        <v>8.2799999999999994</v>
      </c>
    </row>
    <row r="26" spans="1:6" ht="18" customHeight="1" x14ac:dyDescent="0.25">
      <c r="A26" s="117" t="s">
        <v>405</v>
      </c>
      <c r="B26" s="170"/>
      <c r="C26" s="170"/>
      <c r="D26" s="11" t="s">
        <v>64</v>
      </c>
      <c r="E26" s="85">
        <v>27.1</v>
      </c>
      <c r="F26" s="85">
        <v>22.1</v>
      </c>
    </row>
    <row r="27" spans="1:6" ht="30" customHeight="1" x14ac:dyDescent="0.25">
      <c r="A27" s="117" t="s">
        <v>406</v>
      </c>
      <c r="B27" s="170"/>
      <c r="C27" s="170"/>
      <c r="D27" s="11" t="s">
        <v>180</v>
      </c>
      <c r="E27" s="85">
        <v>13.9</v>
      </c>
      <c r="F27" s="85">
        <v>12.2</v>
      </c>
    </row>
    <row r="28" spans="1:6" ht="18" customHeight="1" x14ac:dyDescent="0.25">
      <c r="A28" s="117" t="s">
        <v>407</v>
      </c>
      <c r="B28" s="170"/>
      <c r="C28" s="170"/>
      <c r="D28" s="10" t="s">
        <v>123</v>
      </c>
      <c r="E28" s="85">
        <v>18.600000000000001</v>
      </c>
      <c r="F28" s="85">
        <v>18.3</v>
      </c>
    </row>
    <row r="29" spans="1:6" ht="18" customHeight="1" x14ac:dyDescent="0.25">
      <c r="A29" s="117" t="s">
        <v>408</v>
      </c>
      <c r="B29" s="170"/>
      <c r="C29" s="170"/>
      <c r="D29" s="25" t="s">
        <v>182</v>
      </c>
      <c r="E29" s="85">
        <v>0.6</v>
      </c>
      <c r="F29" s="85">
        <v>0.6</v>
      </c>
    </row>
    <row r="30" spans="1:6" ht="18" customHeight="1" x14ac:dyDescent="0.25">
      <c r="A30" s="117" t="s">
        <v>409</v>
      </c>
      <c r="B30" s="170"/>
      <c r="C30" s="170"/>
      <c r="D30" s="11" t="s">
        <v>59</v>
      </c>
      <c r="E30" s="85">
        <v>9.1999999999999993</v>
      </c>
      <c r="F30" s="85">
        <v>9</v>
      </c>
    </row>
    <row r="31" spans="1:6" ht="18" customHeight="1" x14ac:dyDescent="0.25">
      <c r="A31" s="117" t="s">
        <v>410</v>
      </c>
      <c r="B31" s="171"/>
      <c r="C31" s="171"/>
      <c r="D31" s="58" t="s">
        <v>58</v>
      </c>
      <c r="E31" s="85">
        <v>28.9</v>
      </c>
      <c r="F31" s="85">
        <v>28.4</v>
      </c>
    </row>
    <row r="32" spans="1:6" ht="18" customHeight="1" x14ac:dyDescent="0.25">
      <c r="A32" s="166" t="s">
        <v>100</v>
      </c>
      <c r="B32" s="167"/>
      <c r="C32" s="167"/>
      <c r="D32" s="168"/>
      <c r="E32" s="85">
        <f>E9</f>
        <v>17.004999999999999</v>
      </c>
      <c r="F32" s="85">
        <f>F9</f>
        <v>12.897</v>
      </c>
    </row>
    <row r="33" spans="1:6" ht="18" customHeight="1" x14ac:dyDescent="0.25">
      <c r="A33" s="163" t="s">
        <v>101</v>
      </c>
      <c r="B33" s="164"/>
      <c r="C33" s="164"/>
      <c r="D33" s="165"/>
      <c r="E33" s="85">
        <f>SUM(E10:E17)</f>
        <v>2580.4999999999995</v>
      </c>
      <c r="F33" s="85">
        <f>SUM(F10:F17)</f>
        <v>884.80000000000007</v>
      </c>
    </row>
    <row r="34" spans="1:6" ht="18" customHeight="1" x14ac:dyDescent="0.25">
      <c r="A34" s="166" t="s">
        <v>104</v>
      </c>
      <c r="B34" s="167"/>
      <c r="C34" s="167"/>
      <c r="D34" s="168"/>
      <c r="E34" s="85">
        <f>SUM(E18:E31)</f>
        <v>1291.461</v>
      </c>
      <c r="F34" s="85">
        <f>SUM(F18:F31)</f>
        <v>1067.434</v>
      </c>
    </row>
    <row r="35" spans="1:6" ht="18" customHeight="1" x14ac:dyDescent="0.25">
      <c r="A35" s="160" t="s">
        <v>158</v>
      </c>
      <c r="B35" s="161"/>
      <c r="C35" s="161"/>
      <c r="D35" s="162"/>
      <c r="E35" s="88">
        <f>E33+E34+E32</f>
        <v>3888.9659999999994</v>
      </c>
      <c r="F35" s="88">
        <f>F33+F34+F32</f>
        <v>1965.1309999999999</v>
      </c>
    </row>
    <row r="36" spans="1:6" x14ac:dyDescent="0.25">
      <c r="B36" s="21"/>
      <c r="C36" s="21"/>
      <c r="D36" s="22"/>
      <c r="E36" s="23"/>
      <c r="F36" s="23"/>
    </row>
    <row r="37" spans="1:6" x14ac:dyDescent="0.25">
      <c r="B37" s="21"/>
      <c r="C37" s="21"/>
      <c r="D37" s="22"/>
      <c r="E37" s="23"/>
      <c r="F37" s="23"/>
    </row>
    <row r="38" spans="1:6" x14ac:dyDescent="0.25">
      <c r="B38" s="21"/>
      <c r="C38" s="21"/>
      <c r="D38" s="22"/>
      <c r="E38" s="23"/>
      <c r="F38" s="23"/>
    </row>
    <row r="39" spans="1:6" x14ac:dyDescent="0.25">
      <c r="B39" s="21"/>
      <c r="C39" s="21"/>
      <c r="D39" s="22"/>
      <c r="E39" s="23"/>
      <c r="F39" s="23"/>
    </row>
    <row r="40" spans="1:6" x14ac:dyDescent="0.25">
      <c r="B40" s="21"/>
      <c r="C40" s="21"/>
      <c r="D40" s="19"/>
      <c r="E40" s="23"/>
      <c r="F40" s="23"/>
    </row>
    <row r="41" spans="1:6" x14ac:dyDescent="0.25">
      <c r="B41" s="21"/>
      <c r="C41" s="21"/>
      <c r="D41" s="21"/>
      <c r="E41" s="20"/>
      <c r="F41" s="20"/>
    </row>
    <row r="42" spans="1:6" x14ac:dyDescent="0.25">
      <c r="B42" s="21"/>
      <c r="C42" s="21"/>
      <c r="D42" s="21"/>
      <c r="E42" s="21"/>
      <c r="F42" s="21"/>
    </row>
    <row r="43" spans="1:6" x14ac:dyDescent="0.25">
      <c r="B43" s="21"/>
      <c r="C43" s="21"/>
      <c r="D43" s="21"/>
      <c r="E43" s="21"/>
      <c r="F43" s="21"/>
    </row>
    <row r="44" spans="1:6" x14ac:dyDescent="0.25">
      <c r="B44" s="21"/>
      <c r="C44" s="21"/>
      <c r="D44" s="21"/>
      <c r="E44" s="21"/>
      <c r="F44" s="21"/>
    </row>
    <row r="45" spans="1:6" x14ac:dyDescent="0.25">
      <c r="B45" s="21"/>
      <c r="C45" s="21"/>
      <c r="D45" s="21"/>
      <c r="E45" s="21"/>
      <c r="F45" s="21"/>
    </row>
    <row r="46" spans="1:6" x14ac:dyDescent="0.25">
      <c r="B46" s="21"/>
      <c r="C46" s="21"/>
      <c r="D46" s="21"/>
      <c r="E46" s="21"/>
      <c r="F46" s="21"/>
    </row>
    <row r="47" spans="1:6" x14ac:dyDescent="0.25">
      <c r="B47" s="21"/>
      <c r="C47" s="21"/>
      <c r="D47" s="21"/>
      <c r="E47" s="21"/>
      <c r="F47" s="21"/>
    </row>
    <row r="48" spans="1:6" x14ac:dyDescent="0.25">
      <c r="B48" s="21"/>
      <c r="C48" s="21"/>
      <c r="D48" s="21"/>
      <c r="E48" s="21"/>
      <c r="F48" s="21"/>
    </row>
    <row r="49" spans="2:6" x14ac:dyDescent="0.25">
      <c r="B49" s="21"/>
      <c r="C49" s="21"/>
      <c r="D49" s="21"/>
      <c r="E49" s="21"/>
      <c r="F49" s="21"/>
    </row>
    <row r="50" spans="2:6" x14ac:dyDescent="0.25">
      <c r="B50" s="21"/>
      <c r="C50" s="21"/>
      <c r="D50" s="21"/>
      <c r="E50" s="21"/>
      <c r="F50" s="21"/>
    </row>
    <row r="51" spans="2:6" x14ac:dyDescent="0.25">
      <c r="B51" s="21"/>
      <c r="C51" s="21"/>
      <c r="D51" s="21"/>
      <c r="E51" s="21"/>
      <c r="F51" s="21"/>
    </row>
  </sheetData>
  <mergeCells count="18">
    <mergeCell ref="A35:D35"/>
    <mergeCell ref="A33:D33"/>
    <mergeCell ref="A34:D34"/>
    <mergeCell ref="B10:B17"/>
    <mergeCell ref="D12:D13"/>
    <mergeCell ref="A32:D32"/>
    <mergeCell ref="C14:C16"/>
    <mergeCell ref="B18:B22"/>
    <mergeCell ref="B23:B31"/>
    <mergeCell ref="C19:C22"/>
    <mergeCell ref="C23:C31"/>
    <mergeCell ref="C10:C12"/>
    <mergeCell ref="B6:F6"/>
    <mergeCell ref="D5:F5"/>
    <mergeCell ref="E1:F1"/>
    <mergeCell ref="E2:F2"/>
    <mergeCell ref="E3:F3"/>
    <mergeCell ref="E4:F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J11" sqref="J11"/>
    </sheetView>
  </sheetViews>
  <sheetFormatPr defaultColWidth="9.109375" defaultRowHeight="13.8" x14ac:dyDescent="0.25"/>
  <cols>
    <col min="1" max="1" width="4" style="14" customWidth="1"/>
    <col min="2" max="2" width="13" style="14" customWidth="1"/>
    <col min="3" max="3" width="40.88671875" style="14" customWidth="1"/>
    <col min="4" max="4" width="44.33203125" style="14" customWidth="1"/>
    <col min="5" max="5" width="12.33203125" style="14" customWidth="1"/>
    <col min="6" max="6" width="13.6640625" style="14" customWidth="1"/>
    <col min="7" max="7" width="9.109375" style="14" hidden="1" customWidth="1"/>
    <col min="8" max="16384" width="9.109375" style="14"/>
  </cols>
  <sheetData>
    <row r="1" spans="1:9" ht="12.75" customHeight="1" x14ac:dyDescent="0.25">
      <c r="D1" s="83"/>
      <c r="E1" s="146" t="s">
        <v>435</v>
      </c>
      <c r="F1" s="146"/>
    </row>
    <row r="2" spans="1:9" ht="14.25" customHeight="1" x14ac:dyDescent="0.25">
      <c r="D2" s="83"/>
      <c r="E2" s="146" t="s">
        <v>437</v>
      </c>
      <c r="F2" s="146"/>
    </row>
    <row r="3" spans="1:9" ht="12" customHeight="1" x14ac:dyDescent="0.25">
      <c r="D3" s="83"/>
      <c r="E3" s="146" t="s">
        <v>436</v>
      </c>
      <c r="F3" s="146"/>
    </row>
    <row r="4" spans="1:9" ht="15" customHeight="1" x14ac:dyDescent="0.25">
      <c r="D4" s="83"/>
      <c r="E4" s="146" t="s">
        <v>441</v>
      </c>
      <c r="F4" s="146"/>
    </row>
    <row r="5" spans="1:9" ht="12" customHeight="1" x14ac:dyDescent="0.25"/>
    <row r="6" spans="1:9" ht="30.75" customHeight="1" x14ac:dyDescent="0.25">
      <c r="A6" s="159" t="s">
        <v>300</v>
      </c>
      <c r="B6" s="159"/>
      <c r="C6" s="159"/>
      <c r="D6" s="159"/>
      <c r="E6" s="159"/>
      <c r="F6" s="159"/>
      <c r="G6" s="60"/>
      <c r="I6" s="54"/>
    </row>
    <row r="7" spans="1:9" ht="14.25" customHeight="1" x14ac:dyDescent="0.25">
      <c r="F7" s="75" t="s">
        <v>156</v>
      </c>
    </row>
    <row r="8" spans="1:9" ht="48.75" customHeight="1" x14ac:dyDescent="0.25">
      <c r="A8" s="72" t="s">
        <v>34</v>
      </c>
      <c r="B8" s="71" t="s">
        <v>54</v>
      </c>
      <c r="C8" s="71" t="s">
        <v>65</v>
      </c>
      <c r="D8" s="71" t="s">
        <v>68</v>
      </c>
      <c r="E8" s="7" t="s">
        <v>298</v>
      </c>
      <c r="F8" s="7" t="s">
        <v>2</v>
      </c>
    </row>
    <row r="9" spans="1:9" ht="15" customHeight="1" x14ac:dyDescent="0.25">
      <c r="A9" s="7" t="s">
        <v>388</v>
      </c>
      <c r="B9" s="169" t="s">
        <v>295</v>
      </c>
      <c r="C9" s="8" t="s">
        <v>159</v>
      </c>
      <c r="D9" s="8" t="s">
        <v>160</v>
      </c>
      <c r="E9" s="85">
        <v>713.2</v>
      </c>
      <c r="F9" s="85">
        <v>673.6</v>
      </c>
      <c r="G9" s="16"/>
    </row>
    <row r="10" spans="1:9" ht="15" customHeight="1" x14ac:dyDescent="0.25">
      <c r="A10" s="7" t="s">
        <v>389</v>
      </c>
      <c r="B10" s="170"/>
      <c r="C10" s="8" t="s">
        <v>218</v>
      </c>
      <c r="D10" s="8" t="s">
        <v>249</v>
      </c>
      <c r="E10" s="85">
        <v>382.9</v>
      </c>
      <c r="F10" s="85">
        <v>365.4</v>
      </c>
      <c r="G10" s="16"/>
    </row>
    <row r="11" spans="1:9" ht="15" customHeight="1" x14ac:dyDescent="0.25">
      <c r="A11" s="7" t="s">
        <v>390</v>
      </c>
      <c r="B11" s="170"/>
      <c r="C11" s="8" t="s">
        <v>219</v>
      </c>
      <c r="D11" s="8" t="s">
        <v>223</v>
      </c>
      <c r="E11" s="85">
        <v>956.4</v>
      </c>
      <c r="F11" s="85">
        <v>908.2</v>
      </c>
      <c r="G11" s="16"/>
    </row>
    <row r="12" spans="1:9" ht="15" customHeight="1" x14ac:dyDescent="0.25">
      <c r="A12" s="7" t="s">
        <v>391</v>
      </c>
      <c r="B12" s="170"/>
      <c r="C12" s="8" t="s">
        <v>134</v>
      </c>
      <c r="D12" s="8" t="s">
        <v>135</v>
      </c>
      <c r="E12" s="85">
        <v>668.8</v>
      </c>
      <c r="F12" s="85">
        <v>644.6</v>
      </c>
      <c r="G12" s="16"/>
    </row>
    <row r="13" spans="1:9" ht="15" customHeight="1" x14ac:dyDescent="0.25">
      <c r="A13" s="7" t="s">
        <v>392</v>
      </c>
      <c r="B13" s="170"/>
      <c r="C13" s="8" t="s">
        <v>288</v>
      </c>
      <c r="D13" s="8" t="s">
        <v>289</v>
      </c>
      <c r="E13" s="85">
        <v>955.7</v>
      </c>
      <c r="F13" s="85">
        <v>919.4</v>
      </c>
      <c r="G13" s="16"/>
    </row>
    <row r="14" spans="1:9" ht="15" customHeight="1" x14ac:dyDescent="0.25">
      <c r="A14" s="7" t="s">
        <v>393</v>
      </c>
      <c r="B14" s="170"/>
      <c r="C14" s="8" t="s">
        <v>4</v>
      </c>
      <c r="D14" s="8" t="s">
        <v>66</v>
      </c>
      <c r="E14" s="85">
        <v>1389.8</v>
      </c>
      <c r="F14" s="85">
        <v>1316.3</v>
      </c>
      <c r="G14" s="16"/>
    </row>
    <row r="15" spans="1:9" ht="15" customHeight="1" x14ac:dyDescent="0.25">
      <c r="A15" s="7" t="s">
        <v>394</v>
      </c>
      <c r="B15" s="170"/>
      <c r="C15" s="8" t="s">
        <v>5</v>
      </c>
      <c r="D15" s="8" t="s">
        <v>67</v>
      </c>
      <c r="E15" s="85">
        <v>1323.8</v>
      </c>
      <c r="F15" s="85">
        <v>1252</v>
      </c>
      <c r="G15" s="16"/>
    </row>
    <row r="16" spans="1:9" ht="15" customHeight="1" x14ac:dyDescent="0.25">
      <c r="A16" s="74" t="s">
        <v>395</v>
      </c>
      <c r="B16" s="170"/>
      <c r="C16" s="1" t="s">
        <v>125</v>
      </c>
      <c r="D16" s="26" t="s">
        <v>126</v>
      </c>
      <c r="E16" s="85">
        <v>1413.2</v>
      </c>
      <c r="F16" s="85">
        <v>1340</v>
      </c>
      <c r="G16" s="16"/>
    </row>
    <row r="17" spans="1:7" ht="15" customHeight="1" x14ac:dyDescent="0.25">
      <c r="A17" s="74" t="s">
        <v>396</v>
      </c>
      <c r="B17" s="170"/>
      <c r="C17" s="8" t="s">
        <v>132</v>
      </c>
      <c r="D17" s="8" t="s">
        <v>133</v>
      </c>
      <c r="E17" s="85">
        <v>490.3</v>
      </c>
      <c r="F17" s="85">
        <v>478</v>
      </c>
      <c r="G17" s="16"/>
    </row>
    <row r="18" spans="1:7" ht="15" customHeight="1" x14ac:dyDescent="0.25">
      <c r="A18" s="74" t="s">
        <v>397</v>
      </c>
      <c r="B18" s="170"/>
      <c r="C18" s="8" t="s">
        <v>221</v>
      </c>
      <c r="D18" s="8" t="s">
        <v>220</v>
      </c>
      <c r="E18" s="85">
        <v>146.1</v>
      </c>
      <c r="F18" s="85">
        <v>143.80000000000001</v>
      </c>
    </row>
    <row r="19" spans="1:7" ht="15" customHeight="1" x14ac:dyDescent="0.25">
      <c r="A19" s="74" t="s">
        <v>398</v>
      </c>
      <c r="B19" s="170"/>
      <c r="C19" s="8" t="s">
        <v>136</v>
      </c>
      <c r="D19" s="8" t="s">
        <v>137</v>
      </c>
      <c r="E19" s="85">
        <v>652.5</v>
      </c>
      <c r="F19" s="85">
        <v>626</v>
      </c>
    </row>
    <row r="20" spans="1:7" ht="15" customHeight="1" x14ac:dyDescent="0.25">
      <c r="A20" s="74" t="s">
        <v>399</v>
      </c>
      <c r="B20" s="170"/>
      <c r="C20" s="8" t="s">
        <v>14</v>
      </c>
      <c r="D20" s="8" t="s">
        <v>90</v>
      </c>
      <c r="E20" s="85">
        <v>337.4</v>
      </c>
      <c r="F20" s="85">
        <v>326.7</v>
      </c>
      <c r="G20" s="17"/>
    </row>
    <row r="21" spans="1:7" ht="15" customHeight="1" x14ac:dyDescent="0.25">
      <c r="A21" s="74" t="s">
        <v>400</v>
      </c>
      <c r="B21" s="170"/>
      <c r="C21" s="8" t="s">
        <v>15</v>
      </c>
      <c r="D21" s="8" t="s">
        <v>91</v>
      </c>
      <c r="E21" s="85">
        <v>534.79999999999995</v>
      </c>
      <c r="F21" s="85">
        <v>517.79999999999995</v>
      </c>
    </row>
    <row r="22" spans="1:7" ht="15" customHeight="1" x14ac:dyDescent="0.25">
      <c r="A22" s="74" t="s">
        <v>401</v>
      </c>
      <c r="B22" s="170"/>
      <c r="C22" s="8" t="s">
        <v>16</v>
      </c>
      <c r="D22" s="8" t="s">
        <v>92</v>
      </c>
      <c r="E22" s="85">
        <v>407.3</v>
      </c>
      <c r="F22" s="85">
        <v>393.5</v>
      </c>
      <c r="G22" s="17"/>
    </row>
    <row r="23" spans="1:7" ht="15" customHeight="1" x14ac:dyDescent="0.25">
      <c r="A23" s="74" t="s">
        <v>402</v>
      </c>
      <c r="B23" s="170"/>
      <c r="C23" s="8" t="s">
        <v>17</v>
      </c>
      <c r="D23" s="8" t="s">
        <v>93</v>
      </c>
      <c r="E23" s="85">
        <v>426.9</v>
      </c>
      <c r="F23" s="85">
        <v>412</v>
      </c>
      <c r="G23" s="17"/>
    </row>
    <row r="24" spans="1:7" ht="15" customHeight="1" x14ac:dyDescent="0.25">
      <c r="A24" s="74" t="s">
        <v>403</v>
      </c>
      <c r="B24" s="170"/>
      <c r="C24" s="8" t="s">
        <v>18</v>
      </c>
      <c r="D24" s="8" t="s">
        <v>94</v>
      </c>
      <c r="E24" s="85">
        <v>398.6</v>
      </c>
      <c r="F24" s="85">
        <v>383.4</v>
      </c>
      <c r="G24" s="17"/>
    </row>
    <row r="25" spans="1:7" ht="15" customHeight="1" x14ac:dyDescent="0.25">
      <c r="A25" s="74" t="s">
        <v>404</v>
      </c>
      <c r="B25" s="170"/>
      <c r="C25" s="8" t="s">
        <v>19</v>
      </c>
      <c r="D25" s="8" t="s">
        <v>95</v>
      </c>
      <c r="E25" s="85">
        <v>536.9</v>
      </c>
      <c r="F25" s="85">
        <v>516.9</v>
      </c>
      <c r="G25" s="17"/>
    </row>
    <row r="26" spans="1:7" ht="15" customHeight="1" x14ac:dyDescent="0.25">
      <c r="A26" s="74" t="s">
        <v>405</v>
      </c>
      <c r="B26" s="170"/>
      <c r="C26" s="8" t="s">
        <v>6</v>
      </c>
      <c r="D26" s="8" t="s">
        <v>96</v>
      </c>
      <c r="E26" s="85">
        <v>39.1</v>
      </c>
      <c r="F26" s="85">
        <v>38.6</v>
      </c>
    </row>
    <row r="27" spans="1:7" ht="15" customHeight="1" x14ac:dyDescent="0.25">
      <c r="A27" s="74" t="s">
        <v>406</v>
      </c>
      <c r="B27" s="170"/>
      <c r="C27" s="8" t="s">
        <v>7</v>
      </c>
      <c r="D27" s="8" t="s">
        <v>97</v>
      </c>
      <c r="E27" s="85">
        <v>12.6</v>
      </c>
      <c r="F27" s="85">
        <v>12.4</v>
      </c>
    </row>
    <row r="28" spans="1:7" ht="15" customHeight="1" x14ac:dyDescent="0.25">
      <c r="A28" s="74" t="s">
        <v>407</v>
      </c>
      <c r="B28" s="170"/>
      <c r="C28" s="41" t="s">
        <v>127</v>
      </c>
      <c r="D28" s="41" t="s">
        <v>124</v>
      </c>
      <c r="E28" s="85">
        <v>31.3</v>
      </c>
      <c r="F28" s="85">
        <v>30.9</v>
      </c>
    </row>
    <row r="29" spans="1:7" ht="15" customHeight="1" x14ac:dyDescent="0.25">
      <c r="A29" s="74" t="s">
        <v>408</v>
      </c>
      <c r="B29" s="171"/>
      <c r="C29" s="8" t="s">
        <v>120</v>
      </c>
      <c r="D29" s="8" t="s">
        <v>121</v>
      </c>
      <c r="E29" s="85">
        <v>272.5</v>
      </c>
      <c r="F29" s="85"/>
    </row>
    <row r="30" spans="1:7" ht="15" customHeight="1" x14ac:dyDescent="0.25">
      <c r="A30" s="176" t="s">
        <v>158</v>
      </c>
      <c r="B30" s="176"/>
      <c r="C30" s="176"/>
      <c r="D30" s="176"/>
      <c r="E30" s="88">
        <v>12090.1</v>
      </c>
      <c r="F30" s="88">
        <f>SUM(F9:F29)</f>
        <v>11299.499999999998</v>
      </c>
    </row>
    <row r="31" spans="1:7" ht="15" customHeight="1" x14ac:dyDescent="0.25">
      <c r="A31" s="15"/>
      <c r="B31" s="15"/>
      <c r="C31" s="15"/>
      <c r="D31" s="15"/>
      <c r="E31" s="18"/>
      <c r="F31" s="18"/>
    </row>
    <row r="32" spans="1:7" ht="15" customHeight="1" x14ac:dyDescent="0.25">
      <c r="A32" s="15"/>
      <c r="B32" s="15"/>
      <c r="C32" s="15"/>
      <c r="D32" s="37"/>
      <c r="E32" s="38"/>
      <c r="F32" s="38"/>
    </row>
    <row r="33" spans="1:7" ht="15" customHeight="1" x14ac:dyDescent="0.25">
      <c r="A33" s="19"/>
      <c r="B33" s="19"/>
      <c r="C33" s="19"/>
      <c r="D33" s="39"/>
      <c r="E33" s="38"/>
      <c r="F33" s="38"/>
      <c r="G33" s="21"/>
    </row>
    <row r="34" spans="1:7" ht="13.5" customHeight="1" x14ac:dyDescent="0.25">
      <c r="A34" s="19"/>
      <c r="B34" s="19"/>
      <c r="C34" s="19"/>
      <c r="D34" s="39"/>
      <c r="E34" s="38"/>
      <c r="F34" s="38"/>
      <c r="G34" s="21"/>
    </row>
    <row r="35" spans="1:7" ht="12.75" customHeight="1" x14ac:dyDescent="0.25">
      <c r="A35" s="21"/>
      <c r="B35" s="21"/>
      <c r="C35" s="21"/>
      <c r="D35" s="39"/>
      <c r="E35" s="40"/>
      <c r="F35" s="40"/>
      <c r="G35" s="21"/>
    </row>
    <row r="36" spans="1:7" x14ac:dyDescent="0.25">
      <c r="A36" s="21"/>
      <c r="B36" s="21"/>
      <c r="C36" s="21"/>
      <c r="D36" s="39"/>
      <c r="E36" s="40"/>
      <c r="F36" s="40"/>
      <c r="G36" s="21"/>
    </row>
    <row r="37" spans="1:7" x14ac:dyDescent="0.25">
      <c r="A37" s="21"/>
      <c r="B37" s="21"/>
      <c r="C37" s="21"/>
      <c r="D37" s="22"/>
      <c r="E37" s="23"/>
      <c r="F37" s="23"/>
      <c r="G37" s="21"/>
    </row>
    <row r="38" spans="1:7" x14ac:dyDescent="0.25">
      <c r="A38" s="21"/>
      <c r="B38" s="21"/>
      <c r="C38" s="21"/>
      <c r="D38" s="22"/>
      <c r="E38" s="23"/>
      <c r="F38" s="23"/>
      <c r="G38" s="21"/>
    </row>
    <row r="39" spans="1:7" x14ac:dyDescent="0.25">
      <c r="A39" s="21"/>
      <c r="B39" s="21"/>
      <c r="C39" s="21"/>
      <c r="D39" s="22"/>
      <c r="E39" s="23"/>
      <c r="F39" s="23"/>
      <c r="G39" s="21"/>
    </row>
    <row r="40" spans="1:7" x14ac:dyDescent="0.25">
      <c r="A40" s="21"/>
      <c r="B40" s="21"/>
      <c r="C40" s="21"/>
      <c r="D40" s="22"/>
      <c r="E40" s="23"/>
      <c r="F40" s="23"/>
      <c r="G40" s="21"/>
    </row>
    <row r="41" spans="1:7" x14ac:dyDescent="0.25">
      <c r="A41" s="21"/>
      <c r="B41" s="21"/>
      <c r="C41" s="21"/>
      <c r="D41" s="22"/>
      <c r="E41" s="23"/>
      <c r="F41" s="23"/>
      <c r="G41" s="21"/>
    </row>
    <row r="42" spans="1:7" x14ac:dyDescent="0.25">
      <c r="A42" s="21"/>
      <c r="B42" s="21"/>
      <c r="C42" s="21"/>
      <c r="D42" s="22"/>
      <c r="E42" s="23"/>
      <c r="F42" s="23"/>
      <c r="G42" s="21"/>
    </row>
    <row r="43" spans="1:7" x14ac:dyDescent="0.25">
      <c r="A43" s="21"/>
      <c r="B43" s="21"/>
      <c r="C43" s="21"/>
      <c r="D43" s="22"/>
      <c r="E43" s="23"/>
      <c r="F43" s="23"/>
      <c r="G43" s="21"/>
    </row>
    <row r="44" spans="1:7" x14ac:dyDescent="0.25">
      <c r="A44" s="21"/>
      <c r="B44" s="21"/>
      <c r="C44" s="21"/>
      <c r="D44" s="22"/>
      <c r="E44" s="23"/>
      <c r="F44" s="23"/>
      <c r="G44" s="21"/>
    </row>
    <row r="45" spans="1:7" x14ac:dyDescent="0.25">
      <c r="A45" s="21"/>
      <c r="B45" s="21"/>
      <c r="C45" s="21"/>
      <c r="D45" s="21"/>
      <c r="E45" s="20"/>
      <c r="F45" s="20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  <c r="B53" s="21"/>
      <c r="C53" s="21"/>
      <c r="D53" s="21"/>
      <c r="E53" s="21"/>
      <c r="F53" s="21"/>
      <c r="G53" s="21"/>
    </row>
    <row r="54" spans="1:7" x14ac:dyDescent="0.25">
      <c r="A54" s="21"/>
      <c r="B54" s="21"/>
      <c r="C54" s="21"/>
      <c r="D54" s="21"/>
      <c r="E54" s="21"/>
      <c r="F54" s="21"/>
      <c r="G54" s="21"/>
    </row>
    <row r="55" spans="1:7" x14ac:dyDescent="0.25">
      <c r="A55" s="21"/>
      <c r="B55" s="21"/>
      <c r="C55" s="21"/>
      <c r="D55" s="21"/>
      <c r="E55" s="21"/>
      <c r="F55" s="21"/>
      <c r="G55" s="21"/>
    </row>
  </sheetData>
  <mergeCells count="7">
    <mergeCell ref="A30:D30"/>
    <mergeCell ref="B9:B29"/>
    <mergeCell ref="A6:F6"/>
    <mergeCell ref="E1:F1"/>
    <mergeCell ref="E2:F2"/>
    <mergeCell ref="E3:F3"/>
    <mergeCell ref="E4:F4"/>
  </mergeCells>
  <phoneticPr fontId="0" type="noConversion"/>
  <pageMargins left="1.1417322834645669" right="0.35433070866141736" top="0.39370078740157483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pane xSplit="2" ySplit="8" topLeftCell="C9" activePane="bottomRight" state="frozen"/>
      <selection pane="topRight" activeCell="C1" sqref="C1"/>
      <selection pane="bottomLeft" activeCell="A12" sqref="A12"/>
      <selection pane="bottomRight" activeCell="E1" sqref="E1:F4"/>
    </sheetView>
  </sheetViews>
  <sheetFormatPr defaultColWidth="9.109375" defaultRowHeight="13.8" x14ac:dyDescent="0.25"/>
  <cols>
    <col min="1" max="1" width="4.88671875" style="46" customWidth="1"/>
    <col min="2" max="2" width="16.6640625" style="46" customWidth="1"/>
    <col min="3" max="3" width="36.44140625" style="46" customWidth="1"/>
    <col min="4" max="4" width="48" style="46" customWidth="1"/>
    <col min="5" max="5" width="12.88671875" style="46" customWidth="1"/>
    <col min="6" max="6" width="13.33203125" style="46" customWidth="1"/>
    <col min="7" max="7" width="9.109375" style="46" hidden="1" customWidth="1"/>
    <col min="8" max="16384" width="9.109375" style="46"/>
  </cols>
  <sheetData>
    <row r="1" spans="1:7" ht="15" customHeight="1" x14ac:dyDescent="0.25">
      <c r="E1" s="146" t="s">
        <v>435</v>
      </c>
      <c r="F1" s="146"/>
    </row>
    <row r="2" spans="1:7" ht="15" customHeight="1" x14ac:dyDescent="0.25">
      <c r="E2" s="146" t="s">
        <v>437</v>
      </c>
      <c r="F2" s="146"/>
    </row>
    <row r="3" spans="1:7" ht="15" customHeight="1" x14ac:dyDescent="0.25">
      <c r="E3" s="146" t="s">
        <v>436</v>
      </c>
      <c r="F3" s="146"/>
    </row>
    <row r="4" spans="1:7" ht="15" customHeight="1" x14ac:dyDescent="0.25">
      <c r="E4" s="146" t="s">
        <v>442</v>
      </c>
      <c r="F4" s="146"/>
    </row>
    <row r="5" spans="1:7" ht="15" customHeight="1" x14ac:dyDescent="0.25">
      <c r="E5" s="120"/>
      <c r="F5" s="120"/>
    </row>
    <row r="6" spans="1:7" ht="13.5" customHeight="1" x14ac:dyDescent="0.25">
      <c r="A6" s="180" t="s">
        <v>314</v>
      </c>
      <c r="B6" s="180"/>
      <c r="C6" s="180"/>
      <c r="D6" s="180"/>
      <c r="E6" s="180"/>
      <c r="F6" s="180"/>
      <c r="G6" s="180"/>
    </row>
    <row r="7" spans="1:7" ht="17.25" customHeight="1" x14ac:dyDescent="0.25">
      <c r="F7" s="46" t="s">
        <v>156</v>
      </c>
    </row>
    <row r="8" spans="1:7" ht="29.25" customHeight="1" x14ac:dyDescent="0.25">
      <c r="A8" s="133" t="s">
        <v>119</v>
      </c>
      <c r="B8" s="133" t="s">
        <v>54</v>
      </c>
      <c r="C8" s="133" t="s">
        <v>65</v>
      </c>
      <c r="D8" s="133" t="s">
        <v>68</v>
      </c>
      <c r="E8" s="133" t="s">
        <v>298</v>
      </c>
      <c r="F8" s="133" t="s">
        <v>2</v>
      </c>
    </row>
    <row r="9" spans="1:7" ht="13.5" customHeight="1" x14ac:dyDescent="0.25">
      <c r="A9" s="134" t="s">
        <v>388</v>
      </c>
      <c r="B9" s="179" t="s">
        <v>295</v>
      </c>
      <c r="C9" s="51" t="s">
        <v>132</v>
      </c>
      <c r="D9" s="25" t="s">
        <v>133</v>
      </c>
      <c r="E9" s="85">
        <v>598.70000000000005</v>
      </c>
      <c r="F9" s="85">
        <v>484.5</v>
      </c>
    </row>
    <row r="10" spans="1:7" ht="13.5" customHeight="1" x14ac:dyDescent="0.25">
      <c r="A10" s="134" t="s">
        <v>389</v>
      </c>
      <c r="B10" s="179"/>
      <c r="C10" s="51" t="s">
        <v>14</v>
      </c>
      <c r="D10" s="25" t="s">
        <v>90</v>
      </c>
      <c r="E10" s="85">
        <v>11</v>
      </c>
      <c r="F10" s="85">
        <v>10.9</v>
      </c>
    </row>
    <row r="11" spans="1:7" ht="13.5" customHeight="1" x14ac:dyDescent="0.25">
      <c r="A11" s="134" t="s">
        <v>390</v>
      </c>
      <c r="B11" s="179"/>
      <c r="C11" s="51" t="s">
        <v>15</v>
      </c>
      <c r="D11" s="25" t="s">
        <v>91</v>
      </c>
      <c r="E11" s="85">
        <v>16.899999999999999</v>
      </c>
      <c r="F11" s="85">
        <v>16.7</v>
      </c>
    </row>
    <row r="12" spans="1:7" ht="13.5" customHeight="1" x14ac:dyDescent="0.25">
      <c r="A12" s="134" t="s">
        <v>391</v>
      </c>
      <c r="B12" s="179"/>
      <c r="C12" s="51" t="s">
        <v>16</v>
      </c>
      <c r="D12" s="25" t="s">
        <v>92</v>
      </c>
      <c r="E12" s="85">
        <v>12</v>
      </c>
      <c r="F12" s="85">
        <v>11.8</v>
      </c>
    </row>
    <row r="13" spans="1:7" ht="13.5" customHeight="1" x14ac:dyDescent="0.25">
      <c r="A13" s="134" t="s">
        <v>392</v>
      </c>
      <c r="B13" s="179"/>
      <c r="C13" s="51" t="s">
        <v>17</v>
      </c>
      <c r="D13" s="25" t="s">
        <v>93</v>
      </c>
      <c r="E13" s="85">
        <v>15</v>
      </c>
      <c r="F13" s="85">
        <v>14.8</v>
      </c>
    </row>
    <row r="14" spans="1:7" ht="13.5" customHeight="1" x14ac:dyDescent="0.25">
      <c r="A14" s="134" t="s">
        <v>393</v>
      </c>
      <c r="B14" s="179"/>
      <c r="C14" s="51" t="s">
        <v>18</v>
      </c>
      <c r="D14" s="25" t="s">
        <v>94</v>
      </c>
      <c r="E14" s="85">
        <v>11.4</v>
      </c>
      <c r="F14" s="85">
        <v>11.2</v>
      </c>
    </row>
    <row r="15" spans="1:7" ht="13.5" customHeight="1" x14ac:dyDescent="0.25">
      <c r="A15" s="134" t="s">
        <v>394</v>
      </c>
      <c r="B15" s="179"/>
      <c r="C15" s="51" t="s">
        <v>19</v>
      </c>
      <c r="D15" s="25" t="s">
        <v>95</v>
      </c>
      <c r="E15" s="85">
        <v>25</v>
      </c>
      <c r="F15" s="85">
        <v>24.6</v>
      </c>
    </row>
    <row r="16" spans="1:7" ht="13.5" customHeight="1" x14ac:dyDescent="0.25">
      <c r="A16" s="134" t="s">
        <v>395</v>
      </c>
      <c r="B16" s="179"/>
      <c r="C16" s="132" t="s">
        <v>3</v>
      </c>
      <c r="D16" s="72" t="s">
        <v>281</v>
      </c>
      <c r="E16" s="92">
        <v>202.1</v>
      </c>
      <c r="F16" s="92">
        <v>5.9</v>
      </c>
    </row>
    <row r="17" spans="1:6" ht="13.5" customHeight="1" x14ac:dyDescent="0.25">
      <c r="A17" s="134" t="s">
        <v>396</v>
      </c>
      <c r="B17" s="179"/>
      <c r="C17" s="132" t="s">
        <v>127</v>
      </c>
      <c r="D17" s="72" t="s">
        <v>124</v>
      </c>
      <c r="E17" s="92">
        <v>4.5999999999999996</v>
      </c>
      <c r="F17" s="92">
        <v>4.5</v>
      </c>
    </row>
    <row r="18" spans="1:6" ht="13.5" customHeight="1" x14ac:dyDescent="0.25">
      <c r="A18" s="134" t="s">
        <v>397</v>
      </c>
      <c r="B18" s="179"/>
      <c r="C18" s="132" t="s">
        <v>7</v>
      </c>
      <c r="D18" s="72" t="s">
        <v>97</v>
      </c>
      <c r="E18" s="92">
        <v>35.1</v>
      </c>
      <c r="F18" s="92">
        <v>34.6</v>
      </c>
    </row>
    <row r="19" spans="1:6" ht="13.5" customHeight="1" x14ac:dyDescent="0.25">
      <c r="A19" s="134" t="s">
        <v>398</v>
      </c>
      <c r="B19" s="179"/>
      <c r="C19" s="132" t="s">
        <v>6</v>
      </c>
      <c r="D19" s="72" t="s">
        <v>96</v>
      </c>
      <c r="E19" s="92">
        <v>102.2</v>
      </c>
      <c r="F19" s="92">
        <v>100.7</v>
      </c>
    </row>
    <row r="20" spans="1:6" ht="17.25" customHeight="1" x14ac:dyDescent="0.25">
      <c r="A20" s="131" t="s">
        <v>399</v>
      </c>
      <c r="B20" s="169" t="s">
        <v>142</v>
      </c>
      <c r="C20" s="173" t="s">
        <v>3</v>
      </c>
      <c r="D20" s="123" t="s">
        <v>141</v>
      </c>
      <c r="E20" s="94">
        <f>SUM(E21:E28)</f>
        <v>2622.7000000000003</v>
      </c>
      <c r="F20" s="94">
        <f>SUM(F21:F28)</f>
        <v>24.000000000000004</v>
      </c>
    </row>
    <row r="21" spans="1:6" ht="29.25" customHeight="1" x14ac:dyDescent="0.25">
      <c r="A21" s="134" t="s">
        <v>377</v>
      </c>
      <c r="B21" s="170"/>
      <c r="C21" s="174"/>
      <c r="D21" s="25" t="s">
        <v>252</v>
      </c>
      <c r="E21" s="93">
        <v>1133.3</v>
      </c>
      <c r="F21" s="93">
        <v>16.600000000000001</v>
      </c>
    </row>
    <row r="22" spans="1:6" ht="29.25" customHeight="1" x14ac:dyDescent="0.25">
      <c r="A22" s="134" t="s">
        <v>378</v>
      </c>
      <c r="B22" s="170"/>
      <c r="C22" s="174"/>
      <c r="D22" s="25" t="s">
        <v>257</v>
      </c>
      <c r="E22" s="93">
        <v>15.4</v>
      </c>
      <c r="F22" s="92">
        <v>0.3</v>
      </c>
    </row>
    <row r="23" spans="1:6" ht="57.75" customHeight="1" x14ac:dyDescent="0.25">
      <c r="A23" s="134" t="s">
        <v>379</v>
      </c>
      <c r="B23" s="171"/>
      <c r="C23" s="174"/>
      <c r="D23" s="25" t="s">
        <v>277</v>
      </c>
      <c r="E23" s="93">
        <v>59.9</v>
      </c>
      <c r="F23" s="92">
        <v>0.5</v>
      </c>
    </row>
    <row r="24" spans="1:6" ht="43.5" customHeight="1" x14ac:dyDescent="0.25">
      <c r="A24" s="134" t="s">
        <v>380</v>
      </c>
      <c r="B24" s="169" t="s">
        <v>142</v>
      </c>
      <c r="C24" s="175"/>
      <c r="D24" s="25" t="s">
        <v>278</v>
      </c>
      <c r="E24" s="93">
        <v>5.2</v>
      </c>
      <c r="F24" s="92"/>
    </row>
    <row r="25" spans="1:6" ht="47.25" customHeight="1" x14ac:dyDescent="0.25">
      <c r="A25" s="134" t="s">
        <v>381</v>
      </c>
      <c r="B25" s="170"/>
      <c r="C25" s="132" t="s">
        <v>45</v>
      </c>
      <c r="D25" s="132" t="s">
        <v>316</v>
      </c>
      <c r="E25" s="93">
        <v>4.4000000000000004</v>
      </c>
      <c r="F25" s="92"/>
    </row>
    <row r="26" spans="1:6" ht="13.5" customHeight="1" x14ac:dyDescent="0.25">
      <c r="A26" s="134" t="s">
        <v>382</v>
      </c>
      <c r="B26" s="170"/>
      <c r="C26" s="130" t="s">
        <v>132</v>
      </c>
      <c r="D26" s="181" t="s">
        <v>252</v>
      </c>
      <c r="E26" s="93">
        <v>1200</v>
      </c>
      <c r="F26" s="92">
        <v>6</v>
      </c>
    </row>
    <row r="27" spans="1:6" ht="27.75" customHeight="1" x14ac:dyDescent="0.25">
      <c r="A27" s="134" t="s">
        <v>383</v>
      </c>
      <c r="B27" s="170"/>
      <c r="C27" s="130" t="s">
        <v>128</v>
      </c>
      <c r="D27" s="181"/>
      <c r="E27" s="93">
        <v>129.5</v>
      </c>
      <c r="F27" s="92"/>
    </row>
    <row r="28" spans="1:6" ht="13.5" customHeight="1" x14ac:dyDescent="0.25">
      <c r="A28" s="134" t="s">
        <v>384</v>
      </c>
      <c r="B28" s="171"/>
      <c r="C28" s="72" t="s">
        <v>45</v>
      </c>
      <c r="D28" s="181"/>
      <c r="E28" s="92">
        <v>75</v>
      </c>
      <c r="F28" s="92">
        <v>0.6</v>
      </c>
    </row>
    <row r="29" spans="1:6" ht="29.25" customHeight="1" x14ac:dyDescent="0.25">
      <c r="A29" s="134" t="s">
        <v>400</v>
      </c>
      <c r="B29" s="169" t="s">
        <v>69</v>
      </c>
      <c r="C29" s="173" t="s">
        <v>3</v>
      </c>
      <c r="D29" s="132" t="s">
        <v>157</v>
      </c>
      <c r="E29" s="92">
        <v>204.8</v>
      </c>
      <c r="F29" s="92"/>
    </row>
    <row r="30" spans="1:6" ht="29.25" customHeight="1" x14ac:dyDescent="0.25">
      <c r="A30" s="134" t="s">
        <v>401</v>
      </c>
      <c r="B30" s="170"/>
      <c r="C30" s="174"/>
      <c r="D30" s="132" t="s">
        <v>212</v>
      </c>
      <c r="E30" s="92">
        <v>149.5</v>
      </c>
      <c r="F30" s="92"/>
    </row>
    <row r="31" spans="1:6" ht="18" customHeight="1" x14ac:dyDescent="0.25">
      <c r="A31" s="134" t="s">
        <v>402</v>
      </c>
      <c r="B31" s="171"/>
      <c r="C31" s="72" t="s">
        <v>40</v>
      </c>
      <c r="D31" s="72" t="s">
        <v>70</v>
      </c>
      <c r="E31" s="92">
        <v>141.76599999999999</v>
      </c>
      <c r="F31" s="92">
        <v>27.1</v>
      </c>
    </row>
    <row r="32" spans="1:6" ht="15" customHeight="1" x14ac:dyDescent="0.25">
      <c r="A32" s="134" t="s">
        <v>403</v>
      </c>
      <c r="B32" s="179" t="s">
        <v>296</v>
      </c>
      <c r="C32" s="130" t="s">
        <v>8</v>
      </c>
      <c r="D32" s="130" t="s">
        <v>106</v>
      </c>
      <c r="E32" s="92">
        <v>42.847999999999999</v>
      </c>
      <c r="F32" s="92">
        <v>2.4</v>
      </c>
    </row>
    <row r="33" spans="1:7" ht="15" customHeight="1" x14ac:dyDescent="0.25">
      <c r="A33" s="134" t="s">
        <v>404</v>
      </c>
      <c r="B33" s="179"/>
      <c r="C33" s="130" t="s">
        <v>10</v>
      </c>
      <c r="D33" s="130" t="s">
        <v>74</v>
      </c>
      <c r="E33" s="92">
        <v>2</v>
      </c>
      <c r="F33" s="92">
        <v>2</v>
      </c>
    </row>
    <row r="34" spans="1:7" ht="48.75" customHeight="1" x14ac:dyDescent="0.25">
      <c r="A34" s="134" t="s">
        <v>405</v>
      </c>
      <c r="B34" s="134" t="s">
        <v>71</v>
      </c>
      <c r="C34" s="72" t="s">
        <v>221</v>
      </c>
      <c r="D34" s="132" t="s">
        <v>220</v>
      </c>
      <c r="E34" s="92">
        <v>21.7</v>
      </c>
      <c r="F34" s="92">
        <v>21.4</v>
      </c>
    </row>
    <row r="35" spans="1:7" ht="78" customHeight="1" x14ac:dyDescent="0.25">
      <c r="A35" s="134" t="s">
        <v>406</v>
      </c>
      <c r="B35" s="134" t="s">
        <v>89</v>
      </c>
      <c r="C35" s="72" t="s">
        <v>3</v>
      </c>
      <c r="D35" s="132" t="s">
        <v>208</v>
      </c>
      <c r="E35" s="92"/>
      <c r="F35" s="92"/>
      <c r="G35" s="48"/>
    </row>
    <row r="36" spans="1:7" ht="15" customHeight="1" x14ac:dyDescent="0.25">
      <c r="A36" s="178" t="s">
        <v>98</v>
      </c>
      <c r="B36" s="178"/>
      <c r="C36" s="178"/>
      <c r="D36" s="178"/>
      <c r="E36" s="92">
        <f>SUM(E9:E19)</f>
        <v>1034</v>
      </c>
      <c r="F36" s="92">
        <f>SUM(F9:F19)</f>
        <v>720.2</v>
      </c>
      <c r="G36" s="47">
        <f>SUM(G9:G16)</f>
        <v>0</v>
      </c>
    </row>
    <row r="37" spans="1:7" ht="15" customHeight="1" x14ac:dyDescent="0.25">
      <c r="A37" s="178" t="s">
        <v>99</v>
      </c>
      <c r="B37" s="178"/>
      <c r="C37" s="178"/>
      <c r="D37" s="178"/>
      <c r="E37" s="92">
        <f>E20</f>
        <v>2622.7000000000003</v>
      </c>
      <c r="F37" s="92">
        <f>F20</f>
        <v>24.000000000000004</v>
      </c>
      <c r="G37" s="48"/>
    </row>
    <row r="38" spans="1:7" ht="15" customHeight="1" x14ac:dyDescent="0.25">
      <c r="A38" s="178" t="s">
        <v>101</v>
      </c>
      <c r="B38" s="178"/>
      <c r="C38" s="178"/>
      <c r="D38" s="178"/>
      <c r="E38" s="92">
        <f>E29+E30+E31</f>
        <v>496.06600000000003</v>
      </c>
      <c r="F38" s="92">
        <f>F29+F30+F31</f>
        <v>27.1</v>
      </c>
      <c r="G38" s="48"/>
    </row>
    <row r="39" spans="1:7" ht="15" customHeight="1" x14ac:dyDescent="0.25">
      <c r="A39" s="178" t="s">
        <v>103</v>
      </c>
      <c r="B39" s="178"/>
      <c r="C39" s="178"/>
      <c r="D39" s="178"/>
      <c r="E39" s="92">
        <f>SUM(E32:E33)</f>
        <v>44.847999999999999</v>
      </c>
      <c r="F39" s="92">
        <f>SUM(F32:F33)</f>
        <v>4.4000000000000004</v>
      </c>
      <c r="G39" s="47">
        <f>SUM(G32:G33)</f>
        <v>0</v>
      </c>
    </row>
    <row r="40" spans="1:7" ht="15" customHeight="1" x14ac:dyDescent="0.25">
      <c r="A40" s="178" t="s">
        <v>104</v>
      </c>
      <c r="B40" s="178"/>
      <c r="C40" s="178"/>
      <c r="D40" s="178"/>
      <c r="E40" s="92">
        <f t="shared" ref="E40:G41" si="0">E34</f>
        <v>21.7</v>
      </c>
      <c r="F40" s="92">
        <f t="shared" si="0"/>
        <v>21.4</v>
      </c>
      <c r="G40" s="48"/>
    </row>
    <row r="41" spans="1:7" ht="15" customHeight="1" x14ac:dyDescent="0.25">
      <c r="A41" s="178" t="s">
        <v>105</v>
      </c>
      <c r="B41" s="178"/>
      <c r="C41" s="178"/>
      <c r="D41" s="178"/>
      <c r="E41" s="92">
        <f t="shared" si="0"/>
        <v>0</v>
      </c>
      <c r="F41" s="92">
        <f t="shared" si="0"/>
        <v>0</v>
      </c>
      <c r="G41" s="47">
        <f t="shared" si="0"/>
        <v>0</v>
      </c>
    </row>
    <row r="42" spans="1:7" ht="15" customHeight="1" x14ac:dyDescent="0.25">
      <c r="A42" s="177" t="s">
        <v>158</v>
      </c>
      <c r="B42" s="177"/>
      <c r="C42" s="177"/>
      <c r="D42" s="177"/>
      <c r="E42" s="94">
        <f>SUM(E36:E41)</f>
        <v>4219.3140000000003</v>
      </c>
      <c r="F42" s="94">
        <f>SUM(F36:F41)</f>
        <v>797.1</v>
      </c>
    </row>
  </sheetData>
  <mergeCells count="20">
    <mergeCell ref="C20:C24"/>
    <mergeCell ref="B29:B31"/>
    <mergeCell ref="C29:C30"/>
    <mergeCell ref="D26:D28"/>
    <mergeCell ref="E1:F1"/>
    <mergeCell ref="E2:F2"/>
    <mergeCell ref="E3:F3"/>
    <mergeCell ref="E4:F4"/>
    <mergeCell ref="A42:D42"/>
    <mergeCell ref="A37:D37"/>
    <mergeCell ref="A41:D41"/>
    <mergeCell ref="A36:D36"/>
    <mergeCell ref="A39:D39"/>
    <mergeCell ref="A40:D40"/>
    <mergeCell ref="A38:D38"/>
    <mergeCell ref="B9:B19"/>
    <mergeCell ref="B20:B23"/>
    <mergeCell ref="B24:B28"/>
    <mergeCell ref="A6:G6"/>
    <mergeCell ref="B32:B33"/>
  </mergeCells>
  <phoneticPr fontId="0" type="noConversion"/>
  <pageMargins left="1.1417322834645669" right="0.35433070866141736" top="0.39370078740157483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pane xSplit="4" ySplit="8" topLeftCell="E9" activePane="bottomRight" state="frozen"/>
      <selection activeCell="M24" sqref="M24"/>
      <selection pane="topRight" activeCell="M24" sqref="M24"/>
      <selection pane="bottomLeft" activeCell="M24" sqref="M24"/>
      <selection pane="bottomRight" activeCell="E1" sqref="E1:F4"/>
    </sheetView>
  </sheetViews>
  <sheetFormatPr defaultColWidth="9.109375" defaultRowHeight="13.8" x14ac:dyDescent="0.25"/>
  <cols>
    <col min="1" max="1" width="4" style="83" customWidth="1"/>
    <col min="2" max="2" width="13" style="83" customWidth="1"/>
    <col min="3" max="3" width="41.33203125" style="83" customWidth="1"/>
    <col min="4" max="4" width="48.5546875" style="83" customWidth="1"/>
    <col min="5" max="5" width="12.5546875" style="83" customWidth="1"/>
    <col min="6" max="6" width="13.109375" style="83" customWidth="1"/>
    <col min="7" max="16384" width="9.109375" style="83"/>
  </cols>
  <sheetData>
    <row r="1" spans="1:6" ht="12.75" customHeight="1" x14ac:dyDescent="0.25">
      <c r="D1" s="46"/>
      <c r="E1" s="146" t="s">
        <v>435</v>
      </c>
      <c r="F1" s="146"/>
    </row>
    <row r="2" spans="1:6" ht="12.75" customHeight="1" x14ac:dyDescent="0.25">
      <c r="D2" s="46"/>
      <c r="E2" s="146" t="s">
        <v>437</v>
      </c>
      <c r="F2" s="146"/>
    </row>
    <row r="3" spans="1:6" ht="12.75" customHeight="1" x14ac:dyDescent="0.25">
      <c r="D3" s="46"/>
      <c r="E3" s="146" t="s">
        <v>436</v>
      </c>
      <c r="F3" s="146"/>
    </row>
    <row r="4" spans="1:6" ht="15" customHeight="1" x14ac:dyDescent="0.25">
      <c r="D4" s="46"/>
      <c r="E4" s="146" t="s">
        <v>445</v>
      </c>
      <c r="F4" s="146"/>
    </row>
    <row r="5" spans="1:6" ht="15" customHeight="1" x14ac:dyDescent="0.25"/>
    <row r="6" spans="1:6" ht="15" customHeight="1" x14ac:dyDescent="0.25">
      <c r="A6" s="159" t="s">
        <v>356</v>
      </c>
      <c r="B6" s="159"/>
      <c r="C6" s="159"/>
      <c r="D6" s="159"/>
      <c r="E6" s="159"/>
      <c r="F6" s="159"/>
    </row>
    <row r="7" spans="1:6" ht="15" customHeight="1" x14ac:dyDescent="0.25">
      <c r="F7" s="73" t="s">
        <v>156</v>
      </c>
    </row>
    <row r="8" spans="1:6" ht="45.75" customHeight="1" x14ac:dyDescent="0.25">
      <c r="A8" s="117" t="s">
        <v>34</v>
      </c>
      <c r="B8" s="117" t="s">
        <v>54</v>
      </c>
      <c r="C8" s="117" t="s">
        <v>65</v>
      </c>
      <c r="D8" s="117" t="s">
        <v>68</v>
      </c>
      <c r="E8" s="117" t="s">
        <v>298</v>
      </c>
      <c r="F8" s="117" t="s">
        <v>2</v>
      </c>
    </row>
    <row r="9" spans="1:6" ht="18" customHeight="1" x14ac:dyDescent="0.25">
      <c r="A9" s="117" t="s">
        <v>388</v>
      </c>
      <c r="B9" s="169" t="s">
        <v>295</v>
      </c>
      <c r="C9" s="72" t="s">
        <v>159</v>
      </c>
      <c r="D9" s="72" t="s">
        <v>160</v>
      </c>
      <c r="E9" s="89">
        <v>18.100000000000001</v>
      </c>
      <c r="F9" s="85"/>
    </row>
    <row r="10" spans="1:6" ht="18" customHeight="1" x14ac:dyDescent="0.25">
      <c r="A10" s="117" t="s">
        <v>389</v>
      </c>
      <c r="B10" s="170"/>
      <c r="C10" s="72" t="s">
        <v>218</v>
      </c>
      <c r="D10" s="72" t="s">
        <v>222</v>
      </c>
      <c r="E10" s="89">
        <v>1.7</v>
      </c>
      <c r="F10" s="85"/>
    </row>
    <row r="11" spans="1:6" ht="18" customHeight="1" x14ac:dyDescent="0.25">
      <c r="A11" s="117" t="s">
        <v>390</v>
      </c>
      <c r="B11" s="170"/>
      <c r="C11" s="72" t="s">
        <v>219</v>
      </c>
      <c r="D11" s="72" t="s">
        <v>223</v>
      </c>
      <c r="E11" s="89">
        <v>5</v>
      </c>
      <c r="F11" s="85"/>
    </row>
    <row r="12" spans="1:6" ht="18" customHeight="1" x14ac:dyDescent="0.25">
      <c r="A12" s="117" t="s">
        <v>391</v>
      </c>
      <c r="B12" s="170"/>
      <c r="C12" s="72" t="s">
        <v>134</v>
      </c>
      <c r="D12" s="72" t="s">
        <v>135</v>
      </c>
      <c r="E12" s="89">
        <v>9.6</v>
      </c>
      <c r="F12" s="85"/>
    </row>
    <row r="13" spans="1:6" ht="18" customHeight="1" x14ac:dyDescent="0.25">
      <c r="A13" s="117" t="s">
        <v>392</v>
      </c>
      <c r="B13" s="170"/>
      <c r="C13" s="72" t="s">
        <v>288</v>
      </c>
      <c r="D13" s="72" t="s">
        <v>289</v>
      </c>
      <c r="E13" s="89">
        <v>43.4</v>
      </c>
      <c r="F13" s="85"/>
    </row>
    <row r="14" spans="1:6" ht="18" customHeight="1" x14ac:dyDescent="0.25">
      <c r="A14" s="117" t="s">
        <v>393</v>
      </c>
      <c r="B14" s="170"/>
      <c r="C14" s="72" t="s">
        <v>4</v>
      </c>
      <c r="D14" s="72" t="s">
        <v>66</v>
      </c>
      <c r="E14" s="89">
        <v>5</v>
      </c>
      <c r="F14" s="85"/>
    </row>
    <row r="15" spans="1:6" ht="18" customHeight="1" x14ac:dyDescent="0.25">
      <c r="A15" s="117" t="s">
        <v>394</v>
      </c>
      <c r="B15" s="170"/>
      <c r="C15" s="72" t="s">
        <v>5</v>
      </c>
      <c r="D15" s="72" t="s">
        <v>67</v>
      </c>
      <c r="E15" s="89">
        <v>8</v>
      </c>
      <c r="F15" s="85">
        <v>2</v>
      </c>
    </row>
    <row r="16" spans="1:6" ht="18" customHeight="1" x14ac:dyDescent="0.25">
      <c r="A16" s="117" t="s">
        <v>395</v>
      </c>
      <c r="B16" s="170"/>
      <c r="C16" s="1" t="s">
        <v>125</v>
      </c>
      <c r="D16" s="113" t="s">
        <v>126</v>
      </c>
      <c r="E16" s="89">
        <v>6</v>
      </c>
      <c r="F16" s="85"/>
    </row>
    <row r="17" spans="1:6" ht="18" customHeight="1" x14ac:dyDescent="0.25">
      <c r="A17" s="117" t="s">
        <v>396</v>
      </c>
      <c r="B17" s="170"/>
      <c r="C17" s="72" t="s">
        <v>132</v>
      </c>
      <c r="D17" s="72" t="s">
        <v>133</v>
      </c>
      <c r="E17" s="89">
        <v>19</v>
      </c>
      <c r="F17" s="85"/>
    </row>
    <row r="18" spans="1:6" ht="18" customHeight="1" x14ac:dyDescent="0.25">
      <c r="A18" s="117" t="s">
        <v>397</v>
      </c>
      <c r="B18" s="170"/>
      <c r="C18" s="72" t="s">
        <v>136</v>
      </c>
      <c r="D18" s="72" t="s">
        <v>137</v>
      </c>
      <c r="E18" s="85">
        <v>17</v>
      </c>
      <c r="F18" s="85"/>
    </row>
    <row r="19" spans="1:6" ht="18" customHeight="1" x14ac:dyDescent="0.25">
      <c r="A19" s="117" t="s">
        <v>398</v>
      </c>
      <c r="B19" s="170"/>
      <c r="C19" s="72" t="s">
        <v>14</v>
      </c>
      <c r="D19" s="72" t="s">
        <v>90</v>
      </c>
      <c r="E19" s="89">
        <v>57.2</v>
      </c>
      <c r="F19" s="85"/>
    </row>
    <row r="20" spans="1:6" ht="18" customHeight="1" x14ac:dyDescent="0.25">
      <c r="A20" s="117" t="s">
        <v>399</v>
      </c>
      <c r="B20" s="170"/>
      <c r="C20" s="72" t="s">
        <v>15</v>
      </c>
      <c r="D20" s="72" t="s">
        <v>91</v>
      </c>
      <c r="E20" s="89">
        <v>78</v>
      </c>
      <c r="F20" s="85"/>
    </row>
    <row r="21" spans="1:6" ht="18" customHeight="1" x14ac:dyDescent="0.25">
      <c r="A21" s="117" t="s">
        <v>400</v>
      </c>
      <c r="B21" s="170"/>
      <c r="C21" s="72" t="s">
        <v>16</v>
      </c>
      <c r="D21" s="72" t="s">
        <v>92</v>
      </c>
      <c r="E21" s="89">
        <v>68.099999999999994</v>
      </c>
      <c r="F21" s="85"/>
    </row>
    <row r="22" spans="1:6" ht="18" customHeight="1" x14ac:dyDescent="0.25">
      <c r="A22" s="117" t="s">
        <v>401</v>
      </c>
      <c r="B22" s="170"/>
      <c r="C22" s="72" t="s">
        <v>17</v>
      </c>
      <c r="D22" s="72" t="s">
        <v>93</v>
      </c>
      <c r="E22" s="89">
        <v>89</v>
      </c>
      <c r="F22" s="85"/>
    </row>
    <row r="23" spans="1:6" ht="18" customHeight="1" x14ac:dyDescent="0.25">
      <c r="A23" s="117" t="s">
        <v>402</v>
      </c>
      <c r="B23" s="170"/>
      <c r="C23" s="72" t="s">
        <v>18</v>
      </c>
      <c r="D23" s="72" t="s">
        <v>94</v>
      </c>
      <c r="E23" s="89">
        <v>78.099999999999994</v>
      </c>
      <c r="F23" s="85"/>
    </row>
    <row r="24" spans="1:6" ht="18" customHeight="1" x14ac:dyDescent="0.25">
      <c r="A24" s="117" t="s">
        <v>403</v>
      </c>
      <c r="B24" s="170"/>
      <c r="C24" s="72" t="s">
        <v>19</v>
      </c>
      <c r="D24" s="72" t="s">
        <v>95</v>
      </c>
      <c r="E24" s="89">
        <v>97.5</v>
      </c>
      <c r="F24" s="85"/>
    </row>
    <row r="25" spans="1:6" ht="18" customHeight="1" x14ac:dyDescent="0.25">
      <c r="A25" s="117" t="s">
        <v>404</v>
      </c>
      <c r="B25" s="170"/>
      <c r="C25" s="72" t="s">
        <v>6</v>
      </c>
      <c r="D25" s="72" t="s">
        <v>96</v>
      </c>
      <c r="E25" s="85">
        <v>72.5</v>
      </c>
      <c r="F25" s="85">
        <v>2.5</v>
      </c>
    </row>
    <row r="26" spans="1:6" ht="18" customHeight="1" x14ac:dyDescent="0.25">
      <c r="A26" s="117" t="s">
        <v>405</v>
      </c>
      <c r="B26" s="170"/>
      <c r="C26" s="72" t="s">
        <v>7</v>
      </c>
      <c r="D26" s="72" t="s">
        <v>97</v>
      </c>
      <c r="E26" s="89">
        <v>20</v>
      </c>
      <c r="F26" s="85"/>
    </row>
    <row r="27" spans="1:6" ht="18" customHeight="1" x14ac:dyDescent="0.25">
      <c r="A27" s="117" t="s">
        <v>406</v>
      </c>
      <c r="B27" s="171"/>
      <c r="C27" s="119" t="s">
        <v>127</v>
      </c>
      <c r="D27" s="119" t="s">
        <v>124</v>
      </c>
      <c r="E27" s="89">
        <v>46</v>
      </c>
      <c r="F27" s="85"/>
    </row>
    <row r="28" spans="1:6" ht="23.25" customHeight="1" x14ac:dyDescent="0.25">
      <c r="A28" s="117" t="s">
        <v>407</v>
      </c>
      <c r="B28" s="179" t="s">
        <v>69</v>
      </c>
      <c r="C28" s="113" t="s">
        <v>153</v>
      </c>
      <c r="D28" s="113" t="s">
        <v>152</v>
      </c>
      <c r="E28" s="89">
        <v>13</v>
      </c>
      <c r="F28" s="89"/>
    </row>
    <row r="29" spans="1:6" ht="26.25" customHeight="1" x14ac:dyDescent="0.25">
      <c r="A29" s="117" t="s">
        <v>408</v>
      </c>
      <c r="B29" s="179"/>
      <c r="C29" s="113" t="s">
        <v>40</v>
      </c>
      <c r="D29" s="113" t="s">
        <v>70</v>
      </c>
      <c r="E29" s="89">
        <v>35</v>
      </c>
      <c r="F29" s="89"/>
    </row>
    <row r="30" spans="1:6" ht="35.25" customHeight="1" x14ac:dyDescent="0.25">
      <c r="A30" s="117" t="s">
        <v>409</v>
      </c>
      <c r="B30" s="179"/>
      <c r="C30" s="72" t="s">
        <v>128</v>
      </c>
      <c r="D30" s="72" t="s">
        <v>155</v>
      </c>
      <c r="E30" s="89">
        <v>16</v>
      </c>
      <c r="F30" s="89"/>
    </row>
    <row r="31" spans="1:6" ht="18" customHeight="1" x14ac:dyDescent="0.25">
      <c r="A31" s="117" t="s">
        <v>410</v>
      </c>
      <c r="B31" s="179" t="s">
        <v>296</v>
      </c>
      <c r="C31" s="72" t="s">
        <v>8</v>
      </c>
      <c r="D31" s="72" t="s">
        <v>106</v>
      </c>
      <c r="E31" s="85">
        <v>3</v>
      </c>
      <c r="F31" s="85"/>
    </row>
    <row r="32" spans="1:6" ht="18" customHeight="1" x14ac:dyDescent="0.25">
      <c r="A32" s="117" t="s">
        <v>411</v>
      </c>
      <c r="B32" s="179"/>
      <c r="C32" s="72" t="s">
        <v>150</v>
      </c>
      <c r="D32" s="72" t="s">
        <v>151</v>
      </c>
      <c r="E32" s="85">
        <v>5</v>
      </c>
      <c r="F32" s="85"/>
    </row>
    <row r="33" spans="1:11" ht="18" customHeight="1" x14ac:dyDescent="0.25">
      <c r="A33" s="117" t="s">
        <v>412</v>
      </c>
      <c r="B33" s="179"/>
      <c r="C33" s="72" t="s">
        <v>45</v>
      </c>
      <c r="D33" s="72" t="s">
        <v>73</v>
      </c>
      <c r="E33" s="85">
        <v>70</v>
      </c>
      <c r="F33" s="85">
        <v>34.700000000000003</v>
      </c>
    </row>
    <row r="34" spans="1:11" ht="18" customHeight="1" x14ac:dyDescent="0.25">
      <c r="A34" s="117" t="s">
        <v>413</v>
      </c>
      <c r="B34" s="179"/>
      <c r="C34" s="72" t="s">
        <v>10</v>
      </c>
      <c r="D34" s="72" t="s">
        <v>74</v>
      </c>
      <c r="E34" s="85">
        <v>34</v>
      </c>
      <c r="F34" s="85"/>
    </row>
    <row r="35" spans="1:11" ht="18" customHeight="1" x14ac:dyDescent="0.25">
      <c r="A35" s="117" t="s">
        <v>414</v>
      </c>
      <c r="B35" s="179"/>
      <c r="C35" s="72" t="s">
        <v>22</v>
      </c>
      <c r="D35" s="72" t="s">
        <v>75</v>
      </c>
      <c r="E35" s="85">
        <v>0.6</v>
      </c>
      <c r="F35" s="85"/>
    </row>
    <row r="36" spans="1:11" ht="18" customHeight="1" x14ac:dyDescent="0.25">
      <c r="A36" s="117" t="s">
        <v>415</v>
      </c>
      <c r="B36" s="179"/>
      <c r="C36" s="72" t="s">
        <v>43</v>
      </c>
      <c r="D36" s="72" t="s">
        <v>76</v>
      </c>
      <c r="E36" s="85">
        <v>2.4</v>
      </c>
      <c r="F36" s="85"/>
    </row>
    <row r="37" spans="1:11" ht="18" customHeight="1" x14ac:dyDescent="0.25">
      <c r="A37" s="117" t="s">
        <v>416</v>
      </c>
      <c r="B37" s="179"/>
      <c r="C37" s="72" t="s">
        <v>11</v>
      </c>
      <c r="D37" s="72" t="s">
        <v>77</v>
      </c>
      <c r="E37" s="85">
        <v>12.2</v>
      </c>
      <c r="F37" s="85"/>
    </row>
    <row r="38" spans="1:11" ht="18" customHeight="1" x14ac:dyDescent="0.25">
      <c r="A38" s="117" t="s">
        <v>417</v>
      </c>
      <c r="B38" s="179"/>
      <c r="C38" s="72" t="s">
        <v>51</v>
      </c>
      <c r="D38" s="72" t="s">
        <v>78</v>
      </c>
      <c r="E38" s="85">
        <v>1.8</v>
      </c>
      <c r="F38" s="85"/>
    </row>
    <row r="39" spans="1:11" ht="21" customHeight="1" x14ac:dyDescent="0.25">
      <c r="A39" s="117" t="s">
        <v>418</v>
      </c>
      <c r="B39" s="182" t="s">
        <v>71</v>
      </c>
      <c r="C39" s="72" t="s">
        <v>221</v>
      </c>
      <c r="D39" s="72" t="s">
        <v>220</v>
      </c>
      <c r="E39" s="85">
        <v>1</v>
      </c>
      <c r="F39" s="85"/>
    </row>
    <row r="40" spans="1:11" ht="21" customHeight="1" x14ac:dyDescent="0.25">
      <c r="A40" s="117" t="s">
        <v>419</v>
      </c>
      <c r="B40" s="183"/>
      <c r="C40" s="181" t="s">
        <v>3</v>
      </c>
      <c r="D40" s="72" t="s">
        <v>84</v>
      </c>
      <c r="E40" s="85">
        <v>195.8</v>
      </c>
      <c r="F40" s="85"/>
    </row>
    <row r="41" spans="1:11" ht="21" customHeight="1" x14ac:dyDescent="0.25">
      <c r="A41" s="117" t="s">
        <v>420</v>
      </c>
      <c r="B41" s="184"/>
      <c r="C41" s="181"/>
      <c r="D41" s="72" t="s">
        <v>214</v>
      </c>
      <c r="E41" s="85">
        <v>14.4</v>
      </c>
      <c r="F41" s="85"/>
    </row>
    <row r="42" spans="1:11" ht="61.5" customHeight="1" x14ac:dyDescent="0.25">
      <c r="A42" s="117" t="s">
        <v>421</v>
      </c>
      <c r="B42" s="111" t="s">
        <v>89</v>
      </c>
      <c r="C42" s="181"/>
      <c r="D42" s="72" t="s">
        <v>359</v>
      </c>
      <c r="E42" s="85">
        <v>50</v>
      </c>
      <c r="F42" s="85"/>
      <c r="J42" s="17"/>
    </row>
    <row r="43" spans="1:11" ht="18" customHeight="1" x14ac:dyDescent="0.25">
      <c r="A43" s="179" t="s">
        <v>98</v>
      </c>
      <c r="B43" s="179"/>
      <c r="C43" s="179"/>
      <c r="D43" s="179"/>
      <c r="E43" s="85">
        <f>SUM(E9:E27)</f>
        <v>739.2</v>
      </c>
      <c r="F43" s="85">
        <f>SUM(F9:F27)</f>
        <v>4.5</v>
      </c>
    </row>
    <row r="44" spans="1:11" ht="18" customHeight="1" x14ac:dyDescent="0.25">
      <c r="A44" s="179" t="s">
        <v>101</v>
      </c>
      <c r="B44" s="179"/>
      <c r="C44" s="179"/>
      <c r="D44" s="179"/>
      <c r="E44" s="85">
        <f>SUM(E28:E30)</f>
        <v>64</v>
      </c>
      <c r="F44" s="85">
        <f>SUM(F28:F30)</f>
        <v>0</v>
      </c>
      <c r="I44" s="17"/>
      <c r="J44" s="17"/>
      <c r="K44" s="17"/>
    </row>
    <row r="45" spans="1:11" ht="18" customHeight="1" x14ac:dyDescent="0.25">
      <c r="A45" s="179" t="s">
        <v>103</v>
      </c>
      <c r="B45" s="179"/>
      <c r="C45" s="179"/>
      <c r="D45" s="179"/>
      <c r="E45" s="85">
        <f>SUM(E31:E38)</f>
        <v>129</v>
      </c>
      <c r="F45" s="85">
        <f>SUM(F31:F38)</f>
        <v>34.700000000000003</v>
      </c>
    </row>
    <row r="46" spans="1:11" ht="18" customHeight="1" x14ac:dyDescent="0.25">
      <c r="A46" s="179" t="s">
        <v>104</v>
      </c>
      <c r="B46" s="179"/>
      <c r="C46" s="179"/>
      <c r="D46" s="179"/>
      <c r="E46" s="85">
        <f>SUM(E39:E41)</f>
        <v>211.20000000000002</v>
      </c>
      <c r="F46" s="85">
        <f>SUM(F39:F41)</f>
        <v>0</v>
      </c>
      <c r="I46" s="17"/>
      <c r="J46" s="17"/>
      <c r="K46" s="17"/>
    </row>
    <row r="47" spans="1:11" ht="18" customHeight="1" x14ac:dyDescent="0.25">
      <c r="A47" s="166" t="s">
        <v>105</v>
      </c>
      <c r="B47" s="167"/>
      <c r="C47" s="167"/>
      <c r="D47" s="168"/>
      <c r="E47" s="85">
        <f>E42</f>
        <v>50</v>
      </c>
      <c r="F47" s="85">
        <f>F42</f>
        <v>0</v>
      </c>
      <c r="I47" s="17"/>
      <c r="J47" s="17"/>
      <c r="K47" s="17"/>
    </row>
    <row r="48" spans="1:11" ht="18" customHeight="1" x14ac:dyDescent="0.25">
      <c r="A48" s="176" t="s">
        <v>158</v>
      </c>
      <c r="B48" s="176"/>
      <c r="C48" s="176"/>
      <c r="D48" s="176"/>
      <c r="E48" s="88">
        <f>SUM(E43+E44+E45+E46+E47)</f>
        <v>1193.4000000000001</v>
      </c>
      <c r="F48" s="88">
        <f>SUM(F43+F44+F45+F46)</f>
        <v>39.200000000000003</v>
      </c>
    </row>
    <row r="50" spans="5:6" x14ac:dyDescent="0.25">
      <c r="E50" s="17"/>
      <c r="F50" s="17"/>
    </row>
    <row r="51" spans="5:6" x14ac:dyDescent="0.25">
      <c r="E51" s="17"/>
      <c r="F51" s="17"/>
    </row>
    <row r="52" spans="5:6" x14ac:dyDescent="0.25">
      <c r="E52" s="17"/>
      <c r="F52" s="17"/>
    </row>
    <row r="53" spans="5:6" x14ac:dyDescent="0.25">
      <c r="E53" s="17"/>
    </row>
    <row r="54" spans="5:6" x14ac:dyDescent="0.25">
      <c r="E54" s="17"/>
      <c r="F54" s="17"/>
    </row>
  </sheetData>
  <mergeCells count="16">
    <mergeCell ref="A48:D48"/>
    <mergeCell ref="B28:B30"/>
    <mergeCell ref="B31:B38"/>
    <mergeCell ref="A46:D46"/>
    <mergeCell ref="C40:C42"/>
    <mergeCell ref="A43:D43"/>
    <mergeCell ref="A44:D44"/>
    <mergeCell ref="A45:D45"/>
    <mergeCell ref="B39:B41"/>
    <mergeCell ref="A47:D47"/>
    <mergeCell ref="B9:B27"/>
    <mergeCell ref="A6:F6"/>
    <mergeCell ref="E1:F1"/>
    <mergeCell ref="E2:F2"/>
    <mergeCell ref="E3:F3"/>
    <mergeCell ref="E4:F4"/>
  </mergeCells>
  <pageMargins left="1.1417322834645669" right="0.35433070866141736" top="0.39370078740157483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4" ySplit="8" topLeftCell="E9" activePane="bottomRight" state="frozen"/>
      <selection activeCell="H21" sqref="H21"/>
      <selection pane="topRight" activeCell="H21" sqref="H21"/>
      <selection pane="bottomLeft" activeCell="H21" sqref="H21"/>
      <selection pane="bottomRight" activeCell="E1" sqref="E1:F4"/>
    </sheetView>
  </sheetViews>
  <sheetFormatPr defaultColWidth="9.109375" defaultRowHeight="13.8" x14ac:dyDescent="0.25"/>
  <cols>
    <col min="1" max="1" width="4" style="64" customWidth="1"/>
    <col min="2" max="2" width="22.88671875" style="64" customWidth="1"/>
    <col min="3" max="3" width="37" style="64" customWidth="1"/>
    <col min="4" max="4" width="42" style="64" customWidth="1"/>
    <col min="5" max="5" width="11.33203125" style="64" customWidth="1"/>
    <col min="6" max="6" width="15" style="64" customWidth="1"/>
    <col min="7" max="16384" width="9.109375" style="64"/>
  </cols>
  <sheetData>
    <row r="1" spans="1:9" ht="13.5" customHeight="1" x14ac:dyDescent="0.25">
      <c r="D1" s="83"/>
      <c r="E1" s="146" t="s">
        <v>435</v>
      </c>
      <c r="F1" s="146"/>
    </row>
    <row r="2" spans="1:9" ht="13.5" customHeight="1" x14ac:dyDescent="0.25">
      <c r="D2" s="83"/>
      <c r="E2" s="146" t="s">
        <v>437</v>
      </c>
      <c r="F2" s="146"/>
    </row>
    <row r="3" spans="1:9" ht="13.5" customHeight="1" x14ac:dyDescent="0.25">
      <c r="D3" s="83"/>
      <c r="E3" s="146" t="s">
        <v>436</v>
      </c>
      <c r="F3" s="146"/>
    </row>
    <row r="4" spans="1:9" s="83" customFormat="1" ht="13.5" customHeight="1" x14ac:dyDescent="0.25">
      <c r="E4" s="146" t="s">
        <v>446</v>
      </c>
      <c r="F4" s="146"/>
    </row>
    <row r="5" spans="1:9" ht="13.5" customHeight="1" x14ac:dyDescent="0.25">
      <c r="D5" s="83"/>
      <c r="E5" s="83"/>
      <c r="F5" s="83"/>
    </row>
    <row r="6" spans="1:9" ht="20.25" customHeight="1" x14ac:dyDescent="0.25">
      <c r="A6" s="159" t="s">
        <v>305</v>
      </c>
      <c r="B6" s="159"/>
      <c r="C6" s="159"/>
      <c r="D6" s="159"/>
      <c r="E6" s="159"/>
      <c r="F6" s="159"/>
    </row>
    <row r="7" spans="1:9" ht="18.75" customHeight="1" x14ac:dyDescent="0.25">
      <c r="F7" s="78" t="s">
        <v>156</v>
      </c>
    </row>
    <row r="8" spans="1:9" ht="35.25" customHeight="1" x14ac:dyDescent="0.25">
      <c r="A8" s="76" t="s">
        <v>34</v>
      </c>
      <c r="B8" s="76" t="s">
        <v>54</v>
      </c>
      <c r="C8" s="76" t="s">
        <v>65</v>
      </c>
      <c r="D8" s="76" t="s">
        <v>68</v>
      </c>
      <c r="E8" s="76" t="s">
        <v>1</v>
      </c>
      <c r="F8" s="76" t="s">
        <v>2</v>
      </c>
    </row>
    <row r="9" spans="1:9" ht="45" customHeight="1" x14ac:dyDescent="0.25">
      <c r="A9" s="65" t="s">
        <v>388</v>
      </c>
      <c r="B9" s="136" t="s">
        <v>295</v>
      </c>
      <c r="C9" s="81" t="s">
        <v>6</v>
      </c>
      <c r="D9" s="81" t="s">
        <v>307</v>
      </c>
      <c r="E9" s="95">
        <v>7.8</v>
      </c>
      <c r="F9" s="96"/>
    </row>
    <row r="10" spans="1:9" ht="15" customHeight="1" x14ac:dyDescent="0.25">
      <c r="A10" s="65" t="s">
        <v>389</v>
      </c>
      <c r="B10" s="182" t="s">
        <v>142</v>
      </c>
      <c r="C10" s="67" t="s">
        <v>3</v>
      </c>
      <c r="D10" s="169" t="s">
        <v>385</v>
      </c>
      <c r="E10" s="97">
        <v>481.5</v>
      </c>
      <c r="F10" s="97">
        <v>11.5</v>
      </c>
    </row>
    <row r="11" spans="1:9" ht="30" customHeight="1" x14ac:dyDescent="0.25">
      <c r="A11" s="65" t="s">
        <v>390</v>
      </c>
      <c r="B11" s="183"/>
      <c r="C11" s="67" t="s">
        <v>128</v>
      </c>
      <c r="D11" s="170"/>
      <c r="E11" s="97">
        <v>0.4</v>
      </c>
      <c r="F11" s="97"/>
      <c r="H11" s="100"/>
      <c r="I11" s="100"/>
    </row>
    <row r="12" spans="1:9" ht="15" customHeight="1" x14ac:dyDescent="0.25">
      <c r="A12" s="65" t="s">
        <v>391</v>
      </c>
      <c r="B12" s="183"/>
      <c r="C12" s="67" t="s">
        <v>45</v>
      </c>
      <c r="D12" s="170"/>
      <c r="E12" s="97">
        <v>2.6</v>
      </c>
      <c r="F12" s="97"/>
    </row>
    <row r="13" spans="1:9" ht="24.75" customHeight="1" x14ac:dyDescent="0.25">
      <c r="A13" s="65" t="s">
        <v>392</v>
      </c>
      <c r="B13" s="137" t="s">
        <v>33</v>
      </c>
      <c r="C13" s="173" t="s">
        <v>3</v>
      </c>
      <c r="D13" s="69" t="s">
        <v>163</v>
      </c>
      <c r="E13" s="85">
        <v>88</v>
      </c>
      <c r="F13" s="85"/>
    </row>
    <row r="14" spans="1:9" ht="15" customHeight="1" x14ac:dyDescent="0.25">
      <c r="A14" s="65" t="s">
        <v>393</v>
      </c>
      <c r="B14" s="182" t="s">
        <v>69</v>
      </c>
      <c r="C14" s="174"/>
      <c r="D14" s="69" t="s">
        <v>217</v>
      </c>
      <c r="E14" s="85">
        <v>118.3</v>
      </c>
      <c r="F14" s="85"/>
    </row>
    <row r="15" spans="1:9" s="83" customFormat="1" ht="27" customHeight="1" x14ac:dyDescent="0.25">
      <c r="A15" s="80" t="s">
        <v>394</v>
      </c>
      <c r="B15" s="183"/>
      <c r="C15" s="174"/>
      <c r="D15" s="82" t="s">
        <v>157</v>
      </c>
      <c r="E15" s="85">
        <v>400</v>
      </c>
      <c r="F15" s="85"/>
    </row>
    <row r="16" spans="1:9" ht="15" customHeight="1" x14ac:dyDescent="0.25">
      <c r="A16" s="65" t="s">
        <v>395</v>
      </c>
      <c r="B16" s="184"/>
      <c r="C16" s="174"/>
      <c r="D16" s="69" t="s">
        <v>282</v>
      </c>
      <c r="E16" s="85">
        <v>500</v>
      </c>
      <c r="F16" s="85"/>
    </row>
    <row r="17" spans="1:10" ht="15" customHeight="1" x14ac:dyDescent="0.25">
      <c r="A17" s="65" t="s">
        <v>396</v>
      </c>
      <c r="B17" s="182" t="s">
        <v>118</v>
      </c>
      <c r="C17" s="174"/>
      <c r="D17" s="69" t="s">
        <v>46</v>
      </c>
      <c r="E17" s="85">
        <v>420.9</v>
      </c>
      <c r="F17" s="85"/>
    </row>
    <row r="18" spans="1:10" ht="15" customHeight="1" x14ac:dyDescent="0.25">
      <c r="A18" s="66" t="s">
        <v>397</v>
      </c>
      <c r="B18" s="184"/>
      <c r="C18" s="175"/>
      <c r="D18" s="69" t="s">
        <v>164</v>
      </c>
      <c r="E18" s="85">
        <v>100</v>
      </c>
      <c r="F18" s="85"/>
    </row>
    <row r="19" spans="1:10" ht="28.5" customHeight="1" x14ac:dyDescent="0.25">
      <c r="A19" s="65" t="s">
        <v>398</v>
      </c>
      <c r="B19" s="137" t="s">
        <v>296</v>
      </c>
      <c r="C19" s="69" t="s">
        <v>51</v>
      </c>
      <c r="D19" s="69" t="s">
        <v>308</v>
      </c>
      <c r="E19" s="85">
        <v>0.2</v>
      </c>
      <c r="F19" s="85"/>
    </row>
    <row r="20" spans="1:10" ht="27" customHeight="1" x14ac:dyDescent="0.25">
      <c r="A20" s="65" t="s">
        <v>399</v>
      </c>
      <c r="B20" s="183" t="s">
        <v>71</v>
      </c>
      <c r="C20" s="68" t="s">
        <v>3</v>
      </c>
      <c r="D20" s="69" t="s">
        <v>270</v>
      </c>
      <c r="E20" s="85">
        <v>19.399999999999999</v>
      </c>
      <c r="F20" s="85"/>
      <c r="J20" s="17"/>
    </row>
    <row r="21" spans="1:10" ht="15" customHeight="1" x14ac:dyDescent="0.25">
      <c r="A21" s="65" t="s">
        <v>400</v>
      </c>
      <c r="B21" s="184"/>
      <c r="C21" s="69" t="s">
        <v>213</v>
      </c>
      <c r="D21" s="69" t="s">
        <v>177</v>
      </c>
      <c r="E21" s="85">
        <v>681.3</v>
      </c>
      <c r="F21" s="85"/>
      <c r="J21" s="17"/>
    </row>
    <row r="22" spans="1:10" ht="14.25" customHeight="1" x14ac:dyDescent="0.25">
      <c r="A22" s="166" t="s">
        <v>98</v>
      </c>
      <c r="B22" s="167"/>
      <c r="C22" s="167"/>
      <c r="D22" s="168"/>
      <c r="E22" s="85">
        <f>E9</f>
        <v>7.8</v>
      </c>
      <c r="F22" s="85">
        <f>F9</f>
        <v>0</v>
      </c>
    </row>
    <row r="23" spans="1:10" ht="14.25" customHeight="1" x14ac:dyDescent="0.25">
      <c r="A23" s="166" t="s">
        <v>99</v>
      </c>
      <c r="B23" s="167"/>
      <c r="C23" s="167"/>
      <c r="D23" s="168"/>
      <c r="E23" s="85">
        <f>SUM(E10:E12)</f>
        <v>484.5</v>
      </c>
      <c r="F23" s="85">
        <f>SUM(F10:F13)</f>
        <v>11.5</v>
      </c>
    </row>
    <row r="24" spans="1:10" ht="14.25" customHeight="1" x14ac:dyDescent="0.25">
      <c r="A24" s="166" t="s">
        <v>100</v>
      </c>
      <c r="B24" s="167"/>
      <c r="C24" s="167"/>
      <c r="D24" s="168"/>
      <c r="E24" s="85">
        <f>E13</f>
        <v>88</v>
      </c>
      <c r="F24" s="85">
        <f>F13</f>
        <v>0</v>
      </c>
    </row>
    <row r="25" spans="1:10" ht="14.25" customHeight="1" x14ac:dyDescent="0.25">
      <c r="A25" s="166" t="s">
        <v>101</v>
      </c>
      <c r="B25" s="167"/>
      <c r="C25" s="167"/>
      <c r="D25" s="168"/>
      <c r="E25" s="85">
        <f>E14+E15+E16</f>
        <v>1018.3</v>
      </c>
      <c r="F25" s="85">
        <f>F14</f>
        <v>0</v>
      </c>
    </row>
    <row r="26" spans="1:10" ht="14.25" customHeight="1" x14ac:dyDescent="0.25">
      <c r="A26" s="166" t="s">
        <v>102</v>
      </c>
      <c r="B26" s="167"/>
      <c r="C26" s="167"/>
      <c r="D26" s="168"/>
      <c r="E26" s="85">
        <f>E17+E18</f>
        <v>520.9</v>
      </c>
      <c r="F26" s="85">
        <f>F17+F18</f>
        <v>0</v>
      </c>
    </row>
    <row r="27" spans="1:10" ht="14.25" customHeight="1" x14ac:dyDescent="0.25">
      <c r="A27" s="166" t="s">
        <v>103</v>
      </c>
      <c r="B27" s="167"/>
      <c r="C27" s="167"/>
      <c r="D27" s="168"/>
      <c r="E27" s="85">
        <f>E19</f>
        <v>0.2</v>
      </c>
      <c r="F27" s="85">
        <f>F19</f>
        <v>0</v>
      </c>
    </row>
    <row r="28" spans="1:10" ht="14.25" customHeight="1" x14ac:dyDescent="0.25">
      <c r="A28" s="166" t="s">
        <v>104</v>
      </c>
      <c r="B28" s="167"/>
      <c r="C28" s="167"/>
      <c r="D28" s="168"/>
      <c r="E28" s="85">
        <f>E20+E21</f>
        <v>700.69999999999993</v>
      </c>
      <c r="F28" s="85">
        <f t="shared" ref="F28" si="0">F20+F21</f>
        <v>0</v>
      </c>
    </row>
    <row r="29" spans="1:10" ht="14.25" customHeight="1" x14ac:dyDescent="0.25">
      <c r="A29" s="176" t="s">
        <v>12</v>
      </c>
      <c r="B29" s="176"/>
      <c r="C29" s="176"/>
      <c r="D29" s="176"/>
      <c r="E29" s="88">
        <f>SUM(E22:E28)</f>
        <v>2820.3999999999996</v>
      </c>
      <c r="F29" s="88">
        <f>SUM(F22:F28)</f>
        <v>11.5</v>
      </c>
    </row>
    <row r="30" spans="1:10" ht="14.25" customHeight="1" x14ac:dyDescent="0.25">
      <c r="A30" s="179" t="s">
        <v>172</v>
      </c>
      <c r="B30" s="179"/>
      <c r="C30" s="179"/>
      <c r="D30" s="179"/>
      <c r="E30" s="98">
        <f>E21</f>
        <v>681.3</v>
      </c>
      <c r="F30" s="98">
        <f>F19</f>
        <v>0</v>
      </c>
    </row>
    <row r="31" spans="1:10" ht="14.25" customHeight="1" x14ac:dyDescent="0.25">
      <c r="A31" s="176" t="s">
        <v>158</v>
      </c>
      <c r="B31" s="176"/>
      <c r="C31" s="176"/>
      <c r="D31" s="176"/>
      <c r="E31" s="110">
        <f>E29-E30</f>
        <v>2139.0999999999995</v>
      </c>
      <c r="F31" s="110">
        <f>F29-F30</f>
        <v>11.5</v>
      </c>
    </row>
    <row r="32" spans="1:10" x14ac:dyDescent="0.25">
      <c r="E32" s="17"/>
      <c r="F32" s="17"/>
    </row>
    <row r="33" spans="5:6" x14ac:dyDescent="0.25">
      <c r="E33" s="17"/>
    </row>
    <row r="34" spans="5:6" x14ac:dyDescent="0.25">
      <c r="E34" s="17"/>
      <c r="F34" s="17"/>
    </row>
  </sheetData>
  <mergeCells count="21">
    <mergeCell ref="A31:D31"/>
    <mergeCell ref="A29:D29"/>
    <mergeCell ref="A22:D22"/>
    <mergeCell ref="A24:D24"/>
    <mergeCell ref="A25:D25"/>
    <mergeCell ref="A28:D28"/>
    <mergeCell ref="A27:D27"/>
    <mergeCell ref="A26:D26"/>
    <mergeCell ref="A23:D23"/>
    <mergeCell ref="E1:F1"/>
    <mergeCell ref="E2:F2"/>
    <mergeCell ref="E3:F3"/>
    <mergeCell ref="E4:F4"/>
    <mergeCell ref="A30:D30"/>
    <mergeCell ref="B20:B21"/>
    <mergeCell ref="B17:B18"/>
    <mergeCell ref="C13:C18"/>
    <mergeCell ref="D10:D12"/>
    <mergeCell ref="B10:B12"/>
    <mergeCell ref="B14:B16"/>
    <mergeCell ref="A6:F6"/>
  </mergeCells>
  <pageMargins left="1.1417322834645669" right="0.35433070866141736" top="0.39370078740157483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6"/>
  <sheetViews>
    <sheetView workbookViewId="0">
      <selection activeCell="J23" sqref="J23"/>
    </sheetView>
  </sheetViews>
  <sheetFormatPr defaultColWidth="9.109375" defaultRowHeight="13.8" x14ac:dyDescent="0.25"/>
  <cols>
    <col min="1" max="1" width="4.5546875" style="12" customWidth="1"/>
    <col min="2" max="2" width="10.109375" style="12" customWidth="1"/>
    <col min="3" max="3" width="62.44140625" style="12" customWidth="1"/>
    <col min="4" max="5" width="16.44140625" style="12" customWidth="1"/>
    <col min="6" max="16384" width="9.109375" style="12"/>
  </cols>
  <sheetData>
    <row r="1" spans="1:7" ht="13.5" customHeight="1" x14ac:dyDescent="0.25">
      <c r="C1" s="83"/>
      <c r="D1" s="146" t="s">
        <v>435</v>
      </c>
      <c r="E1" s="146"/>
    </row>
    <row r="2" spans="1:7" ht="13.5" customHeight="1" x14ac:dyDescent="0.25">
      <c r="C2" s="83"/>
      <c r="D2" s="146" t="s">
        <v>437</v>
      </c>
      <c r="E2" s="146"/>
    </row>
    <row r="3" spans="1:7" ht="13.5" customHeight="1" x14ac:dyDescent="0.25">
      <c r="C3" s="83"/>
      <c r="D3" s="146" t="s">
        <v>436</v>
      </c>
      <c r="E3" s="146"/>
    </row>
    <row r="4" spans="1:7" ht="13.5" customHeight="1" x14ac:dyDescent="0.25">
      <c r="C4" s="83"/>
      <c r="D4" s="146" t="s">
        <v>447</v>
      </c>
      <c r="E4" s="146"/>
    </row>
    <row r="5" spans="1:7" x14ac:dyDescent="0.25">
      <c r="D5" s="70"/>
      <c r="E5" s="70"/>
    </row>
    <row r="6" spans="1:7" ht="32.25" customHeight="1" x14ac:dyDescent="0.25">
      <c r="B6" s="191" t="s">
        <v>315</v>
      </c>
      <c r="C6" s="191"/>
      <c r="D6" s="191"/>
      <c r="E6" s="191"/>
    </row>
    <row r="7" spans="1:7" ht="15" customHeight="1" x14ac:dyDescent="0.25">
      <c r="E7" s="84" t="s">
        <v>156</v>
      </c>
    </row>
    <row r="8" spans="1:7" ht="35.25" customHeight="1" x14ac:dyDescent="0.25">
      <c r="A8" s="122" t="s">
        <v>119</v>
      </c>
      <c r="B8" s="112" t="s">
        <v>20</v>
      </c>
      <c r="C8" s="112" t="s">
        <v>13</v>
      </c>
      <c r="D8" s="112" t="s">
        <v>1</v>
      </c>
      <c r="E8" s="77" t="s">
        <v>2</v>
      </c>
    </row>
    <row r="9" spans="1:7" ht="24.9" customHeight="1" x14ac:dyDescent="0.25">
      <c r="A9" s="122" t="s">
        <v>388</v>
      </c>
      <c r="B9" s="121" t="s">
        <v>23</v>
      </c>
      <c r="C9" s="13" t="s">
        <v>297</v>
      </c>
      <c r="D9" s="86">
        <f>'savivaldybės funkcijos(3)'!E101+'ugd_reikmems(5)'!E30+'kt_ dotacijos (6)'!E36+'biud_ist_pajamos (7)'!E43+'likutis (8)'!E22</f>
        <v>21947.200000000001</v>
      </c>
      <c r="E9" s="86">
        <f>'savivaldybės funkcijos(3)'!F101+'ugd_reikmems(5)'!F30+'kt_ dotacijos (6)'!F36+'biud_ist_pajamos (7)'!F43+'likutis (8)'!F22</f>
        <v>18219.8</v>
      </c>
      <c r="G9" s="27"/>
    </row>
    <row r="10" spans="1:7" ht="24.9" customHeight="1" x14ac:dyDescent="0.25">
      <c r="A10" s="122" t="s">
        <v>389</v>
      </c>
      <c r="B10" s="79" t="s">
        <v>24</v>
      </c>
      <c r="C10" s="13" t="s">
        <v>41</v>
      </c>
      <c r="D10" s="86">
        <f>'savivaldybės funkcijos(3)'!E102+'kt_ dotacijos (6)'!E37+'likutis (8)'!E23</f>
        <v>6155.5</v>
      </c>
      <c r="E10" s="86">
        <f>'savivaldybės funkcijos(3)'!F102+'kt_ dotacijos (6)'!F37+'likutis (8)'!F23</f>
        <v>52.300000000000004</v>
      </c>
      <c r="G10" s="27"/>
    </row>
    <row r="11" spans="1:7" ht="24.9" customHeight="1" x14ac:dyDescent="0.25">
      <c r="A11" s="122" t="s">
        <v>390</v>
      </c>
      <c r="B11" s="79" t="s">
        <v>25</v>
      </c>
      <c r="C11" s="13" t="s">
        <v>21</v>
      </c>
      <c r="D11" s="86">
        <f>'savivaldybės funkcijos(3)'!E103+'v-f (4)'!E32+'likutis (8)'!E24</f>
        <v>353.30500000000001</v>
      </c>
      <c r="E11" s="86">
        <f>'savivaldybės funkcijos(3)'!F103+'v-f (4)'!F32+'likutis (8)'!F24</f>
        <v>12.897</v>
      </c>
      <c r="G11" s="27"/>
    </row>
    <row r="12" spans="1:7" ht="24.9" customHeight="1" x14ac:dyDescent="0.25">
      <c r="A12" s="122" t="s">
        <v>391</v>
      </c>
      <c r="B12" s="79" t="s">
        <v>26</v>
      </c>
      <c r="C12" s="13" t="s">
        <v>107</v>
      </c>
      <c r="D12" s="86">
        <f>'savivaldybės funkcijos(3)'!E104+'v-f (4)'!E33+'kt_ dotacijos (6)'!E38+'biud_ist_pajamos (7)'!E44+'likutis (8)'!E25</f>
        <v>8897.866</v>
      </c>
      <c r="E12" s="86">
        <f>'savivaldybės funkcijos(3)'!F104+'v-f (4)'!F33+'kt_ dotacijos (6)'!F38+'biud_ist_pajamos (7)'!F44+'likutis (8)'!F25</f>
        <v>2761.8</v>
      </c>
      <c r="G12" s="27"/>
    </row>
    <row r="13" spans="1:7" ht="24.9" customHeight="1" x14ac:dyDescent="0.25">
      <c r="A13" s="122" t="s">
        <v>392</v>
      </c>
      <c r="B13" s="79" t="s">
        <v>27</v>
      </c>
      <c r="C13" s="13" t="s">
        <v>42</v>
      </c>
      <c r="D13" s="86">
        <f>'savivaldybės funkcijos(3)'!E105+'likutis (8)'!E26</f>
        <v>1866.9</v>
      </c>
      <c r="E13" s="86">
        <f>'savivaldybės funkcijos(3)'!F105+'likutis (8)'!F26</f>
        <v>0</v>
      </c>
      <c r="G13" s="27"/>
    </row>
    <row r="14" spans="1:7" ht="24.9" customHeight="1" x14ac:dyDescent="0.25">
      <c r="A14" s="122" t="s">
        <v>393</v>
      </c>
      <c r="B14" s="79" t="s">
        <v>30</v>
      </c>
      <c r="C14" s="13" t="s">
        <v>357</v>
      </c>
      <c r="D14" s="86">
        <f>'savivaldybės funkcijos(3)'!E106+'kt_ dotacijos (6)'!E39+'biud_ist_pajamos (7)'!E45+'likutis (8)'!E19</f>
        <v>2768.848</v>
      </c>
      <c r="E14" s="86">
        <f>'savivaldybės funkcijos(3)'!F106+'kt_ dotacijos (6)'!F39+'biud_ist_pajamos (7)'!F45+'likutis (8)'!F19</f>
        <v>2009.5</v>
      </c>
      <c r="G14" s="27"/>
    </row>
    <row r="15" spans="1:7" ht="24.9" customHeight="1" x14ac:dyDescent="0.25">
      <c r="A15" s="122" t="s">
        <v>394</v>
      </c>
      <c r="B15" s="79" t="s">
        <v>28</v>
      </c>
      <c r="C15" s="13" t="s">
        <v>108</v>
      </c>
      <c r="D15" s="86">
        <f>'savivaldybės funkcijos(3)'!E107+'v-f (4)'!E34+'kt_ dotacijos (6)'!E40+'biud_ist_pajamos (7)'!E46+'likutis (8)'!E28</f>
        <v>9570.1610000000019</v>
      </c>
      <c r="E15" s="86">
        <f>'savivaldybės funkcijos(3)'!F107+'v-f (4)'!F34+'kt_ dotacijos (6)'!F40+'biud_ist_pajamos (7)'!F46+'likutis (8)'!F28</f>
        <v>5704.9340000000002</v>
      </c>
      <c r="G15" s="27"/>
    </row>
    <row r="16" spans="1:7" ht="24.9" customHeight="1" x14ac:dyDescent="0.25">
      <c r="A16" s="122" t="s">
        <v>395</v>
      </c>
      <c r="B16" s="79" t="s">
        <v>29</v>
      </c>
      <c r="C16" s="13" t="s">
        <v>109</v>
      </c>
      <c r="D16" s="86">
        <f>'savivaldybės funkcijos(3)'!E108+'kt_ dotacijos (6)'!E35+'biud_ist_pajamos (7)'!E47</f>
        <v>880</v>
      </c>
      <c r="E16" s="86">
        <f>'savivaldybės funkcijos(3)'!F108+'kt_ dotacijos (6)'!F35+'biud_ist_pajamos (7)'!F47</f>
        <v>0</v>
      </c>
      <c r="F16" s="34"/>
      <c r="G16" s="35"/>
    </row>
    <row r="17" spans="1:7" ht="15" customHeight="1" x14ac:dyDescent="0.25">
      <c r="A17" s="122" t="s">
        <v>396</v>
      </c>
      <c r="B17" s="189" t="s">
        <v>154</v>
      </c>
      <c r="C17" s="190"/>
      <c r="D17" s="87">
        <f>SUM(D9:D16)</f>
        <v>52439.78</v>
      </c>
      <c r="E17" s="87">
        <f>SUM(E9:E16)</f>
        <v>28761.231</v>
      </c>
      <c r="F17" s="36"/>
      <c r="G17" s="36"/>
    </row>
    <row r="18" spans="1:7" ht="15" customHeight="1" x14ac:dyDescent="0.25">
      <c r="A18" s="122" t="s">
        <v>397</v>
      </c>
      <c r="B18" s="185" t="s">
        <v>250</v>
      </c>
      <c r="C18" s="186"/>
      <c r="D18" s="86">
        <f>'savivaldybės funkcijos(3)'!E110+'likutis (8)'!E30</f>
        <v>1213.3</v>
      </c>
      <c r="E18" s="86">
        <f>'savivaldybės funkcijos(3)'!F110</f>
        <v>0</v>
      </c>
    </row>
    <row r="19" spans="1:7" ht="15" customHeight="1" x14ac:dyDescent="0.25">
      <c r="A19" s="122" t="s">
        <v>398</v>
      </c>
      <c r="B19" s="187" t="s">
        <v>173</v>
      </c>
      <c r="C19" s="188"/>
      <c r="D19" s="87">
        <f>D17-D18</f>
        <v>51226.479999999996</v>
      </c>
      <c r="E19" s="87">
        <f>E17-E18</f>
        <v>28761.231</v>
      </c>
    </row>
    <row r="20" spans="1:7" x14ac:dyDescent="0.25">
      <c r="C20" s="49"/>
      <c r="E20" s="28"/>
    </row>
    <row r="21" spans="1:7" x14ac:dyDescent="0.25">
      <c r="C21" s="49"/>
      <c r="D21" s="99"/>
    </row>
    <row r="22" spans="1:7" x14ac:dyDescent="0.25">
      <c r="C22" s="49"/>
      <c r="D22" s="99"/>
    </row>
    <row r="24" spans="1:7" x14ac:dyDescent="0.25">
      <c r="D24" s="99"/>
    </row>
    <row r="26" spans="1:7" x14ac:dyDescent="0.25">
      <c r="D26" s="99"/>
    </row>
  </sheetData>
  <mergeCells count="8">
    <mergeCell ref="B18:C18"/>
    <mergeCell ref="B19:C19"/>
    <mergeCell ref="B17:C17"/>
    <mergeCell ref="B6:E6"/>
    <mergeCell ref="D1:E1"/>
    <mergeCell ref="D2:E2"/>
    <mergeCell ref="D3:E3"/>
    <mergeCell ref="D4:E4"/>
  </mergeCells>
  <phoneticPr fontId="0" type="noConversion"/>
  <pageMargins left="1.1417322834645669" right="0.35433070866141736" top="0.39370078740157483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9</vt:i4>
      </vt:variant>
    </vt:vector>
  </HeadingPairs>
  <TitlesOfParts>
    <vt:vector size="18" baseType="lpstr">
      <vt:lpstr>pajamos (1)</vt:lpstr>
      <vt:lpstr> imokos(2)</vt:lpstr>
      <vt:lpstr>savivaldybės funkcijos(3)</vt:lpstr>
      <vt:lpstr>v-f (4)</vt:lpstr>
      <vt:lpstr>ugd_reikmems(5)</vt:lpstr>
      <vt:lpstr>kt_ dotacijos (6)</vt:lpstr>
      <vt:lpstr>biud_ist_pajamos (7)</vt:lpstr>
      <vt:lpstr>likutis (8)</vt:lpstr>
      <vt:lpstr>programos(9)</vt:lpstr>
      <vt:lpstr>'ugd_reikmems(5)'!Print_Area</vt:lpstr>
      <vt:lpstr>' imokos(2)'!Print_Titles</vt:lpstr>
      <vt:lpstr>'biud_ist_pajamos (7)'!Print_Titles</vt:lpstr>
      <vt:lpstr>'kt_ dotacijos (6)'!Print_Titles</vt:lpstr>
      <vt:lpstr>'likutis (8)'!Print_Titles</vt:lpstr>
      <vt:lpstr>'pajamos (1)'!Print_Titles</vt:lpstr>
      <vt:lpstr>'savivaldybės funkcijos(3)'!Print_Titles</vt:lpstr>
      <vt:lpstr>'ugd_reikmems(5)'!Print_Titles</vt:lpstr>
      <vt:lpstr>'v-f (4)'!Print_Titles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Daiva Mažeikienė</cp:lastModifiedBy>
  <cp:lastPrinted>2022-01-26T12:54:31Z</cp:lastPrinted>
  <dcterms:created xsi:type="dcterms:W3CDTF">2002-11-07T10:01:21Z</dcterms:created>
  <dcterms:modified xsi:type="dcterms:W3CDTF">2022-01-27T12:06:38Z</dcterms:modified>
</cp:coreProperties>
</file>