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2420" windowHeight="9945" activeTab="1"/>
  </bookViews>
  <sheets>
    <sheet name="001 pr. asignavimai" sheetId="3" r:id="rId1"/>
    <sheet name="001 pr.vert.krit.suvestinė" sheetId="4" r:id="rId2"/>
  </sheets>
  <definedNames>
    <definedName name="_xlnm.Print_Area" localSheetId="0">'001 pr. asignavimai'!$A$1:$L$296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7" i="3" l="1"/>
  <c r="S274" i="3"/>
  <c r="S271" i="3"/>
  <c r="S267" i="3"/>
  <c r="S260" i="3"/>
  <c r="S252" i="3"/>
  <c r="S248" i="3"/>
  <c r="S237" i="3"/>
  <c r="S233" i="3"/>
  <c r="S229" i="3"/>
  <c r="S222" i="3"/>
  <c r="S216" i="3"/>
  <c r="S192" i="3"/>
  <c r="S184" i="3"/>
  <c r="S176" i="3"/>
  <c r="S168" i="3"/>
  <c r="S160" i="3"/>
  <c r="S152" i="3"/>
  <c r="S144" i="3"/>
  <c r="S135" i="3"/>
  <c r="S125" i="3"/>
  <c r="S105" i="3"/>
  <c r="S95" i="3"/>
  <c r="S85" i="3"/>
  <c r="S75" i="3"/>
  <c r="S55" i="3"/>
  <c r="S65" i="3"/>
  <c r="S45" i="3"/>
  <c r="S35" i="3"/>
  <c r="S25" i="3"/>
  <c r="S206" i="3" l="1"/>
  <c r="S115" i="3"/>
  <c r="B188" i="4"/>
  <c r="C188" i="4"/>
  <c r="D188" i="4"/>
  <c r="E188" i="4"/>
  <c r="F188" i="4"/>
  <c r="A188" i="4"/>
  <c r="B187" i="4"/>
  <c r="B186" i="4"/>
  <c r="C186" i="4"/>
  <c r="D186" i="4"/>
  <c r="E186" i="4"/>
  <c r="F186" i="4"/>
  <c r="A186" i="4"/>
  <c r="B185" i="4"/>
  <c r="B183" i="4"/>
  <c r="C183" i="4"/>
  <c r="D183" i="4"/>
  <c r="E183" i="4"/>
  <c r="F183" i="4"/>
  <c r="B184" i="4"/>
  <c r="C184" i="4"/>
  <c r="D184" i="4"/>
  <c r="E184" i="4"/>
  <c r="F184" i="4"/>
  <c r="A184" i="4"/>
  <c r="A183" i="4"/>
  <c r="B182" i="4"/>
  <c r="B181" i="4"/>
  <c r="C181" i="4"/>
  <c r="D181" i="4"/>
  <c r="E181" i="4"/>
  <c r="F181" i="4"/>
  <c r="A181" i="4"/>
  <c r="B180" i="4"/>
  <c r="B179" i="4"/>
  <c r="C179" i="4"/>
  <c r="D179" i="4"/>
  <c r="E179" i="4"/>
  <c r="F179" i="4"/>
  <c r="A179" i="4"/>
  <c r="B178" i="4"/>
  <c r="B176" i="4"/>
  <c r="C176" i="4"/>
  <c r="D176" i="4"/>
  <c r="E176" i="4"/>
  <c r="F176" i="4"/>
  <c r="B177" i="4"/>
  <c r="C177" i="4"/>
  <c r="D177" i="4"/>
  <c r="E177" i="4"/>
  <c r="F177" i="4"/>
  <c r="A177" i="4"/>
  <c r="A176" i="4"/>
  <c r="B175" i="4"/>
  <c r="B174" i="4"/>
  <c r="C174" i="4"/>
  <c r="D174" i="4"/>
  <c r="E174" i="4"/>
  <c r="F174" i="4"/>
  <c r="A174" i="4"/>
  <c r="B173" i="4"/>
  <c r="B171" i="4"/>
  <c r="C171" i="4"/>
  <c r="D171" i="4"/>
  <c r="E171" i="4"/>
  <c r="F171" i="4"/>
  <c r="B172" i="4"/>
  <c r="C172" i="4"/>
  <c r="D172" i="4"/>
  <c r="E172" i="4"/>
  <c r="F172" i="4"/>
  <c r="A172" i="4"/>
  <c r="A171" i="4"/>
  <c r="B170" i="4"/>
  <c r="B167" i="4"/>
  <c r="C167" i="4"/>
  <c r="D167" i="4"/>
  <c r="E167" i="4"/>
  <c r="F167" i="4"/>
  <c r="B168" i="4"/>
  <c r="C168" i="4"/>
  <c r="D168" i="4"/>
  <c r="E168" i="4"/>
  <c r="F168" i="4"/>
  <c r="B169" i="4"/>
  <c r="C169" i="4"/>
  <c r="D169" i="4"/>
  <c r="E169" i="4"/>
  <c r="F169" i="4"/>
  <c r="A168" i="4"/>
  <c r="A169" i="4"/>
  <c r="A167" i="4"/>
  <c r="B166" i="4"/>
  <c r="B163" i="4"/>
  <c r="C163" i="4"/>
  <c r="D163" i="4"/>
  <c r="E163" i="4"/>
  <c r="F163" i="4"/>
  <c r="B164" i="4"/>
  <c r="C164" i="4"/>
  <c r="D164" i="4"/>
  <c r="E164" i="4"/>
  <c r="F164" i="4"/>
  <c r="B165" i="4"/>
  <c r="C165" i="4"/>
  <c r="D165" i="4"/>
  <c r="E165" i="4"/>
  <c r="F165" i="4"/>
  <c r="A164" i="4"/>
  <c r="A165" i="4"/>
  <c r="A163" i="4"/>
  <c r="B162" i="4"/>
  <c r="B160" i="4"/>
  <c r="C160" i="4"/>
  <c r="D160" i="4"/>
  <c r="E160" i="4"/>
  <c r="F160" i="4"/>
  <c r="B161" i="4"/>
  <c r="C161" i="4"/>
  <c r="D161" i="4"/>
  <c r="E161" i="4"/>
  <c r="F161" i="4"/>
  <c r="A161" i="4"/>
  <c r="A160" i="4"/>
  <c r="B159" i="4"/>
  <c r="B157" i="4"/>
  <c r="C157" i="4"/>
  <c r="D157" i="4"/>
  <c r="E157" i="4"/>
  <c r="F157" i="4"/>
  <c r="B158" i="4"/>
  <c r="C158" i="4"/>
  <c r="D158" i="4"/>
  <c r="E158" i="4"/>
  <c r="F158" i="4"/>
  <c r="A158" i="4"/>
  <c r="A157" i="4"/>
  <c r="B156" i="4"/>
  <c r="B153" i="4"/>
  <c r="C153" i="4"/>
  <c r="D153" i="4"/>
  <c r="E153" i="4"/>
  <c r="F153" i="4"/>
  <c r="B154" i="4"/>
  <c r="C154" i="4"/>
  <c r="D154" i="4"/>
  <c r="E154" i="4"/>
  <c r="F154" i="4"/>
  <c r="B155" i="4"/>
  <c r="C155" i="4"/>
  <c r="D155" i="4"/>
  <c r="E155" i="4"/>
  <c r="F155" i="4"/>
  <c r="A154" i="4"/>
  <c r="A155" i="4"/>
  <c r="A153" i="4"/>
  <c r="B152" i="4"/>
  <c r="B151" i="4"/>
  <c r="C151" i="4"/>
  <c r="D151" i="4"/>
  <c r="E151" i="4"/>
  <c r="F151" i="4"/>
  <c r="A151" i="4"/>
  <c r="B150" i="4"/>
  <c r="B148" i="4"/>
  <c r="C148" i="4"/>
  <c r="D148" i="4"/>
  <c r="E148" i="4"/>
  <c r="F148" i="4"/>
  <c r="B149" i="4"/>
  <c r="C149" i="4"/>
  <c r="D149" i="4"/>
  <c r="E149" i="4"/>
  <c r="F149" i="4"/>
  <c r="A149" i="4"/>
  <c r="A148" i="4"/>
  <c r="B147" i="4"/>
  <c r="B144" i="4"/>
  <c r="C144" i="4"/>
  <c r="D144" i="4"/>
  <c r="E144" i="4"/>
  <c r="F144" i="4"/>
  <c r="B145" i="4"/>
  <c r="C145" i="4"/>
  <c r="D145" i="4"/>
  <c r="E145" i="4"/>
  <c r="F145" i="4"/>
  <c r="B146" i="4"/>
  <c r="C146" i="4"/>
  <c r="D146" i="4"/>
  <c r="E146" i="4"/>
  <c r="F146" i="4"/>
  <c r="A145" i="4"/>
  <c r="A146" i="4"/>
  <c r="A144" i="4"/>
  <c r="B143" i="4"/>
  <c r="B142" i="4"/>
  <c r="C142" i="4"/>
  <c r="D142" i="4"/>
  <c r="E142" i="4"/>
  <c r="F142" i="4"/>
  <c r="A142" i="4"/>
  <c r="B141" i="4"/>
  <c r="B140" i="4"/>
  <c r="C140" i="4"/>
  <c r="D140" i="4"/>
  <c r="E140" i="4"/>
  <c r="F140" i="4"/>
  <c r="A140" i="4"/>
  <c r="B139" i="4"/>
  <c r="B138" i="4"/>
  <c r="C138" i="4"/>
  <c r="D138" i="4"/>
  <c r="E138" i="4"/>
  <c r="F138" i="4"/>
  <c r="A138" i="4"/>
  <c r="B137" i="4"/>
  <c r="B133" i="4"/>
  <c r="C133" i="4"/>
  <c r="D133" i="4"/>
  <c r="E133" i="4"/>
  <c r="F133" i="4"/>
  <c r="B134" i="4"/>
  <c r="C134" i="4"/>
  <c r="D134" i="4"/>
  <c r="E134" i="4"/>
  <c r="F134" i="4"/>
  <c r="B135" i="4"/>
  <c r="C135" i="4"/>
  <c r="D135" i="4"/>
  <c r="E135" i="4"/>
  <c r="F135" i="4"/>
  <c r="B136" i="4"/>
  <c r="C136" i="4"/>
  <c r="D136" i="4"/>
  <c r="E136" i="4"/>
  <c r="F136" i="4"/>
  <c r="A134" i="4"/>
  <c r="A135" i="4"/>
  <c r="A136" i="4"/>
  <c r="A133" i="4"/>
  <c r="B132" i="4"/>
  <c r="B128" i="4"/>
  <c r="C128" i="4"/>
  <c r="D128" i="4"/>
  <c r="E128" i="4"/>
  <c r="F128" i="4"/>
  <c r="B129" i="4"/>
  <c r="C129" i="4"/>
  <c r="D129" i="4"/>
  <c r="E129" i="4"/>
  <c r="F129" i="4"/>
  <c r="B130" i="4"/>
  <c r="C130" i="4"/>
  <c r="D130" i="4"/>
  <c r="E130" i="4"/>
  <c r="F130" i="4"/>
  <c r="B131" i="4"/>
  <c r="C131" i="4"/>
  <c r="D131" i="4"/>
  <c r="E131" i="4"/>
  <c r="F131" i="4"/>
  <c r="A129" i="4"/>
  <c r="A130" i="4"/>
  <c r="A131" i="4"/>
  <c r="A128" i="4"/>
  <c r="B127" i="4"/>
  <c r="B123" i="4"/>
  <c r="C123" i="4"/>
  <c r="D123" i="4"/>
  <c r="E123" i="4"/>
  <c r="F123" i="4"/>
  <c r="B124" i="4"/>
  <c r="C124" i="4"/>
  <c r="D124" i="4"/>
  <c r="E124" i="4"/>
  <c r="F124" i="4"/>
  <c r="B125" i="4"/>
  <c r="C125" i="4"/>
  <c r="D125" i="4"/>
  <c r="E125" i="4"/>
  <c r="F125" i="4"/>
  <c r="B126" i="4"/>
  <c r="C126" i="4"/>
  <c r="D126" i="4"/>
  <c r="E126" i="4"/>
  <c r="F126" i="4"/>
  <c r="A124" i="4"/>
  <c r="A125" i="4"/>
  <c r="A126" i="4"/>
  <c r="A123" i="4"/>
  <c r="B122" i="4"/>
  <c r="B118" i="4"/>
  <c r="C118" i="4"/>
  <c r="D118" i="4"/>
  <c r="E118" i="4"/>
  <c r="F118" i="4"/>
  <c r="B119" i="4"/>
  <c r="C119" i="4"/>
  <c r="D119" i="4"/>
  <c r="E119" i="4"/>
  <c r="F119" i="4"/>
  <c r="B120" i="4"/>
  <c r="C120" i="4"/>
  <c r="D120" i="4"/>
  <c r="E120" i="4"/>
  <c r="F120" i="4"/>
  <c r="B121" i="4"/>
  <c r="C121" i="4"/>
  <c r="D121" i="4"/>
  <c r="E121" i="4"/>
  <c r="F121" i="4"/>
  <c r="A119" i="4"/>
  <c r="A120" i="4"/>
  <c r="A121" i="4"/>
  <c r="A118" i="4"/>
  <c r="B117" i="4"/>
  <c r="B113" i="4"/>
  <c r="C113" i="4"/>
  <c r="D113" i="4"/>
  <c r="E113" i="4"/>
  <c r="F113" i="4"/>
  <c r="B114" i="4"/>
  <c r="C114" i="4"/>
  <c r="D114" i="4"/>
  <c r="E114" i="4"/>
  <c r="F114" i="4"/>
  <c r="B115" i="4"/>
  <c r="C115" i="4"/>
  <c r="D115" i="4"/>
  <c r="E115" i="4"/>
  <c r="F115" i="4"/>
  <c r="B116" i="4"/>
  <c r="C116" i="4"/>
  <c r="D116" i="4"/>
  <c r="E116" i="4"/>
  <c r="F116" i="4"/>
  <c r="A114" i="4"/>
  <c r="A115" i="4"/>
  <c r="A116" i="4"/>
  <c r="A113" i="4"/>
  <c r="B112" i="4"/>
  <c r="B108" i="4"/>
  <c r="C108" i="4"/>
  <c r="D108" i="4"/>
  <c r="E108" i="4"/>
  <c r="F108" i="4"/>
  <c r="B109" i="4"/>
  <c r="C109" i="4"/>
  <c r="D109" i="4"/>
  <c r="E109" i="4"/>
  <c r="F109" i="4"/>
  <c r="B110" i="4"/>
  <c r="C110" i="4"/>
  <c r="D110" i="4"/>
  <c r="E110" i="4"/>
  <c r="F110" i="4"/>
  <c r="B111" i="4"/>
  <c r="C111" i="4"/>
  <c r="D111" i="4"/>
  <c r="E111" i="4"/>
  <c r="F111" i="4"/>
  <c r="A109" i="4"/>
  <c r="A110" i="4"/>
  <c r="A111" i="4"/>
  <c r="A108" i="4"/>
  <c r="B107" i="4"/>
  <c r="B102" i="4"/>
  <c r="C102" i="4"/>
  <c r="D102" i="4"/>
  <c r="E102" i="4"/>
  <c r="F102" i="4"/>
  <c r="B103" i="4"/>
  <c r="C103" i="4"/>
  <c r="D103" i="4"/>
  <c r="E103" i="4"/>
  <c r="F103" i="4"/>
  <c r="B104" i="4"/>
  <c r="C104" i="4"/>
  <c r="D104" i="4"/>
  <c r="E104" i="4"/>
  <c r="F104" i="4"/>
  <c r="B105" i="4"/>
  <c r="C105" i="4"/>
  <c r="D105" i="4"/>
  <c r="E105" i="4"/>
  <c r="F105" i="4"/>
  <c r="B106" i="4"/>
  <c r="C106" i="4"/>
  <c r="D106" i="4"/>
  <c r="E106" i="4"/>
  <c r="F106" i="4"/>
  <c r="A103" i="4"/>
  <c r="A104" i="4"/>
  <c r="A105" i="4"/>
  <c r="A106" i="4"/>
  <c r="A102" i="4"/>
  <c r="B101" i="4"/>
  <c r="B95" i="4"/>
  <c r="C95" i="4"/>
  <c r="D95" i="4"/>
  <c r="E95" i="4"/>
  <c r="F95" i="4"/>
  <c r="B96" i="4"/>
  <c r="C96" i="4"/>
  <c r="D96" i="4"/>
  <c r="E96" i="4"/>
  <c r="F96" i="4"/>
  <c r="B97" i="4"/>
  <c r="C97" i="4"/>
  <c r="D97" i="4"/>
  <c r="E97" i="4"/>
  <c r="F97" i="4"/>
  <c r="B98" i="4"/>
  <c r="C98" i="4"/>
  <c r="D98" i="4"/>
  <c r="E98" i="4"/>
  <c r="F98" i="4"/>
  <c r="B99" i="4"/>
  <c r="C99" i="4"/>
  <c r="D99" i="4"/>
  <c r="E99" i="4"/>
  <c r="F99" i="4"/>
  <c r="B100" i="4"/>
  <c r="C100" i="4"/>
  <c r="D100" i="4"/>
  <c r="E100" i="4"/>
  <c r="F100" i="4"/>
  <c r="A96" i="4"/>
  <c r="A97" i="4"/>
  <c r="A98" i="4"/>
  <c r="A99" i="4"/>
  <c r="A100" i="4"/>
  <c r="A95" i="4"/>
  <c r="B94" i="4"/>
  <c r="B88" i="4"/>
  <c r="C88" i="4"/>
  <c r="D88" i="4"/>
  <c r="E88" i="4"/>
  <c r="F88" i="4"/>
  <c r="B89" i="4"/>
  <c r="C89" i="4"/>
  <c r="D89" i="4"/>
  <c r="E89" i="4"/>
  <c r="F89" i="4"/>
  <c r="B90" i="4"/>
  <c r="C90" i="4"/>
  <c r="D90" i="4"/>
  <c r="E90" i="4"/>
  <c r="F90" i="4"/>
  <c r="B91" i="4"/>
  <c r="C91" i="4"/>
  <c r="D91" i="4"/>
  <c r="E91" i="4"/>
  <c r="F91" i="4"/>
  <c r="B92" i="4"/>
  <c r="C92" i="4"/>
  <c r="D92" i="4"/>
  <c r="E92" i="4"/>
  <c r="F92" i="4"/>
  <c r="B93" i="4"/>
  <c r="C93" i="4"/>
  <c r="D93" i="4"/>
  <c r="E93" i="4"/>
  <c r="F93" i="4"/>
  <c r="A89" i="4"/>
  <c r="A90" i="4"/>
  <c r="A91" i="4"/>
  <c r="A92" i="4"/>
  <c r="A93" i="4"/>
  <c r="A88" i="4"/>
  <c r="B87" i="4"/>
  <c r="B81" i="4"/>
  <c r="C81" i="4"/>
  <c r="D81" i="4"/>
  <c r="E81" i="4"/>
  <c r="F81" i="4"/>
  <c r="B82" i="4"/>
  <c r="C82" i="4"/>
  <c r="D82" i="4"/>
  <c r="E82" i="4"/>
  <c r="F82" i="4"/>
  <c r="B83" i="4"/>
  <c r="C83" i="4"/>
  <c r="D83" i="4"/>
  <c r="E83" i="4"/>
  <c r="F83" i="4"/>
  <c r="B84" i="4"/>
  <c r="C84" i="4"/>
  <c r="D84" i="4"/>
  <c r="E84" i="4"/>
  <c r="F84" i="4"/>
  <c r="B85" i="4"/>
  <c r="C85" i="4"/>
  <c r="D85" i="4"/>
  <c r="E85" i="4"/>
  <c r="F85" i="4"/>
  <c r="B86" i="4"/>
  <c r="C86" i="4"/>
  <c r="D86" i="4"/>
  <c r="E86" i="4"/>
  <c r="F86" i="4"/>
  <c r="A82" i="4"/>
  <c r="A83" i="4"/>
  <c r="A84" i="4"/>
  <c r="A85" i="4"/>
  <c r="A86" i="4"/>
  <c r="A81" i="4"/>
  <c r="B80" i="4"/>
  <c r="B74" i="4"/>
  <c r="C74" i="4"/>
  <c r="D74" i="4"/>
  <c r="E74" i="4"/>
  <c r="F74" i="4"/>
  <c r="B75" i="4"/>
  <c r="C75" i="4"/>
  <c r="D75" i="4"/>
  <c r="E75" i="4"/>
  <c r="F75" i="4"/>
  <c r="B76" i="4"/>
  <c r="C76" i="4"/>
  <c r="D76" i="4"/>
  <c r="E76" i="4"/>
  <c r="F76" i="4"/>
  <c r="B77" i="4"/>
  <c r="C77" i="4"/>
  <c r="D77" i="4"/>
  <c r="E77" i="4"/>
  <c r="F77" i="4"/>
  <c r="B78" i="4"/>
  <c r="C78" i="4"/>
  <c r="D78" i="4"/>
  <c r="E78" i="4"/>
  <c r="F78" i="4"/>
  <c r="B79" i="4"/>
  <c r="C79" i="4"/>
  <c r="D79" i="4"/>
  <c r="E79" i="4"/>
  <c r="F79" i="4"/>
  <c r="A75" i="4"/>
  <c r="A76" i="4"/>
  <c r="A77" i="4"/>
  <c r="A78" i="4"/>
  <c r="A79" i="4"/>
  <c r="A74" i="4"/>
  <c r="B73" i="4"/>
  <c r="B67" i="4"/>
  <c r="C67" i="4"/>
  <c r="D67" i="4"/>
  <c r="E67" i="4"/>
  <c r="F67" i="4"/>
  <c r="B68" i="4"/>
  <c r="C68" i="4"/>
  <c r="D68" i="4"/>
  <c r="E68" i="4"/>
  <c r="F68" i="4"/>
  <c r="B69" i="4"/>
  <c r="C69" i="4"/>
  <c r="D69" i="4"/>
  <c r="E69" i="4"/>
  <c r="F69" i="4"/>
  <c r="B70" i="4"/>
  <c r="C70" i="4"/>
  <c r="D70" i="4"/>
  <c r="E70" i="4"/>
  <c r="F70" i="4"/>
  <c r="B71" i="4"/>
  <c r="C71" i="4"/>
  <c r="D71" i="4"/>
  <c r="E71" i="4"/>
  <c r="F71" i="4"/>
  <c r="B72" i="4"/>
  <c r="C72" i="4"/>
  <c r="D72" i="4"/>
  <c r="E72" i="4"/>
  <c r="F72" i="4"/>
  <c r="A68" i="4"/>
  <c r="A69" i="4"/>
  <c r="A70" i="4"/>
  <c r="A71" i="4"/>
  <c r="A72" i="4"/>
  <c r="A67" i="4"/>
  <c r="B66" i="4"/>
  <c r="B60" i="4"/>
  <c r="C60" i="4"/>
  <c r="D60" i="4"/>
  <c r="E60" i="4"/>
  <c r="F60" i="4"/>
  <c r="B61" i="4"/>
  <c r="C61" i="4"/>
  <c r="D61" i="4"/>
  <c r="E61" i="4"/>
  <c r="F61" i="4"/>
  <c r="B62" i="4"/>
  <c r="C62" i="4"/>
  <c r="D62" i="4"/>
  <c r="E62" i="4"/>
  <c r="F62" i="4"/>
  <c r="B63" i="4"/>
  <c r="C63" i="4"/>
  <c r="D63" i="4"/>
  <c r="E63" i="4"/>
  <c r="F63" i="4"/>
  <c r="B64" i="4"/>
  <c r="C64" i="4"/>
  <c r="D64" i="4"/>
  <c r="E64" i="4"/>
  <c r="F64" i="4"/>
  <c r="B65" i="4"/>
  <c r="C65" i="4"/>
  <c r="D65" i="4"/>
  <c r="E65" i="4"/>
  <c r="F65" i="4"/>
  <c r="A61" i="4"/>
  <c r="A62" i="4"/>
  <c r="A63" i="4"/>
  <c r="A64" i="4"/>
  <c r="A65" i="4"/>
  <c r="A60" i="4"/>
  <c r="B59" i="4"/>
  <c r="B53" i="4"/>
  <c r="C53" i="4"/>
  <c r="D53" i="4"/>
  <c r="E53" i="4"/>
  <c r="F53" i="4"/>
  <c r="B54" i="4"/>
  <c r="C54" i="4"/>
  <c r="D54" i="4"/>
  <c r="E54" i="4"/>
  <c r="F54" i="4"/>
  <c r="B55" i="4"/>
  <c r="C55" i="4"/>
  <c r="D55" i="4"/>
  <c r="E55" i="4"/>
  <c r="F55" i="4"/>
  <c r="B56" i="4"/>
  <c r="C56" i="4"/>
  <c r="D56" i="4"/>
  <c r="E56" i="4"/>
  <c r="F56" i="4"/>
  <c r="B57" i="4"/>
  <c r="C57" i="4"/>
  <c r="D57" i="4"/>
  <c r="E57" i="4"/>
  <c r="F57" i="4"/>
  <c r="B58" i="4"/>
  <c r="C58" i="4"/>
  <c r="D58" i="4"/>
  <c r="E58" i="4"/>
  <c r="F58" i="4"/>
  <c r="A54" i="4"/>
  <c r="A55" i="4"/>
  <c r="A56" i="4"/>
  <c r="A57" i="4"/>
  <c r="A58" i="4"/>
  <c r="A53" i="4"/>
  <c r="B52" i="4"/>
  <c r="B46" i="4"/>
  <c r="C46" i="4"/>
  <c r="D46" i="4"/>
  <c r="E46" i="4"/>
  <c r="F46" i="4"/>
  <c r="B47" i="4"/>
  <c r="C47" i="4"/>
  <c r="D47" i="4"/>
  <c r="E47" i="4"/>
  <c r="F47" i="4"/>
  <c r="B48" i="4"/>
  <c r="C48" i="4"/>
  <c r="D48" i="4"/>
  <c r="E48" i="4"/>
  <c r="F48" i="4"/>
  <c r="B49" i="4"/>
  <c r="C49" i="4"/>
  <c r="D49" i="4"/>
  <c r="E49" i="4"/>
  <c r="F49" i="4"/>
  <c r="B50" i="4"/>
  <c r="C50" i="4"/>
  <c r="D50" i="4"/>
  <c r="E50" i="4"/>
  <c r="F50" i="4"/>
  <c r="B51" i="4"/>
  <c r="C51" i="4"/>
  <c r="D51" i="4"/>
  <c r="E51" i="4"/>
  <c r="F51" i="4"/>
  <c r="A47" i="4"/>
  <c r="A48" i="4"/>
  <c r="A49" i="4"/>
  <c r="A50" i="4"/>
  <c r="A51" i="4"/>
  <c r="A46" i="4"/>
  <c r="B45" i="4"/>
  <c r="B39" i="4"/>
  <c r="C39" i="4"/>
  <c r="D39" i="4"/>
  <c r="E39" i="4"/>
  <c r="F39" i="4"/>
  <c r="B40" i="4"/>
  <c r="C40" i="4"/>
  <c r="D40" i="4"/>
  <c r="E40" i="4"/>
  <c r="F40" i="4"/>
  <c r="B41" i="4"/>
  <c r="C41" i="4"/>
  <c r="D41" i="4"/>
  <c r="E41" i="4"/>
  <c r="F41" i="4"/>
  <c r="B42" i="4"/>
  <c r="C42" i="4"/>
  <c r="D42" i="4"/>
  <c r="E42" i="4"/>
  <c r="F42" i="4"/>
  <c r="B43" i="4"/>
  <c r="C43" i="4"/>
  <c r="D43" i="4"/>
  <c r="E43" i="4"/>
  <c r="F43" i="4"/>
  <c r="B44" i="4"/>
  <c r="C44" i="4"/>
  <c r="D44" i="4"/>
  <c r="E44" i="4"/>
  <c r="F44" i="4"/>
  <c r="A40" i="4"/>
  <c r="A41" i="4"/>
  <c r="A42" i="4"/>
  <c r="A43" i="4"/>
  <c r="A44" i="4"/>
  <c r="A39" i="4"/>
  <c r="B38" i="4"/>
  <c r="B32" i="4"/>
  <c r="C32" i="4"/>
  <c r="D32" i="4"/>
  <c r="E32" i="4"/>
  <c r="F32" i="4"/>
  <c r="B33" i="4"/>
  <c r="C33" i="4"/>
  <c r="D33" i="4"/>
  <c r="E33" i="4"/>
  <c r="F33" i="4"/>
  <c r="B34" i="4"/>
  <c r="C34" i="4"/>
  <c r="D34" i="4"/>
  <c r="E34" i="4"/>
  <c r="F34" i="4"/>
  <c r="B35" i="4"/>
  <c r="C35" i="4"/>
  <c r="D35" i="4"/>
  <c r="E35" i="4"/>
  <c r="F35" i="4"/>
  <c r="B36" i="4"/>
  <c r="C36" i="4"/>
  <c r="D36" i="4"/>
  <c r="E36" i="4"/>
  <c r="F36" i="4"/>
  <c r="B37" i="4"/>
  <c r="C37" i="4"/>
  <c r="D37" i="4"/>
  <c r="E37" i="4"/>
  <c r="F37" i="4"/>
  <c r="A33" i="4"/>
  <c r="A34" i="4"/>
  <c r="A35" i="4"/>
  <c r="A36" i="4"/>
  <c r="A37" i="4"/>
  <c r="A32" i="4"/>
  <c r="B31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B29" i="4"/>
  <c r="C29" i="4"/>
  <c r="D29" i="4"/>
  <c r="E29" i="4"/>
  <c r="F29" i="4"/>
  <c r="B30" i="4"/>
  <c r="C30" i="4"/>
  <c r="D30" i="4"/>
  <c r="E30" i="4"/>
  <c r="F30" i="4"/>
  <c r="A26" i="4"/>
  <c r="A27" i="4"/>
  <c r="A28" i="4"/>
  <c r="A29" i="4"/>
  <c r="A30" i="4"/>
  <c r="A25" i="4"/>
  <c r="B24" i="4"/>
  <c r="B18" i="4"/>
  <c r="C18" i="4"/>
  <c r="D18" i="4"/>
  <c r="E18" i="4"/>
  <c r="F18" i="4"/>
  <c r="B19" i="4"/>
  <c r="C19" i="4"/>
  <c r="D19" i="4"/>
  <c r="E19" i="4"/>
  <c r="F19" i="4"/>
  <c r="B20" i="4"/>
  <c r="C20" i="4"/>
  <c r="D20" i="4"/>
  <c r="E20" i="4"/>
  <c r="F20" i="4"/>
  <c r="B21" i="4"/>
  <c r="C21" i="4"/>
  <c r="D21" i="4"/>
  <c r="E21" i="4"/>
  <c r="F21" i="4"/>
  <c r="B22" i="4"/>
  <c r="C22" i="4"/>
  <c r="D22" i="4"/>
  <c r="E22" i="4"/>
  <c r="F22" i="4"/>
  <c r="B23" i="4"/>
  <c r="C23" i="4"/>
  <c r="D23" i="4"/>
  <c r="E23" i="4"/>
  <c r="F23" i="4"/>
  <c r="A19" i="4"/>
  <c r="A20" i="4"/>
  <c r="A21" i="4"/>
  <c r="A22" i="4"/>
  <c r="A23" i="4"/>
  <c r="A18" i="4"/>
  <c r="B17" i="4"/>
  <c r="F16" i="4"/>
  <c r="E16" i="4"/>
  <c r="D16" i="4"/>
  <c r="C16" i="4"/>
  <c r="B16" i="4"/>
  <c r="F15" i="4"/>
  <c r="E15" i="4"/>
  <c r="D15" i="4"/>
  <c r="C15" i="4"/>
  <c r="B15" i="4"/>
  <c r="F14" i="4"/>
  <c r="E14" i="4"/>
  <c r="D14" i="4"/>
  <c r="C14" i="4"/>
  <c r="B14" i="4"/>
  <c r="F13" i="4"/>
  <c r="E13" i="4"/>
  <c r="D13" i="4"/>
  <c r="C13" i="4"/>
  <c r="B13" i="4"/>
  <c r="F12" i="4"/>
  <c r="E12" i="4"/>
  <c r="D12" i="4"/>
  <c r="C12" i="4"/>
  <c r="B12" i="4"/>
  <c r="F11" i="4"/>
  <c r="E11" i="4"/>
  <c r="D11" i="4"/>
  <c r="C11" i="4"/>
  <c r="B11" i="4"/>
  <c r="F10" i="4"/>
  <c r="E10" i="4"/>
  <c r="D10" i="4"/>
  <c r="C10" i="4"/>
  <c r="B10" i="4"/>
  <c r="A11" i="4"/>
  <c r="A12" i="4"/>
  <c r="A13" i="4"/>
  <c r="A14" i="4"/>
  <c r="A15" i="4"/>
  <c r="A16" i="4"/>
  <c r="A10" i="4"/>
  <c r="B9" i="4"/>
  <c r="H277" i="3" l="1"/>
  <c r="I277" i="3"/>
  <c r="J277" i="3"/>
  <c r="K277" i="3"/>
  <c r="H260" i="3"/>
  <c r="H261" i="3" s="1"/>
  <c r="H262" i="3" s="1"/>
  <c r="I260" i="3"/>
  <c r="I261" i="3" s="1"/>
  <c r="I262" i="3" s="1"/>
  <c r="J260" i="3"/>
  <c r="J261" i="3" s="1"/>
  <c r="J262" i="3" s="1"/>
  <c r="K260" i="3"/>
  <c r="K261" i="3" s="1"/>
  <c r="K262" i="3" s="1"/>
  <c r="H252" i="3"/>
  <c r="I252" i="3"/>
  <c r="J252" i="3"/>
  <c r="K252" i="3"/>
  <c r="H248" i="3"/>
  <c r="I248" i="3"/>
  <c r="J248" i="3"/>
  <c r="K248" i="3"/>
  <c r="H237" i="3"/>
  <c r="I237" i="3"/>
  <c r="J237" i="3"/>
  <c r="K237" i="3"/>
  <c r="H216" i="3"/>
  <c r="H217" i="3" s="1"/>
  <c r="I216" i="3"/>
  <c r="I217" i="3" s="1"/>
  <c r="J216" i="3"/>
  <c r="J217" i="3" s="1"/>
  <c r="K216" i="3"/>
  <c r="K217" i="3" s="1"/>
  <c r="G216" i="3"/>
  <c r="G206" i="3"/>
  <c r="G292" i="3" s="1"/>
  <c r="K192" i="3"/>
  <c r="J192" i="3"/>
  <c r="I192" i="3"/>
  <c r="H192" i="3"/>
  <c r="G192" i="3"/>
  <c r="K184" i="3"/>
  <c r="J184" i="3"/>
  <c r="I184" i="3"/>
  <c r="H184" i="3"/>
  <c r="G184" i="3"/>
  <c r="K176" i="3"/>
  <c r="J176" i="3"/>
  <c r="I176" i="3"/>
  <c r="H176" i="3"/>
  <c r="G176" i="3"/>
  <c r="K168" i="3"/>
  <c r="J168" i="3"/>
  <c r="I168" i="3"/>
  <c r="H168" i="3"/>
  <c r="G168" i="3"/>
  <c r="K160" i="3"/>
  <c r="J160" i="3"/>
  <c r="I160" i="3"/>
  <c r="H160" i="3"/>
  <c r="G160" i="3"/>
  <c r="K152" i="3"/>
  <c r="J152" i="3"/>
  <c r="I152" i="3"/>
  <c r="H152" i="3"/>
  <c r="G152" i="3"/>
  <c r="K144" i="3"/>
  <c r="J144" i="3"/>
  <c r="I144" i="3"/>
  <c r="H144" i="3"/>
  <c r="G144" i="3"/>
  <c r="K135" i="3"/>
  <c r="J135" i="3"/>
  <c r="I135" i="3"/>
  <c r="H135" i="3"/>
  <c r="G135" i="3"/>
  <c r="K125" i="3"/>
  <c r="J125" i="3"/>
  <c r="I125" i="3"/>
  <c r="H125" i="3"/>
  <c r="G125" i="3"/>
  <c r="K115" i="3"/>
  <c r="J115" i="3"/>
  <c r="I115" i="3"/>
  <c r="H115" i="3"/>
  <c r="G115" i="3"/>
  <c r="K105" i="3"/>
  <c r="J105" i="3"/>
  <c r="I105" i="3"/>
  <c r="H105" i="3"/>
  <c r="G105" i="3"/>
  <c r="K95" i="3"/>
  <c r="J95" i="3"/>
  <c r="I95" i="3"/>
  <c r="H95" i="3"/>
  <c r="G95" i="3"/>
  <c r="K85" i="3"/>
  <c r="J85" i="3"/>
  <c r="I85" i="3"/>
  <c r="H85" i="3"/>
  <c r="G85" i="3"/>
  <c r="K75" i="3"/>
  <c r="J75" i="3"/>
  <c r="I75" i="3"/>
  <c r="H75" i="3"/>
  <c r="G75" i="3"/>
  <c r="K65" i="3"/>
  <c r="J65" i="3"/>
  <c r="I65" i="3"/>
  <c r="H65" i="3"/>
  <c r="G65" i="3"/>
  <c r="K55" i="3"/>
  <c r="J55" i="3"/>
  <c r="I55" i="3"/>
  <c r="H55" i="3"/>
  <c r="G55" i="3"/>
  <c r="K45" i="3"/>
  <c r="J45" i="3"/>
  <c r="I45" i="3"/>
  <c r="H45" i="3"/>
  <c r="G45" i="3"/>
  <c r="K35" i="3"/>
  <c r="J35" i="3"/>
  <c r="I35" i="3"/>
  <c r="H35" i="3"/>
  <c r="G35" i="3"/>
  <c r="H25" i="3"/>
  <c r="I25" i="3"/>
  <c r="J25" i="3"/>
  <c r="K25" i="3"/>
  <c r="G25" i="3"/>
  <c r="J253" i="3" l="1"/>
  <c r="J254" i="3" s="1"/>
  <c r="K253" i="3"/>
  <c r="K254" i="3" s="1"/>
  <c r="I253" i="3"/>
  <c r="I254" i="3" s="1"/>
  <c r="H253" i="3"/>
  <c r="H254" i="3" s="1"/>
  <c r="G193" i="3"/>
  <c r="G287" i="3"/>
  <c r="G286" i="3"/>
  <c r="H288" i="3"/>
  <c r="I288" i="3"/>
  <c r="J288" i="3"/>
  <c r="K288" i="3"/>
  <c r="G288" i="3"/>
  <c r="H286" i="3"/>
  <c r="I286" i="3"/>
  <c r="J286" i="3"/>
  <c r="K286" i="3"/>
  <c r="H287" i="3"/>
  <c r="I287" i="3"/>
  <c r="J287" i="3"/>
  <c r="K287" i="3"/>
  <c r="H289" i="3"/>
  <c r="I289" i="3"/>
  <c r="J289" i="3"/>
  <c r="K289" i="3"/>
  <c r="G289" i="3"/>
  <c r="H290" i="3" l="1"/>
  <c r="K290" i="3"/>
  <c r="J290" i="3"/>
  <c r="I290" i="3"/>
  <c r="G290" i="3"/>
  <c r="H229" i="3" l="1"/>
  <c r="I229" i="3"/>
  <c r="J229" i="3"/>
  <c r="K229" i="3"/>
  <c r="G229" i="3"/>
  <c r="I193" i="3" l="1"/>
  <c r="K193" i="3"/>
  <c r="J193" i="3"/>
  <c r="H193" i="3"/>
  <c r="H271" i="3" l="1"/>
  <c r="G207" i="3" l="1"/>
  <c r="G208" i="3" s="1"/>
  <c r="H206" i="3"/>
  <c r="I206" i="3"/>
  <c r="J206" i="3"/>
  <c r="K206" i="3"/>
  <c r="G217" i="3"/>
  <c r="K207" i="3" l="1"/>
  <c r="K292" i="3"/>
  <c r="J207" i="3"/>
  <c r="J292" i="3"/>
  <c r="H207" i="3"/>
  <c r="H292" i="3"/>
  <c r="I207" i="3"/>
  <c r="I292" i="3"/>
  <c r="G277" i="3" l="1"/>
  <c r="K274" i="3"/>
  <c r="J274" i="3"/>
  <c r="I274" i="3"/>
  <c r="H274" i="3"/>
  <c r="G274" i="3"/>
  <c r="K271" i="3"/>
  <c r="J271" i="3"/>
  <c r="I271" i="3"/>
  <c r="G271" i="3"/>
  <c r="K267" i="3"/>
  <c r="J267" i="3"/>
  <c r="I267" i="3"/>
  <c r="H267" i="3"/>
  <c r="G267" i="3"/>
  <c r="G260" i="3"/>
  <c r="G252" i="3"/>
  <c r="G248" i="3"/>
  <c r="G237" i="3"/>
  <c r="K233" i="3"/>
  <c r="J233" i="3"/>
  <c r="I233" i="3"/>
  <c r="H233" i="3"/>
  <c r="G233" i="3"/>
  <c r="K222" i="3"/>
  <c r="J222" i="3"/>
  <c r="I222" i="3"/>
  <c r="H222" i="3"/>
  <c r="G222" i="3"/>
  <c r="J278" i="3" l="1"/>
  <c r="J279" i="3" s="1"/>
  <c r="K238" i="3"/>
  <c r="K239" i="3" s="1"/>
  <c r="H238" i="3"/>
  <c r="H239" i="3" s="1"/>
  <c r="G238" i="3"/>
  <c r="G239" i="3" s="1"/>
  <c r="K278" i="3"/>
  <c r="K279" i="3" s="1"/>
  <c r="I238" i="3"/>
  <c r="I239" i="3" s="1"/>
  <c r="I278" i="3"/>
  <c r="I279" i="3" s="1"/>
  <c r="J238" i="3"/>
  <c r="J239" i="3" s="1"/>
  <c r="H278" i="3"/>
  <c r="H279" i="3" s="1"/>
  <c r="G253" i="3"/>
  <c r="G254" i="3" s="1"/>
  <c r="G278" i="3"/>
  <c r="G279" i="3" s="1"/>
  <c r="G261" i="3"/>
  <c r="G262" i="3" s="1"/>
  <c r="G280" i="3" l="1"/>
  <c r="G293" i="3" s="1"/>
  <c r="G296" i="3" s="1"/>
  <c r="H208" i="3"/>
  <c r="H280" i="3" s="1"/>
  <c r="H293" i="3" s="1"/>
  <c r="H296" i="3" s="1"/>
  <c r="I208" i="3"/>
  <c r="I280" i="3" s="1"/>
  <c r="I293" i="3" s="1"/>
  <c r="I296" i="3" s="1"/>
  <c r="J208" i="3"/>
  <c r="J280" i="3" s="1"/>
  <c r="J293" i="3" s="1"/>
  <c r="J296" i="3" s="1"/>
  <c r="K208" i="3"/>
  <c r="K280" i="3" s="1"/>
  <c r="K293" i="3" s="1"/>
  <c r="K296" i="3" s="1"/>
  <c r="G295" i="3" l="1"/>
  <c r="J295" i="3" l="1"/>
  <c r="I295" i="3"/>
  <c r="K295" i="3"/>
  <c r="H295" i="3" l="1"/>
</calcChain>
</file>

<file path=xl/sharedStrings.xml><?xml version="1.0" encoding="utf-8"?>
<sst xmlns="http://schemas.openxmlformats.org/spreadsheetml/2006/main" count="1382" uniqueCount="372">
  <si>
    <t>01</t>
  </si>
  <si>
    <t>pavadinimas</t>
  </si>
  <si>
    <t>Iš viso uždaviniui</t>
  </si>
  <si>
    <t>Iš viso programai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</si>
  <si>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</si>
  <si>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</si>
  <si>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</si>
  <si>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</si>
  <si>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</si>
  <si>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</si>
  <si>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</si>
  <si>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 xml:space="preserve">Plungės rajono savivaldybės 2023–2025 metų </t>
  </si>
  <si>
    <t>strateginio veiklos plano</t>
  </si>
  <si>
    <t>Programos tikslo kodas ir pavadinimas</t>
  </si>
  <si>
    <t>Programos priemonės kodas ir pavadinimas</t>
  </si>
  <si>
    <t>Asignavimų valdytojo kodas</t>
  </si>
  <si>
    <t>mato vnt.</t>
  </si>
  <si>
    <t>02</t>
  </si>
  <si>
    <t>proc.</t>
  </si>
  <si>
    <t>vnt.</t>
  </si>
  <si>
    <t xml:space="preserve">Savivaldybės biudžeto lėšos </t>
  </si>
  <si>
    <t>SB</t>
  </si>
  <si>
    <t>SB (VB)</t>
  </si>
  <si>
    <t xml:space="preserve">Pajamos už prekes ir paslaugos </t>
  </si>
  <si>
    <t>SB (SP)</t>
  </si>
  <si>
    <t>P</t>
  </si>
  <si>
    <t>x</t>
  </si>
  <si>
    <t xml:space="preserve">Valstybės biudžeto dotacijos lėšos </t>
  </si>
  <si>
    <t>TP</t>
  </si>
  <si>
    <t>Iš viso priemonei:</t>
  </si>
  <si>
    <t>Tikrinimas</t>
  </si>
  <si>
    <t>Asignavimų skirtumas (2022 m.- 2023 m.)</t>
  </si>
  <si>
    <t>TI - tęstinė veiklos priemonė, pagal kurią planuojami tęstiniai investiciniai projektai (pereinamojo laikotarpio)</t>
  </si>
  <si>
    <t>TE - tęstinė veiklos priemonė, skirta 2014-2020 m. nacionalinei pažangos programai / ES fondų investicijų veiksmų programai įgyvendinti</t>
  </si>
  <si>
    <t>03</t>
  </si>
  <si>
    <t>04</t>
  </si>
  <si>
    <t>05</t>
  </si>
  <si>
    <t>06</t>
  </si>
  <si>
    <t>07</t>
  </si>
  <si>
    <t>1.1 priedas</t>
  </si>
  <si>
    <t>R-001-01-01-02</t>
  </si>
  <si>
    <t>R-001-01-01-03</t>
  </si>
  <si>
    <t>T</t>
  </si>
  <si>
    <t>Akademiko Adolfo Jucio progimnazijos veikla</t>
  </si>
  <si>
    <t>Be pateisinamos priežasties praleistų pamokų dalis nuo visų praleistų pamokų skaičiaus</t>
  </si>
  <si>
    <t>Plungės "Babrungo" progimnazijos veikla</t>
  </si>
  <si>
    <t>Plungės "Ryto" pagrindinės mokyklos veikla</t>
  </si>
  <si>
    <t>Plungės specialiojo ugdymo centro veikla</t>
  </si>
  <si>
    <t>Plungės Senamiesčio mokyklos veikla</t>
  </si>
  <si>
    <t>Plungės r. Liepijų mokyklos veikla</t>
  </si>
  <si>
    <t>R-001-01-02-01</t>
  </si>
  <si>
    <t>Alsėdžių Stanislovo Narutavičiaus gimnazijos veikla</t>
  </si>
  <si>
    <t>Kulių gimnazijos veikla</t>
  </si>
  <si>
    <t>"Saulės" gimnazijos veikla</t>
  </si>
  <si>
    <t>Plungės r. Žemaičių Kalvarijos M. Valančiaus gimnazijos  veikla</t>
  </si>
  <si>
    <t>Organizuoti kokybišką švietimo pagalbą ir rūpintis pagalbos prieinamumu Plungės rajone</t>
  </si>
  <si>
    <t xml:space="preserve">Plungės paslaugų ir švietimo pagalbos centro veikla  </t>
  </si>
  <si>
    <t>asm.</t>
  </si>
  <si>
    <t xml:space="preserve">Asmenų, kuriems suteikta specialioji ir psichologinė pagalba, dalis nuo bendro mokinių ir vaikų skaičiaus </t>
  </si>
  <si>
    <t>Plungės r. Platelių meno mokyklos veikla</t>
  </si>
  <si>
    <t>Įstaigos mokinių skaičius iš viso</t>
  </si>
  <si>
    <t xml:space="preserve">Mokinių, dalyvavusių regioniniuose, respublikiniuose, tarptautiniuose renginiuose, konkursuose, skaičius per metus </t>
  </si>
  <si>
    <t>Laimėtų prizinių vietų dalis regioniniuose, respublikiniuose, tarptautiniuose renginiuose, konkursuose nuo bendro dalyvavusiųjų skaičiaus neformaliojo ugdymo įstaigose</t>
  </si>
  <si>
    <t>Plungės M. Oginskio meno mokyklos veikla</t>
  </si>
  <si>
    <t>Plungės sporto ir rekreacijos centro veikla</t>
  </si>
  <si>
    <t>Lopšelio-darželio "Nykštukas" veikla</t>
  </si>
  <si>
    <t>R-001-03-01-01</t>
  </si>
  <si>
    <t>R-001-03-01-03</t>
  </si>
  <si>
    <t>Vaikų, ugdomų pagal ikimokyklinio ugdymo programą, skaičius</t>
  </si>
  <si>
    <t>Vaikų, ugdomų pagal priešmokyklinio ugdymo programą, skaičius</t>
  </si>
  <si>
    <t>Lopšelio-darželio "Pasaka" veikla</t>
  </si>
  <si>
    <t>Lopšelio-darželio "Raudonkepuraitė" veikla</t>
  </si>
  <si>
    <t>Lopšelio-darželio "Rūtelė" veikla</t>
  </si>
  <si>
    <t>Lopšelio-darželio "Saulutė" veikla</t>
  </si>
  <si>
    <t>Lopšelio-darželio "Vyturėlis" veikla</t>
  </si>
  <si>
    <t>Gerinti ugdymo kokybę bei užtikrinti švietimo pagalbą Plungės rajono švietimo įstaigose</t>
  </si>
  <si>
    <t>Sudaryti sąlygas gabiems rajono mokiniams tobulėti, užtikrinti tarpinstitucinį bendradarbiavimą ir švietimo pagalbos teikimą</t>
  </si>
  <si>
    <t>R-001-04-01-01</t>
  </si>
  <si>
    <t>Mokslo rėmimo programos įgyvendinimas</t>
  </si>
  <si>
    <t>Ugdymo kokybės užtikrinimas</t>
  </si>
  <si>
    <t>Valstybiniuose ir  mokykliniuose egzaminuose dalyvavusių mokytojų skaičius</t>
  </si>
  <si>
    <t>Neformaliojo  vaikų švietimo programos įgyvendinimas</t>
  </si>
  <si>
    <t xml:space="preserve">Neformaliajame vaikų švietime dalyvavusių vaikų skaičius </t>
  </si>
  <si>
    <t xml:space="preserve">Neformaliojo vaikų švietimo paslaugų teikėjų skaičius </t>
  </si>
  <si>
    <t>188714469</t>
  </si>
  <si>
    <t>Vaikų vasaros poilsio organizavimo programos įgyvendinimas</t>
  </si>
  <si>
    <t>Finansuotų stovyklų skaičius</t>
  </si>
  <si>
    <t>Stovyklose dalyvavusių vaikų skaičius</t>
  </si>
  <si>
    <t>V-001-04-01-01-01</t>
  </si>
  <si>
    <t>R-001-05-01-01</t>
  </si>
  <si>
    <t>Jaunų žmonių, dalyvaujančių iš Savivaldybės biudžeto finansuojamų projektų veiklose, skaičius</t>
  </si>
  <si>
    <t>Jaunimo veiklos programos įgyvendinimas</t>
  </si>
  <si>
    <t>Paremtų programų skaičius</t>
  </si>
  <si>
    <t>Paremtų savanorių skaičius</t>
  </si>
  <si>
    <t>Plungės atviro jaunimo centro veiklos organizavimas</t>
  </si>
  <si>
    <t>AJC lankytojų skaičius (per metus)</t>
  </si>
  <si>
    <t>Užtikrinti kokybišką neformaliojo suaugusiųjų švietimo veiklą</t>
  </si>
  <si>
    <t>Trečiojo amžiaus universiteto (TAU) veiklos organizavimas</t>
  </si>
  <si>
    <t>TAU klausytojų skaičius</t>
  </si>
  <si>
    <t>TAU renginių skaičius</t>
  </si>
  <si>
    <t>Plėtoti rajono gyventojų fizinį ugdymą, sudaryti jiems palankias sąlygas sportuoti</t>
  </si>
  <si>
    <t xml:space="preserve">Remti ir skatinti masinių sporto sveikatingumo renginių vykdymą rajone </t>
  </si>
  <si>
    <t>Sporto projektų rėmimas</t>
  </si>
  <si>
    <t xml:space="preserve">Sporto projektų, kuriems skirta parama, skaičius </t>
  </si>
  <si>
    <t>VšĮ "Plungės futbolas" programos įgyvendinimas</t>
  </si>
  <si>
    <t xml:space="preserve">Įstaigoje organizuojamų treniruočių skaičius per metus </t>
  </si>
  <si>
    <t xml:space="preserve">Įstaigoje sportuojančių vaikų skaičius </t>
  </si>
  <si>
    <t>08</t>
  </si>
  <si>
    <t>Krepšinio komandos "Plungės Olimpas" rėmimas</t>
  </si>
  <si>
    <t xml:space="preserve">Sužaistų rungtynių skaičius </t>
  </si>
  <si>
    <t>Futbolo komandos FK "Babrungas" rėmimas</t>
  </si>
  <si>
    <t>PP</t>
  </si>
  <si>
    <t>V-001-01-01-01-04 (VB)</t>
  </si>
  <si>
    <t>V-001-01-01-01-05 (VB)</t>
  </si>
  <si>
    <t>V-001-01-01-01-03 (VB)</t>
  </si>
  <si>
    <t>Individualią/ grupinę švietimo pagalbą gavusių asmenų skaičius</t>
  </si>
  <si>
    <t>Neformaliojo vaikų švietimo programose dalyvavusių vaikų dalis nuo bendro rajono vaikų skaičiaus</t>
  </si>
  <si>
    <t>Renginiuose dalyvavusių žmonių skaičius</t>
  </si>
  <si>
    <t>Mokinių, gyvenančių Centro bendrabutyje, dalis</t>
  </si>
  <si>
    <t>Įgyvendinta programa</t>
  </si>
  <si>
    <t>Dalyvavusių neformaliojo suaugusių švietimo veiklose asmenų dalis nuo vyresnių nei 65 metų asmenų skaičiaus</t>
  </si>
  <si>
    <t>V-001-01-01-02-03 (VB)</t>
  </si>
  <si>
    <t>V-001-01-01-02-04 (VB)</t>
  </si>
  <si>
    <t>V-001-01-01-02-05 (VB)</t>
  </si>
  <si>
    <t>V-001-01-01-03-03 (VB)</t>
  </si>
  <si>
    <t>V-001-01-01-03-04 (VB)</t>
  </si>
  <si>
    <t>V-001-01-01-03-05 (VB)</t>
  </si>
  <si>
    <t>V-001-01-01-04-02 (VB)</t>
  </si>
  <si>
    <t>V-001-01-01-04-03 (VB)</t>
  </si>
  <si>
    <t>V-001-01-01-04-04 (VB)</t>
  </si>
  <si>
    <t>koef.</t>
  </si>
  <si>
    <t>V-001-01-01-05-03 (VB)</t>
  </si>
  <si>
    <t>V-001-01-01-05-04 (VB)</t>
  </si>
  <si>
    <t>V-001-01-01-05-05 (VB)</t>
  </si>
  <si>
    <t>V-001-01-01-06-03 (VB)</t>
  </si>
  <si>
    <t>V-001-01-01-06-04 (VB)</t>
  </si>
  <si>
    <t>V-001-01-01-06-05 (VB)</t>
  </si>
  <si>
    <t>V-001-01-01-07-03 (VB)</t>
  </si>
  <si>
    <t>V-001-01-01-07-04 (VB)</t>
  </si>
  <si>
    <t>V-001-01-01-07-05 (VB)</t>
  </si>
  <si>
    <t>09</t>
  </si>
  <si>
    <t>10</t>
  </si>
  <si>
    <t>R-001-01-01-01</t>
  </si>
  <si>
    <t>R-001-01-01-04</t>
  </si>
  <si>
    <t>R-001-01-01-05</t>
  </si>
  <si>
    <t>V-001-01-01-08-03 (VB)</t>
  </si>
  <si>
    <t>V-001-01-01-08-04 (VB)</t>
  </si>
  <si>
    <t>V-001-01-01-08-05 (VB)</t>
  </si>
  <si>
    <t>1.2.2.</t>
  </si>
  <si>
    <t>V-001-01-01-09-03 (VB)</t>
  </si>
  <si>
    <t>V-001-01-01-09-04 (VB)</t>
  </si>
  <si>
    <t>V-001-01-01-09-05 (VB)</t>
  </si>
  <si>
    <t>Teikti kokybiškas ir prieinamas ikimokyklinio, priešmokyklinio, bendrojo, neformaliojo ugdymo paslaugas, atliepiant ateities ekonomikos poreikius</t>
  </si>
  <si>
    <t>Organizuoti  kokybišką ir prieinamą ugdymą ikimokyklinio ugdymo įstaigose, bendrojo ugdymo mokyklose bei neformaliojo vaikų švietimo įstaigose</t>
  </si>
  <si>
    <t>R-001-01-01-06</t>
  </si>
  <si>
    <t>R-001-01-01-07</t>
  </si>
  <si>
    <t>V-001-01-01-10-03 (VB)</t>
  </si>
  <si>
    <t>V-001-01-01-10-04 (VB)</t>
  </si>
  <si>
    <t>V-001-01-01-10-05 (VB)</t>
  </si>
  <si>
    <t>11</t>
  </si>
  <si>
    <t>12</t>
  </si>
  <si>
    <t>Vykdomų renginių skaičius</t>
  </si>
  <si>
    <t>13</t>
  </si>
  <si>
    <t xml:space="preserve">3–5 metų vaikų, ugdomų švietimo įstaigose, dalis </t>
  </si>
  <si>
    <t>Įstaigos mokinių skaičius</t>
  </si>
  <si>
    <t>Lietuvos čempionatų nugalėtojų/ prizininkų skaičius</t>
  </si>
  <si>
    <t>V-001-01-01-13-04</t>
  </si>
  <si>
    <t>V-001-01-01-13-05</t>
  </si>
  <si>
    <t>14</t>
  </si>
  <si>
    <t>15</t>
  </si>
  <si>
    <t>16</t>
  </si>
  <si>
    <t>17</t>
  </si>
  <si>
    <t>18</t>
  </si>
  <si>
    <t>19</t>
  </si>
  <si>
    <t>Asmenų, kuriems atliktas specialiųjų poreikių įvertinimas, skaičius</t>
  </si>
  <si>
    <t xml:space="preserve">100 mokinių tenkančių kompiuterių skaičius </t>
  </si>
  <si>
    <t>Padidinti informacinių technologijų naudojimą bendrojo ugdymo mokyklose</t>
  </si>
  <si>
    <t>R-001-02-02-01</t>
  </si>
  <si>
    <t>R-001-02-02-02</t>
  </si>
  <si>
    <t>V-001-02-02-01-01</t>
  </si>
  <si>
    <t>V-001-02-01-01-01 (VB)</t>
  </si>
  <si>
    <t>V-001-02-01-01-02 (VB)</t>
  </si>
  <si>
    <t xml:space="preserve">V-001-02-01-01-03 </t>
  </si>
  <si>
    <t>R-001-02-01-01</t>
  </si>
  <si>
    <t>V-001-02-02-02-01</t>
  </si>
  <si>
    <t>V-001-02-02-02-02 (VB)</t>
  </si>
  <si>
    <t>V-001-02-02-03-01 (VB)</t>
  </si>
  <si>
    <t>V-001-02-02-03-02 (VB)</t>
  </si>
  <si>
    <t>V-001-02-02-04-01</t>
  </si>
  <si>
    <t>V-001-02-02-04-02</t>
  </si>
  <si>
    <t xml:space="preserve">Skatinti jaunimo savirealizaciją bei jaunimo iniciatyvas, inicijuoti ir koordinuoti Plungės rajono savivaldybės jaunimo politikos formavimą ir jaunimo veiklos organizavimą </t>
  </si>
  <si>
    <t>1.3.1</t>
  </si>
  <si>
    <t>R-001-03-01-02</t>
  </si>
  <si>
    <t>Veikiančių jaunimo organizacijų, neformalių jaunimo grupių skaičius</t>
  </si>
  <si>
    <t>Suorganizuotų renginių, skirtų jaunimui, skaičius per metus</t>
  </si>
  <si>
    <t xml:space="preserve">Įgyvendinti neformaliojo suaugusiųjų švietimo programą </t>
  </si>
  <si>
    <t>V-001-04-01-01-02</t>
  </si>
  <si>
    <t>V-001-05-01-01-01</t>
  </si>
  <si>
    <t>V-001-05-01-02-01</t>
  </si>
  <si>
    <t>V-001-05-01-02-02</t>
  </si>
  <si>
    <t>V-001-05-01-03-01</t>
  </si>
  <si>
    <t>V-001-05-01-04-01</t>
  </si>
  <si>
    <t>001-01-01 Programos uždavinys (tęstinis)</t>
  </si>
  <si>
    <t>001-01-01-01 Programos priemonė (tęstinės veiklos)</t>
  </si>
  <si>
    <t>001-01-01-02 Programos priemonė (tęstinės veiklos)</t>
  </si>
  <si>
    <t>001-01-01-03 Programos priemonė (tęstinės veiklos)</t>
  </si>
  <si>
    <t>001-01-01-05 Programos priemonė (tęstinės veiklos)</t>
  </si>
  <si>
    <t>001-01-01-06 Programos priemonė (tęstinės veiklos)</t>
  </si>
  <si>
    <t>001-01-01-07 Programos priemonė (tęstinės veiklos)</t>
  </si>
  <si>
    <t>001-01-01-08 Programos priemonė (tęstinės veiklos)</t>
  </si>
  <si>
    <t>001-01-01-09 Programos priemonė (tęstinės veiklos)</t>
  </si>
  <si>
    <t>001-01-01-10 Programos priemonė (tęstinės veiklos)</t>
  </si>
  <si>
    <t>001-01-01-11 Programos priemonė (tęstinės veiklos)</t>
  </si>
  <si>
    <t>001-01-01-12 Programos priemonė (tęstinės veiklos)</t>
  </si>
  <si>
    <t>001-01-01-13 Programos priemonė (tęstinės veiklos)</t>
  </si>
  <si>
    <t>001-01-01-14 Programos priemonė (tęstinės veiklos)</t>
  </si>
  <si>
    <t>001-01-01-15 Programos priemonė (tęstinės veiklos)</t>
  </si>
  <si>
    <t>001-01-01-16 Programos priemonė (tęstinės veiklos)</t>
  </si>
  <si>
    <t>001-01-01-17 Programos priemonė (tęstinės veiklos)</t>
  </si>
  <si>
    <t>001-01-01-18 Programos priemonė (tęstinės veiklos)</t>
  </si>
  <si>
    <t>001-01-01-19 Programos priemonė (tęstinės veiklos)</t>
  </si>
  <si>
    <t>001-02-01 Programos uždavinys (tęstinis)</t>
  </si>
  <si>
    <t>001-02-01-01 Programos priemonė (tęstinės veiklos)</t>
  </si>
  <si>
    <t>001-02-02 Programos uždavinys (tęstinis)</t>
  </si>
  <si>
    <t>001-02-02-01 Programos priemonė (tęstinės veiklos)</t>
  </si>
  <si>
    <t>001-02-02-02 Programos priemonė (tęstinės veiklos)</t>
  </si>
  <si>
    <t>001-02-02-03 Programos priemonė (tęstinės veiklos)</t>
  </si>
  <si>
    <t>001-02-02-04 Programos priemonė (tęstinės veiklos)</t>
  </si>
  <si>
    <t>001-03-01-01 Programos priemonė (tęstinės veiklos)</t>
  </si>
  <si>
    <t>001-04-01-01 Programos priemonė (tęstinės veiklos)</t>
  </si>
  <si>
    <t>001-05-01 Programos uždavinys (tęstinis)</t>
  </si>
  <si>
    <t>001-05-01-01 Programos priemonė (tęstinės veiklos)</t>
  </si>
  <si>
    <t>001-01-02 Programos uždavinys (pažangos)</t>
  </si>
  <si>
    <t>001-01-02-01 Programos priemonė (pažangos)</t>
  </si>
  <si>
    <t>001-03-01-02 Programos priemonė (tęstinės veiklos)</t>
  </si>
  <si>
    <t>001-05-01-02 Programos priemonė (tęstinės veiklos)</t>
  </si>
  <si>
    <t>001-05-01-03 Programos priemonė (tęstinės veiklos)</t>
  </si>
  <si>
    <t>001-05-01-04 Programos priemonė (tęstinės veiklos)</t>
  </si>
  <si>
    <t>Organizuoti jaunimo užimtumą, skatinti ir remti Plungės rajono jaunimo savanorišką veiklą bei vykdomas veiklos programas</t>
  </si>
  <si>
    <t>Tris ir daugiau valstybinių brandos egzaminų išlaikiusių abiturientų dalis</t>
  </si>
  <si>
    <t>Pagrindinio ugdymo pasiekimų patikrinimo metu bent pagrindinį mokymosi pasiekimų lygį pasiekusių mokinių dalis (lietuvių kalba, matematika)</t>
  </si>
  <si>
    <t>Vienai sąlyginei mokytojo pareigybei tenkančių mokinių skaičius bendrojo ugdymo mokyklose</t>
  </si>
  <si>
    <t>Naujai komplektuojamų priešmokyklinio ugdymo grupių, kuriose yra ne daugiau kaip 20 mokinių, dalis</t>
  </si>
  <si>
    <t>Pedagogų, kėlusių kvalifikaciją, dalis</t>
  </si>
  <si>
    <t>Švietimo pagalbos darbuotojų (etatų), tenkančių 100 mokinių, skaičius</t>
  </si>
  <si>
    <t>Mokinių, lankančių neformaliojo švietimo programas (organizuojamas mokyklos), dalis</t>
  </si>
  <si>
    <t>Matematikos 8 klasės NMPP, šalies vidurkį pasiekusių mokinių dalis</t>
  </si>
  <si>
    <t>Trenerių, kėlusių kvalifikaciją, dalis</t>
  </si>
  <si>
    <t>Naujai komplektuojamų ugdymo grupių, kuriose yra ne daugiau kaip 20 mokinių, dalis</t>
  </si>
  <si>
    <t xml:space="preserve">Nacionalinėse olimpiadose pelniusių mokinių prizines vietas, skaičius </t>
  </si>
  <si>
    <t>Panaudotų Mokymo lėšų dalis</t>
  </si>
  <si>
    <t>Daugiau kaip 2 metų pedagoginio darbo stažą turinčių darbuotojų dalis</t>
  </si>
  <si>
    <t>ES</t>
  </si>
  <si>
    <t>AJC organizuojamų rajoninių renginių skaičius</t>
  </si>
  <si>
    <t>3.4</t>
  </si>
  <si>
    <t>3.6</t>
  </si>
  <si>
    <t>4.0</t>
  </si>
  <si>
    <t xml:space="preserve">Finansuotų karjeros specialistų etatų skaičius </t>
  </si>
  <si>
    <t>Švietimo pagalbą gaunančių mokinių dalis, nuo mokinių, kuriems tokia pagalba yra nustatyta, skaičiaus</t>
  </si>
  <si>
    <t xml:space="preserve">Mokytojų, dalyvavusių kvalifikacijos tobulinimo renginiuose (seminaruose, konferencijose, edukacinėse išvykose, metodinės veiklos ir gerosios patirties sklaidos renginiuose ir kt.,), skaičius   </t>
  </si>
  <si>
    <t>V-001-02-02-02-03</t>
  </si>
  <si>
    <t>V-001-03-01-01-01</t>
  </si>
  <si>
    <t>V-001-03-01-01-02</t>
  </si>
  <si>
    <t>1.2.8.</t>
  </si>
  <si>
    <t>Europos Sąjungos paramos lėšos</t>
  </si>
  <si>
    <t>V-001-03-01-01-03</t>
  </si>
  <si>
    <t>Įdarbintų jaunuolių skaičius</t>
  </si>
  <si>
    <t>V-001-01-01-01-01 (VB)</t>
  </si>
  <si>
    <t>V-001-01-01-01-02 (VB)</t>
  </si>
  <si>
    <t>Nepedagoginių darbuotojų etatų dalis nuo bendro darbuotojų etatų skaičiaus</t>
  </si>
  <si>
    <t>V-001-01-01-04-01 (VB)</t>
  </si>
  <si>
    <t>V-001-01-01-04-05 (VB)</t>
  </si>
  <si>
    <t xml:space="preserve">V-001-01-01-11-03 </t>
  </si>
  <si>
    <t>V-001-01-01-11-04</t>
  </si>
  <si>
    <t>V-001-01-01-11-02</t>
  </si>
  <si>
    <t>V-001-01-01-11-05</t>
  </si>
  <si>
    <t>V-001-01-01-11-06</t>
  </si>
  <si>
    <t xml:space="preserve">V-001-01-01-12-02 </t>
  </si>
  <si>
    <t>V-001-01-01-12-03</t>
  </si>
  <si>
    <t>V-001-01-01-12-04</t>
  </si>
  <si>
    <t>V-001-01-01-12-05</t>
  </si>
  <si>
    <t>V-001-01-01-12-06</t>
  </si>
  <si>
    <t xml:space="preserve">V-001-01-01-13-01 </t>
  </si>
  <si>
    <t>V-001-01-01-13-02</t>
  </si>
  <si>
    <t>V-001-01-01-02-01 (VB)</t>
  </si>
  <si>
    <t>V-001-01-01-02-02 (VB)</t>
  </si>
  <si>
    <t>V-001-01-01-03-01 (VB)</t>
  </si>
  <si>
    <t>V-001-01-01-03-02 (VB)</t>
  </si>
  <si>
    <t>V-001-01-01-05-01 (VB)</t>
  </si>
  <si>
    <t>V-001-01-01-05-02 (VB)</t>
  </si>
  <si>
    <t>V-001-01-01-04-06</t>
  </si>
  <si>
    <t>V-001-01-01-03-06</t>
  </si>
  <si>
    <t>V-001-01-01-02-06</t>
  </si>
  <si>
    <t>V-001-01-01-01-06</t>
  </si>
  <si>
    <t>V-001-01-01-05-06</t>
  </si>
  <si>
    <t>V-001-01-01-06-01 (VB)</t>
  </si>
  <si>
    <t>V-001-01-01-06-02 (VB)</t>
  </si>
  <si>
    <t>Pavežamų mokinių dalis nuo bendro mokinių skaičiaus</t>
  </si>
  <si>
    <t>V-001-01-01-06-06</t>
  </si>
  <si>
    <t>V-001-01-01-07-01 (VB)</t>
  </si>
  <si>
    <t>V-001-01-01-07-02 (VB)</t>
  </si>
  <si>
    <t>V-001-01-01-08-01 (VB)</t>
  </si>
  <si>
    <t>V-001-01-01-08-02 (VB)</t>
  </si>
  <si>
    <t>V-001-01-01-08-06</t>
  </si>
  <si>
    <t>V-001-01-01-09-01 (VB)</t>
  </si>
  <si>
    <t>V-001-01-01-09-02 (VB)</t>
  </si>
  <si>
    <t>V-001-01-01-09-06</t>
  </si>
  <si>
    <t>V-001-01-01-10-01 (VB)</t>
  </si>
  <si>
    <t>V-001-01-01-10-02 (VB)</t>
  </si>
  <si>
    <t>V-001-01-01-10-06</t>
  </si>
  <si>
    <t>V-001-01-01-12-01 (SB/VB)</t>
  </si>
  <si>
    <t>V-001-01-01-13-03 (SB/VB)</t>
  </si>
  <si>
    <t>V-001-01-01-14-01 (SB/VB)</t>
  </si>
  <si>
    <t>V-001-01-01-14-02 (SB/VB)</t>
  </si>
  <si>
    <t>V-001-01-01-14-03 (SB/VB)</t>
  </si>
  <si>
    <t>V-001-01-01-14-04 (SB/VB)</t>
  </si>
  <si>
    <t>V-001-01-01-15-01 (SB/VB)</t>
  </si>
  <si>
    <t>V-001-01-01-15-02 (SB/VB)</t>
  </si>
  <si>
    <t>V-001-01-01-15-03 (SB/VB)</t>
  </si>
  <si>
    <t>V-001-01-01-15-04 (SB/VB)</t>
  </si>
  <si>
    <t>V-001-01-01-16-01 (SB/VB)</t>
  </si>
  <si>
    <t>V-001-01-01-16-02 (SB/VB)</t>
  </si>
  <si>
    <t>V-001-01-01-16-03 (SB/VB)</t>
  </si>
  <si>
    <t>V-001-01-01-16-04 (SB/VB)</t>
  </si>
  <si>
    <t>V-001-01-01-17-01 (SB/VB)</t>
  </si>
  <si>
    <t>V-001-01-01-17-02 (SB/VB)</t>
  </si>
  <si>
    <t>V-001-01-01-17-03 (SB/VB)</t>
  </si>
  <si>
    <t>V-001-01-01-17-04 (SB/VB)</t>
  </si>
  <si>
    <t>V-001-01-01-18-01 (SB/VB)</t>
  </si>
  <si>
    <t>V-001-01-01-18-02 (SB/VB)</t>
  </si>
  <si>
    <t>V-001-01-01-18-03 (SB/VB)</t>
  </si>
  <si>
    <t>V-001-01-01-18-04 (SB/VB)</t>
  </si>
  <si>
    <t>V-001-01-01-19-01 (SB/VB)</t>
  </si>
  <si>
    <t>V-001-01-01-19-02 (SB/VB)</t>
  </si>
  <si>
    <t>V-001-01-01-19-03 (SB/VB)</t>
  </si>
  <si>
    <t>V-001-01-01-19-04 (SB/VB)</t>
  </si>
  <si>
    <t xml:space="preserve">P-001-01-02-01-01 </t>
  </si>
  <si>
    <t>Įsigytų IKT įrangos vienetų skaičius, skirtų mokymuisi, skaičius</t>
  </si>
  <si>
    <t>Mokinių aprūpinimas IKT įranga bendrojo ugdymo mokyklose</t>
  </si>
  <si>
    <t>001-01-01-04 Programos priemonė (tęstinės veiklos)</t>
  </si>
  <si>
    <t>1.2.6; 1.2.7</t>
  </si>
  <si>
    <t>1.2.6.</t>
  </si>
  <si>
    <t>1.2.7.; 2.1.1.</t>
  </si>
  <si>
    <t>4.1.2.</t>
  </si>
  <si>
    <t>001-03-01 Programos uždavinys (tęstinis)</t>
  </si>
  <si>
    <t>001-04-01 Programos uždavinys (tęstinis)</t>
  </si>
  <si>
    <t xml:space="preserve">* P - pažangos uždavinys, T - tęstinės veiklos uždavinys, RP - regiono pažangos priemonė (projektas), PP - pažangos priemonė (projektas), </t>
  </si>
  <si>
    <t>TP - tęstinės veiklos priemonė, NF - nefinansinė priemonė,</t>
  </si>
  <si>
    <t>Uždavinio/ priemonės požymis *</t>
  </si>
  <si>
    <t>Programos uždavinio kodas ir pavadinimas</t>
  </si>
  <si>
    <t>2023-ųjų m. asignavimai ir kitos lėšos (projektas)</t>
  </si>
  <si>
    <t>2023-ųjų m. asignavimai ir kitos lėšos</t>
  </si>
  <si>
    <t>2024-ųjų m. asignavimai ir kitos lėšos</t>
  </si>
  <si>
    <t>2025-ųjų m. asignavimai ir kitos lėšos</t>
  </si>
  <si>
    <t>Savivaldybės strateginio plėtros plano tikslo/ uždavinio/ priemonės kodas</t>
  </si>
  <si>
    <t>Stebėsenos rodiklio</t>
  </si>
  <si>
    <t>Siektinos stebėsenos rodiklių reikšmės</t>
  </si>
  <si>
    <t>Savivaldybės strateginio plėtros plano rodiklis</t>
  </si>
  <si>
    <t>V-001-01-01-11-01 (SB/VB)</t>
  </si>
  <si>
    <t xml:space="preserve">Švietimo pagalbą gaunančių mokinių dalis nuo mokinių, kuriems tokia pagalba yra nustatyta (%) </t>
  </si>
  <si>
    <t xml:space="preserve">Švietimo pagalbą gaunančių mokinių dalis nuo mokinių, kuriems tokia pagalba yra nustatyta (%) ; Pamokų, vedamų STEAM bazėse, dalis (%) ; Mokinių, užėmusių prizines vietas šalies ir tarptautiniuose
konkursuose skaičius, tenkantis 10 000 gyv. (vnt.) </t>
  </si>
  <si>
    <t>Įrangos vienetų skaičius, tenkantis 100-ui mokinių (vnt.)</t>
  </si>
  <si>
    <t xml:space="preserve">Pamokų, vedamų STEAM bazėse, dalis (%) ; Mokinių, užėmusių prizines vietas šalies ir tarptautiniuose konkursuose skai2ius, tenkantis 10 000 gyv. (vnt.); Jaunų žmonių (iki 29 m.) įsteigtų verslų skaičius (vnt.) ; Verslumą skatinančių ilgalaikių (&gt;1 metai) iniciatyvų, sudarančių galimybes jaunimui sukomercinti savo idėjas, organizavimas (vnt.) 
konkursuose skaičius, tenkantis 10 000 gyv. (vnt.) </t>
  </si>
  <si>
    <t xml:space="preserve">Finansuotų jaunimo organizacijų projektų skaičius (vnt.); Jaunimo organizacijų skaičius (vnt.); Savanorių dalyvaujančių savanoriškos tarnybos projekte skaičius (vnt.) </t>
  </si>
  <si>
    <t>Gyventojų, dalyvaujančių neformaliojo ugdymo veiklose, dalis (%); Besimokančių visą gyvenimą 24-65 m. gyventojų dalis (%)</t>
  </si>
  <si>
    <t>Įgyvendintų renginių/projektų/ veiklų skaičius strateginėse vietose per metus (aktyvaus poilsio ir pramogų zona, Babrungo slėnio estrada, Mykolo Oginskio rūmų kompleksas) (vnt.); Dienų, kai vyksta renginiai strateginėse vietose (Babrungo slėnio estrada, aktyvaus poilsio ir pramogų zona, Mykolo Oginskio dvaro žirgynas), dalis nuo visų dienų (%)</t>
  </si>
  <si>
    <t>2022-ųjų m. asignavimai ir kitos lėšos (2022-12-31 datai)</t>
  </si>
  <si>
    <t xml:space="preserve">                                                              Plungės rajono savivaldybės 2023–2025 metų </t>
  </si>
  <si>
    <r>
      <rPr>
        <b/>
        <u/>
        <sz val="12"/>
        <color rgb="FF000000"/>
        <rFont val="Times New Roman"/>
        <family val="1"/>
        <charset val="186"/>
      </rPr>
      <t xml:space="preserve">001 UGDYMO KOKYBĖS, SPORTO IR MODERNIOS APLINKOS UŽTIKRINIMO PROGRAMOS </t>
    </r>
    <r>
      <rPr>
        <b/>
        <sz val="12"/>
        <color indexed="8"/>
        <rFont val="Times New Roman"/>
        <family val="1"/>
        <charset val="186"/>
      </rPr>
      <t>UŽDAVINIAI, PRIEMONĖS IR JŲ STEBĖSENOS RODIKLIAI</t>
    </r>
  </si>
  <si>
    <r>
      <t xml:space="preserve">2023-2025 METŲ </t>
    </r>
    <r>
      <rPr>
        <b/>
        <u/>
        <sz val="12"/>
        <color rgb="FF000000"/>
        <rFont val="Times New Roman"/>
        <family val="1"/>
        <charset val="186"/>
      </rPr>
      <t>001 UGDYMO KOKYBĖS, SPORTO IR MODERNIOS APLINKOS UŽTIKRINIMO PROGRAMOS</t>
    </r>
    <r>
      <rPr>
        <b/>
        <sz val="12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</si>
  <si>
    <t xml:space="preserve">                         strateginio veiklos plano</t>
  </si>
  <si>
    <t xml:space="preserve"> 2.1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</si>
</sst>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0.000"/>
    <numFmt numFmtId="165" formatCode="[$-10409]#0.00"/>
    <numFmt numFmtId="166" formatCode="0.000"/>
  </numFmts>
  <fonts count="31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2" tint="-0.499984740745262"/>
      <name val="Times New Roman"/>
      <family val="1"/>
      <charset val="186"/>
    </font>
    <font>
      <b/>
      <sz val="11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9" fontId="11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1" fillId="0" borderId="0" xfId="0" applyFont="1" applyAlignment="1">
      <alignment horizontal="center"/>
    </xf>
    <xf numFmtId="0" fontId="8" fillId="3" borderId="3" xfId="0" applyFont="1" applyFill="1" applyBorder="1" applyAlignment="1" applyProtection="1">
      <alignment horizontal="center" vertical="center" wrapText="1" readingOrder="1"/>
      <protection locked="0"/>
    </xf>
    <xf numFmtId="0" fontId="8" fillId="3" borderId="3" xfId="0" applyFont="1" applyFill="1" applyBorder="1" applyAlignment="1" applyProtection="1">
      <alignment horizontal="left" vertical="center" wrapText="1" readingOrder="1"/>
      <protection locked="0"/>
    </xf>
    <xf numFmtId="0" fontId="10" fillId="3" borderId="6" xfId="0" applyFont="1" applyFill="1" applyBorder="1" applyAlignment="1" applyProtection="1">
      <alignment horizontal="center" vertical="top" wrapText="1" readingOrder="1"/>
      <protection locked="0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0" fontId="7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14" fillId="0" borderId="9" xfId="0" applyFont="1" applyBorder="1" applyAlignment="1" applyProtection="1">
      <alignment horizontal="center" vertical="top" wrapText="1" readingOrder="1"/>
      <protection locked="0"/>
    </xf>
    <xf numFmtId="0" fontId="8" fillId="3" borderId="6" xfId="0" applyFont="1" applyFill="1" applyBorder="1" applyAlignment="1" applyProtection="1">
      <alignment horizontal="center" vertical="top" wrapText="1" readingOrder="1"/>
      <protection locked="0"/>
    </xf>
    <xf numFmtId="0" fontId="8" fillId="3" borderId="6" xfId="0" applyFont="1" applyFill="1" applyBorder="1" applyAlignment="1" applyProtection="1">
      <alignment horizontal="left" vertical="top" wrapText="1" readingOrder="1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7" borderId="6" xfId="0" applyFont="1" applyFill="1" applyBorder="1" applyAlignment="1" applyProtection="1">
      <alignment horizontal="center" vertical="top" wrapText="1" readingOrder="1"/>
      <protection locked="0"/>
    </xf>
    <xf numFmtId="0" fontId="7" fillId="3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 applyProtection="1">
      <alignment horizontal="left" vertical="center" wrapText="1" readingOrder="1"/>
      <protection locked="0"/>
    </xf>
    <xf numFmtId="1" fontId="7" fillId="0" borderId="6" xfId="0" applyNumberFormat="1" applyFont="1" applyBorder="1" applyAlignment="1" applyProtection="1">
      <alignment horizontal="center" vertical="center" wrapText="1" readingOrder="1"/>
      <protection locked="0"/>
    </xf>
    <xf numFmtId="166" fontId="7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5" fillId="9" borderId="6" xfId="0" applyFont="1" applyFill="1" applyBorder="1" applyAlignment="1">
      <alignment wrapText="1"/>
    </xf>
    <xf numFmtId="165" fontId="8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6" xfId="0" applyFont="1" applyBorder="1" applyAlignment="1" applyProtection="1">
      <alignment horizontal="center" vertical="center" wrapText="1" readingOrder="1"/>
      <protection locked="0"/>
    </xf>
    <xf numFmtId="0" fontId="16" fillId="0" borderId="6" xfId="0" applyFont="1" applyBorder="1" applyAlignment="1">
      <alignment horizontal="center" vertical="center"/>
    </xf>
    <xf numFmtId="0" fontId="17" fillId="9" borderId="6" xfId="0" applyFont="1" applyFill="1" applyBorder="1" applyAlignment="1">
      <alignment wrapText="1"/>
    </xf>
    <xf numFmtId="0" fontId="7" fillId="0" borderId="6" xfId="0" applyFont="1" applyBorder="1" applyAlignment="1">
      <alignment horizontal="center"/>
    </xf>
    <xf numFmtId="49" fontId="8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6" xfId="0" applyFont="1" applyFill="1" applyBorder="1" applyAlignment="1" applyProtection="1">
      <alignment horizontal="center" vertical="center" wrapText="1" readingOrder="1"/>
      <protection locked="0"/>
    </xf>
    <xf numFmtId="0" fontId="16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3" borderId="6" xfId="0" applyFont="1" applyFill="1" applyBorder="1" applyAlignment="1">
      <alignment horizontal="left" wrapText="1"/>
    </xf>
    <xf numFmtId="0" fontId="7" fillId="3" borderId="6" xfId="0" applyFont="1" applyFill="1" applyBorder="1"/>
    <xf numFmtId="0" fontId="3" fillId="5" borderId="6" xfId="0" applyFont="1" applyFill="1" applyBorder="1" applyAlignment="1" applyProtection="1">
      <alignment horizontal="center" vertical="center" wrapText="1" readingOrder="1"/>
      <protection locked="0"/>
    </xf>
    <xf numFmtId="0" fontId="16" fillId="5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8" fillId="0" borderId="6" xfId="0" applyFont="1" applyBorder="1" applyAlignment="1" applyProtection="1">
      <alignment horizontal="left" vertical="center" wrapText="1" readingOrder="1"/>
      <protection locked="0"/>
    </xf>
    <xf numFmtId="0" fontId="7" fillId="9" borderId="6" xfId="0" applyFont="1" applyFill="1" applyBorder="1" applyAlignment="1">
      <alignment wrapText="1"/>
    </xf>
    <xf numFmtId="0" fontId="18" fillId="9" borderId="6" xfId="0" applyFont="1" applyFill="1" applyBorder="1" applyAlignment="1">
      <alignment wrapText="1"/>
    </xf>
    <xf numFmtId="165" fontId="7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6" xfId="0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Alignment="1">
      <alignment horizontal="left"/>
    </xf>
    <xf numFmtId="0" fontId="8" fillId="7" borderId="4" xfId="0" applyFont="1" applyFill="1" applyBorder="1" applyAlignment="1" applyProtection="1">
      <alignment vertical="center" wrapText="1" readingOrder="1"/>
      <protection locked="0"/>
    </xf>
    <xf numFmtId="166" fontId="3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8" fillId="7" borderId="6" xfId="0" applyFont="1" applyFill="1" applyBorder="1" applyAlignment="1" applyProtection="1">
      <alignment vertical="center" wrapText="1" readingOrder="1"/>
      <protection locked="0"/>
    </xf>
    <xf numFmtId="166" fontId="3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3" fillId="6" borderId="7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19" xfId="0" applyNumberFormat="1" applyFont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7" fillId="3" borderId="6" xfId="0" applyFont="1" applyFill="1" applyBorder="1" applyAlignment="1" applyProtection="1">
      <alignment horizontal="left" vertical="center" wrapText="1" readingOrder="1"/>
      <protection locked="0"/>
    </xf>
    <xf numFmtId="0" fontId="19" fillId="0" borderId="0" xfId="0" applyFont="1"/>
    <xf numFmtId="0" fontId="4" fillId="7" borderId="6" xfId="0" applyFont="1" applyFill="1" applyBorder="1" applyAlignment="1" applyProtection="1">
      <alignment vertical="center" wrapText="1" readingOrder="1"/>
      <protection locked="0"/>
    </xf>
    <xf numFmtId="0" fontId="14" fillId="3" borderId="6" xfId="0" applyFont="1" applyFill="1" applyBorder="1" applyAlignment="1" applyProtection="1">
      <alignment horizontal="center" vertical="top" wrapText="1" readingOrder="1"/>
      <protection locked="0"/>
    </xf>
    <xf numFmtId="0" fontId="7" fillId="3" borderId="6" xfId="0" applyFont="1" applyFill="1" applyBorder="1" applyAlignment="1" applyProtection="1">
      <alignment horizontal="center" vertical="top" wrapText="1" readingOrder="1"/>
      <protection locked="0"/>
    </xf>
    <xf numFmtId="0" fontId="7" fillId="3" borderId="6" xfId="0" applyFont="1" applyFill="1" applyBorder="1" applyAlignment="1" applyProtection="1">
      <alignment horizontal="left" vertical="top" wrapText="1" readingOrder="1"/>
      <protection locked="0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 applyProtection="1">
      <alignment horizontal="left" vertical="center" wrapText="1" readingOrder="1"/>
      <protection locked="0"/>
    </xf>
    <xf numFmtId="0" fontId="15" fillId="0" borderId="6" xfId="0" applyFont="1" applyBorder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165" fontId="7" fillId="0" borderId="6" xfId="0" applyNumberFormat="1" applyFont="1" applyBorder="1" applyAlignment="1" applyProtection="1">
      <alignment horizontal="right" vertical="center" wrapText="1" readingOrder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0" borderId="6" xfId="0" applyFont="1" applyBorder="1" applyAlignment="1" applyProtection="1">
      <alignment horizontal="center" vertical="center" wrapText="1" readingOrder="1"/>
      <protection locked="0"/>
    </xf>
    <xf numFmtId="0" fontId="16" fillId="0" borderId="6" xfId="0" applyFont="1" applyBorder="1" applyAlignment="1" applyProtection="1">
      <alignment horizontal="center" vertical="center" wrapText="1" readingOrder="1"/>
      <protection locked="0"/>
    </xf>
    <xf numFmtId="166" fontId="7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 applyAlignment="1" applyProtection="1">
      <alignment horizontal="center" vertical="center" wrapText="1" readingOrder="1"/>
      <protection locked="0"/>
    </xf>
    <xf numFmtId="166" fontId="3" fillId="0" borderId="29" xfId="0" applyNumberFormat="1" applyFont="1" applyBorder="1" applyAlignment="1" applyProtection="1">
      <alignment horizontal="center" vertical="center" wrapText="1" readingOrder="1"/>
      <protection locked="0"/>
    </xf>
    <xf numFmtId="166" fontId="3" fillId="0" borderId="26" xfId="0" applyNumberFormat="1" applyFont="1" applyBorder="1" applyAlignment="1" applyProtection="1">
      <alignment horizontal="center" vertical="center" wrapText="1" readingOrder="1"/>
      <protection locked="0"/>
    </xf>
    <xf numFmtId="164" fontId="3" fillId="6" borderId="27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0" borderId="26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28" xfId="0" applyNumberFormat="1" applyFont="1" applyBorder="1" applyAlignment="1" applyProtection="1">
      <alignment horizontal="center" vertical="center" wrapText="1" readingOrder="1"/>
      <protection locked="0"/>
    </xf>
    <xf numFmtId="0" fontId="3" fillId="7" borderId="6" xfId="0" applyFont="1" applyFill="1" applyBorder="1" applyAlignment="1" applyProtection="1">
      <alignment horizontal="center" wrapText="1" readingOrder="1"/>
      <protection locked="0"/>
    </xf>
    <xf numFmtId="0" fontId="22" fillId="7" borderId="6" xfId="0" applyFont="1" applyFill="1" applyBorder="1" applyAlignment="1" applyProtection="1">
      <alignment horizontal="center" wrapText="1" readingOrder="1"/>
      <protection locked="0"/>
    </xf>
    <xf numFmtId="0" fontId="26" fillId="7" borderId="6" xfId="0" applyFont="1" applyFill="1" applyBorder="1" applyAlignment="1" applyProtection="1">
      <alignment horizontal="center" vertical="top" wrapText="1" readingOrder="1"/>
      <protection locked="0"/>
    </xf>
    <xf numFmtId="49" fontId="8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9" fontId="23" fillId="9" borderId="6" xfId="2" applyFont="1" applyFill="1" applyBorder="1"/>
    <xf numFmtId="1" fontId="16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7" fillId="9" borderId="6" xfId="0" applyFont="1" applyFill="1" applyBorder="1"/>
    <xf numFmtId="9" fontId="24" fillId="10" borderId="6" xfId="2" applyFont="1" applyFill="1" applyBorder="1" applyAlignment="1" applyProtection="1">
      <alignment horizontal="center" vertical="center" wrapText="1" readingOrder="1"/>
      <protection locked="0"/>
    </xf>
    <xf numFmtId="49" fontId="3" fillId="0" borderId="6" xfId="0" applyNumberFormat="1" applyFont="1" applyBorder="1" applyAlignment="1" applyProtection="1">
      <alignment horizontal="center" vertical="center" wrapText="1" readingOrder="1"/>
      <protection locked="0"/>
    </xf>
    <xf numFmtId="9" fontId="24" fillId="0" borderId="6" xfId="2" applyFont="1" applyFill="1" applyBorder="1" applyAlignment="1" applyProtection="1">
      <alignment horizontal="center" vertical="center" wrapText="1" readingOrder="1"/>
      <protection locked="0"/>
    </xf>
    <xf numFmtId="166" fontId="16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6" xfId="0" applyNumberFormat="1" applyFont="1" applyBorder="1" applyAlignment="1" applyProtection="1">
      <alignment horizontal="center" vertical="center" wrapText="1" readingOrder="1"/>
      <protection locked="0"/>
    </xf>
    <xf numFmtId="49" fontId="7" fillId="5" borderId="6" xfId="0" applyNumberFormat="1" applyFont="1" applyFill="1" applyBorder="1" applyAlignment="1">
      <alignment horizontal="center"/>
    </xf>
    <xf numFmtId="166" fontId="16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6" xfId="0" applyFont="1" applyBorder="1"/>
    <xf numFmtId="166" fontId="3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7" borderId="6" xfId="0" applyFont="1" applyFill="1" applyBorder="1" applyAlignment="1" applyProtection="1">
      <alignment horizontal="center" vertical="center" wrapText="1" readingOrder="1"/>
      <protection locked="0"/>
    </xf>
    <xf numFmtId="0" fontId="16" fillId="7" borderId="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4" fillId="6" borderId="6" xfId="0" applyFont="1" applyFill="1" applyBorder="1" applyAlignment="1" applyProtection="1">
      <alignment horizontal="center" vertical="center" wrapText="1" readingOrder="1"/>
      <protection locked="0"/>
    </xf>
    <xf numFmtId="0" fontId="27" fillId="6" borderId="6" xfId="0" applyFont="1" applyFill="1" applyBorder="1" applyAlignment="1" applyProtection="1">
      <alignment horizontal="center" vertical="center" wrapText="1" readingOrder="1"/>
      <protection locked="0"/>
    </xf>
    <xf numFmtId="0" fontId="8" fillId="7" borderId="6" xfId="0" applyFont="1" applyFill="1" applyBorder="1" applyAlignment="1" applyProtection="1">
      <alignment horizontal="center" wrapText="1" readingOrder="1"/>
      <protection locked="0"/>
    </xf>
    <xf numFmtId="0" fontId="8" fillId="7" borderId="6" xfId="0" applyFont="1" applyFill="1" applyBorder="1" applyAlignment="1" applyProtection="1">
      <alignment horizontal="center" vertical="top" wrapText="1" readingOrder="1"/>
      <protection locked="0"/>
    </xf>
    <xf numFmtId="0" fontId="3" fillId="7" borderId="9" xfId="0" applyFont="1" applyFill="1" applyBorder="1" applyAlignment="1" applyProtection="1">
      <alignment horizontal="center" wrapText="1" readingOrder="1"/>
      <protection locked="0"/>
    </xf>
    <xf numFmtId="0" fontId="8" fillId="7" borderId="9" xfId="0" applyFont="1" applyFill="1" applyBorder="1" applyAlignment="1" applyProtection="1">
      <alignment horizontal="center" vertical="top" wrapText="1" readingOrder="1"/>
      <protection locked="0"/>
    </xf>
    <xf numFmtId="0" fontId="8" fillId="3" borderId="30" xfId="0" applyFont="1" applyFill="1" applyBorder="1" applyAlignment="1" applyProtection="1">
      <alignment horizontal="center" vertical="center" wrapText="1" readingOrder="1"/>
      <protection locked="0"/>
    </xf>
    <xf numFmtId="0" fontId="7" fillId="0" borderId="30" xfId="0" applyFont="1" applyBorder="1" applyAlignment="1" applyProtection="1">
      <alignment horizontal="center" vertical="center" wrapText="1" readingOrder="1"/>
      <protection locked="0"/>
    </xf>
    <xf numFmtId="0" fontId="8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0" borderId="30" xfId="0" applyFont="1" applyBorder="1" applyAlignment="1" applyProtection="1">
      <alignment horizontal="left" vertical="center" wrapText="1" readingOrder="1"/>
      <protection locked="0"/>
    </xf>
    <xf numFmtId="0" fontId="20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right" vertical="center" wrapText="1" readingOrder="1"/>
      <protection locked="0"/>
    </xf>
    <xf numFmtId="49" fontId="3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6" xfId="0" applyFont="1" applyBorder="1" applyAlignment="1" applyProtection="1">
      <alignment horizontal="left" vertical="center" wrapText="1" readingOrder="1"/>
      <protection locked="0"/>
    </xf>
    <xf numFmtId="1" fontId="17" fillId="0" borderId="6" xfId="0" applyNumberFormat="1" applyFont="1" applyBorder="1" applyAlignment="1" applyProtection="1">
      <alignment horizontal="center" vertical="center" wrapText="1" readingOrder="1"/>
      <protection locked="0"/>
    </xf>
    <xf numFmtId="1" fontId="16" fillId="0" borderId="6" xfId="0" applyNumberFormat="1" applyFont="1" applyBorder="1" applyAlignment="1" applyProtection="1">
      <alignment horizontal="center" vertical="center" wrapText="1" readingOrder="1"/>
      <protection locked="0"/>
    </xf>
    <xf numFmtId="49" fontId="8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3" fillId="5" borderId="6" xfId="0" applyFont="1" applyFill="1" applyBorder="1" applyAlignment="1" applyProtection="1">
      <alignment horizontal="right" vertical="center" wrapText="1" readingOrder="1"/>
      <protection locked="0"/>
    </xf>
    <xf numFmtId="49" fontId="7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6" fillId="0" borderId="6" xfId="0" applyFont="1" applyBorder="1" applyAlignment="1" applyProtection="1">
      <alignment horizontal="right" vertical="center" wrapText="1" readingOrder="1"/>
      <protection locked="0"/>
    </xf>
    <xf numFmtId="0" fontId="16" fillId="2" borderId="6" xfId="0" applyFont="1" applyFill="1" applyBorder="1" applyAlignment="1" applyProtection="1">
      <alignment horizontal="right" vertical="center" wrapText="1" readingOrder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6" xfId="0" applyFont="1" applyBorder="1" applyAlignment="1" applyProtection="1">
      <alignment horizontal="center" vertical="center" wrapText="1" readingOrder="1"/>
      <protection locked="0"/>
    </xf>
    <xf numFmtId="0" fontId="7" fillId="4" borderId="6" xfId="0" applyFont="1" applyFill="1" applyBorder="1" applyAlignment="1" applyProtection="1">
      <alignment horizontal="left" vertical="center" wrapText="1" readingOrder="1"/>
      <protection locked="0"/>
    </xf>
    <xf numFmtId="0" fontId="7" fillId="3" borderId="9" xfId="0" applyFont="1" applyFill="1" applyBorder="1" applyAlignment="1" applyProtection="1">
      <alignment horizontal="center" vertical="center" wrapText="1" readingOrder="1"/>
      <protection locked="0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7" fillId="3" borderId="2" xfId="0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>
      <alignment horizontal="left" wrapText="1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horizontal="left"/>
    </xf>
    <xf numFmtId="0" fontId="3" fillId="6" borderId="6" xfId="0" applyFont="1" applyFill="1" applyBorder="1" applyAlignment="1" applyProtection="1">
      <alignment horizontal="right" vertical="center" wrapText="1" readingOrder="1"/>
      <protection locked="0"/>
    </xf>
    <xf numFmtId="1" fontId="18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8" fillId="7" borderId="6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Alignment="1">
      <alignment horizontal="left" wrapText="1"/>
    </xf>
    <xf numFmtId="0" fontId="9" fillId="6" borderId="23" xfId="0" applyFont="1" applyFill="1" applyBorder="1" applyAlignment="1" applyProtection="1">
      <alignment horizontal="right" vertical="center" wrapText="1" readingOrder="1"/>
      <protection locked="0"/>
    </xf>
    <xf numFmtId="0" fontId="9" fillId="6" borderId="19" xfId="0" applyFont="1" applyFill="1" applyBorder="1" applyAlignment="1" applyProtection="1">
      <alignment horizontal="right" vertical="center" wrapText="1" readingOrder="1"/>
      <protection locked="0"/>
    </xf>
    <xf numFmtId="0" fontId="4" fillId="7" borderId="6" xfId="0" applyFont="1" applyFill="1" applyBorder="1" applyAlignment="1" applyProtection="1">
      <alignment horizontal="left" vertical="center" wrapText="1" readingOrder="1"/>
      <protection locked="0"/>
    </xf>
    <xf numFmtId="0" fontId="8" fillId="7" borderId="4" xfId="0" applyFont="1" applyFill="1" applyBorder="1" applyAlignment="1" applyProtection="1">
      <alignment horizontal="left" vertical="center" wrapText="1" readingOrder="1"/>
      <protection locked="0"/>
    </xf>
    <xf numFmtId="0" fontId="16" fillId="7" borderId="20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 applyProtection="1">
      <alignment horizontal="right" vertical="center" wrapText="1" readingOrder="1"/>
      <protection locked="0"/>
    </xf>
    <xf numFmtId="0" fontId="3" fillId="6" borderId="7" xfId="0" applyFont="1" applyFill="1" applyBorder="1" applyAlignment="1" applyProtection="1">
      <alignment horizontal="right" vertical="center" wrapText="1" readingOrder="1"/>
      <protection locked="0"/>
    </xf>
    <xf numFmtId="0" fontId="9" fillId="6" borderId="20" xfId="0" applyFont="1" applyFill="1" applyBorder="1" applyAlignment="1" applyProtection="1">
      <alignment horizontal="right" vertical="center" wrapText="1" readingOrder="1"/>
      <protection locked="0"/>
    </xf>
    <xf numFmtId="0" fontId="9" fillId="6" borderId="4" xfId="0" applyFont="1" applyFill="1" applyBorder="1" applyAlignment="1" applyProtection="1">
      <alignment horizontal="right" vertical="center" wrapText="1" readingOrder="1"/>
      <protection locked="0"/>
    </xf>
    <xf numFmtId="0" fontId="9" fillId="6" borderId="21" xfId="0" applyFont="1" applyFill="1" applyBorder="1" applyAlignment="1" applyProtection="1">
      <alignment horizontal="right" vertical="center" wrapText="1" readingOrder="1"/>
      <protection locked="0"/>
    </xf>
    <xf numFmtId="0" fontId="9" fillId="6" borderId="6" xfId="0" applyFont="1" applyFill="1" applyBorder="1" applyAlignment="1" applyProtection="1">
      <alignment horizontal="right" vertical="center" wrapText="1" readingOrder="1"/>
      <protection locked="0"/>
    </xf>
    <xf numFmtId="0" fontId="3" fillId="2" borderId="6" xfId="0" applyFont="1" applyFill="1" applyBorder="1" applyAlignment="1" applyProtection="1">
      <alignment horizontal="right" vertical="center" wrapText="1" readingOrder="1"/>
      <protection locked="0"/>
    </xf>
    <xf numFmtId="0" fontId="7" fillId="3" borderId="6" xfId="0" applyFont="1" applyFill="1" applyBorder="1" applyAlignment="1" applyProtection="1">
      <alignment horizontal="left" vertical="center" wrapText="1" readingOrder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7" borderId="6" xfId="0" applyFont="1" applyFill="1" applyBorder="1" applyAlignment="1" applyProtection="1">
      <alignment horizontal="center" wrapText="1" readingOrder="1"/>
      <protection locked="0"/>
    </xf>
    <xf numFmtId="0" fontId="22" fillId="6" borderId="6" xfId="0" applyFont="1" applyFill="1" applyBorder="1" applyAlignment="1" applyProtection="1">
      <alignment horizontal="center" vertical="center" wrapText="1" readingOrder="1"/>
      <protection locked="0"/>
    </xf>
    <xf numFmtId="0" fontId="8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3" borderId="17" xfId="0" applyFont="1" applyFill="1" applyBorder="1" applyAlignment="1" applyProtection="1">
      <alignment horizontal="center" vertical="center" wrapText="1" readingOrder="1"/>
      <protection locked="0"/>
    </xf>
    <xf numFmtId="0" fontId="7" fillId="3" borderId="18" xfId="0" applyFont="1" applyFill="1" applyBorder="1" applyAlignment="1" applyProtection="1">
      <alignment horizontal="center" vertical="center" wrapText="1" readingOrder="1"/>
      <protection locked="0"/>
    </xf>
    <xf numFmtId="0" fontId="7" fillId="3" borderId="10" xfId="0" applyFont="1" applyFill="1" applyBorder="1" applyAlignment="1" applyProtection="1">
      <alignment horizontal="center" vertical="center" wrapText="1" readingOrder="1"/>
      <protection locked="0"/>
    </xf>
    <xf numFmtId="0" fontId="7" fillId="3" borderId="13" xfId="0" applyFont="1" applyFill="1" applyBorder="1" applyAlignment="1" applyProtection="1">
      <alignment horizontal="center" vertical="center" wrapText="1" readingOrder="1"/>
      <protection locked="0"/>
    </xf>
    <xf numFmtId="0" fontId="7" fillId="3" borderId="0" xfId="0" applyFont="1" applyFill="1" applyAlignment="1" applyProtection="1">
      <alignment horizontal="center" vertical="center" wrapText="1" readingOrder="1"/>
      <protection locked="0"/>
    </xf>
    <xf numFmtId="0" fontId="7" fillId="3" borderId="11" xfId="0" applyFont="1" applyFill="1" applyBorder="1" applyAlignment="1" applyProtection="1">
      <alignment horizontal="center" vertical="center" wrapText="1" readingOrder="1"/>
      <protection locked="0"/>
    </xf>
    <xf numFmtId="0" fontId="7" fillId="3" borderId="15" xfId="0" applyFont="1" applyFill="1" applyBorder="1" applyAlignment="1" applyProtection="1">
      <alignment horizontal="center" vertical="center" wrapText="1" readingOrder="1"/>
      <protection locked="0"/>
    </xf>
    <xf numFmtId="0" fontId="7" fillId="3" borderId="16" xfId="0" applyFont="1" applyFill="1" applyBorder="1" applyAlignment="1" applyProtection="1">
      <alignment horizontal="center" vertical="center" wrapText="1" readingOrder="1"/>
      <protection locked="0"/>
    </xf>
    <xf numFmtId="0" fontId="7" fillId="3" borderId="24" xfId="0" applyFont="1" applyFill="1" applyBorder="1" applyAlignment="1" applyProtection="1">
      <alignment horizontal="center" vertical="center" wrapText="1" readingOrder="1"/>
      <protection locked="0"/>
    </xf>
    <xf numFmtId="0" fontId="28" fillId="0" borderId="0" xfId="0" applyFont="1" applyAlignment="1" applyProtection="1">
      <alignment horizontal="center" vertical="center" wrapText="1" readingOrder="1"/>
      <protection locked="0"/>
    </xf>
    <xf numFmtId="9" fontId="25" fillId="6" borderId="6" xfId="2" applyFont="1" applyFill="1" applyBorder="1" applyAlignment="1" applyProtection="1">
      <alignment horizontal="center" vertical="center" wrapText="1" readingOrder="1"/>
      <protection locked="0"/>
    </xf>
    <xf numFmtId="49" fontId="8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6" xfId="0" applyFont="1" applyBorder="1" applyAlignment="1" applyProtection="1">
      <alignment horizontal="center" vertical="center" wrapText="1" readingOrder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8" fillId="3" borderId="6" xfId="0" applyFont="1" applyFill="1" applyBorder="1" applyAlignment="1" applyProtection="1">
      <alignment horizontal="center" wrapText="1" readingOrder="1"/>
      <protection locked="0"/>
    </xf>
    <xf numFmtId="0" fontId="3" fillId="7" borderId="6" xfId="0" applyFont="1" applyFill="1" applyBorder="1" applyAlignment="1" applyProtection="1">
      <alignment horizontal="center" wrapText="1" readingOrder="1"/>
      <protection locked="0"/>
    </xf>
    <xf numFmtId="0" fontId="14" fillId="0" borderId="14" xfId="0" applyFont="1" applyBorder="1" applyAlignment="1" applyProtection="1">
      <alignment horizontal="left" vertical="top" wrapText="1" readingOrder="1"/>
      <protection locked="0"/>
    </xf>
    <xf numFmtId="0" fontId="10" fillId="3" borderId="9" xfId="0" applyFont="1" applyFill="1" applyBorder="1" applyAlignment="1" applyProtection="1">
      <alignment horizontal="left" vertical="top" wrapText="1" readingOrder="1"/>
      <protection locked="0"/>
    </xf>
    <xf numFmtId="0" fontId="10" fillId="3" borderId="1" xfId="0" applyFont="1" applyFill="1" applyBorder="1" applyAlignment="1" applyProtection="1">
      <alignment horizontal="left" vertical="top" wrapText="1" readingOrder="1"/>
      <protection locked="0"/>
    </xf>
    <xf numFmtId="0" fontId="14" fillId="3" borderId="9" xfId="0" applyFont="1" applyFill="1" applyBorder="1" applyAlignment="1" applyProtection="1">
      <alignment horizontal="left" vertical="top" wrapText="1" readingOrder="1"/>
      <protection locked="0"/>
    </xf>
    <xf numFmtId="0" fontId="14" fillId="3" borderId="1" xfId="0" applyFont="1" applyFill="1" applyBorder="1" applyAlignment="1" applyProtection="1">
      <alignment horizontal="left" vertical="top" wrapText="1" readingOrder="1"/>
      <protection locked="0"/>
    </xf>
    <xf numFmtId="0" fontId="3" fillId="7" borderId="9" xfId="0" applyFont="1" applyFill="1" applyBorder="1" applyAlignment="1" applyProtection="1">
      <alignment horizontal="center" wrapText="1" readingOrder="1"/>
      <protection locked="0"/>
    </xf>
    <xf numFmtId="0" fontId="28" fillId="0" borderId="16" xfId="0" applyFont="1" applyBorder="1" applyAlignment="1" applyProtection="1">
      <alignment horizontal="center" vertical="center" wrapText="1" readingOrder="1"/>
      <protection locked="0"/>
    </xf>
    <xf numFmtId="0" fontId="20" fillId="0" borderId="0" xfId="0" applyFont="1" applyAlignment="1">
      <alignment horizontal="center" vertical="center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6"/>
  <sheetViews>
    <sheetView zoomScaleNormal="100" zoomScaleSheetLayoutView="100" workbookViewId="0">
      <pane ySplit="6" topLeftCell="A283" activePane="bottomLeft" state="frozen"/>
      <selection pane="bottomLeft" activeCell="A4" sqref="A4:R4"/>
    </sheetView>
  </sheetViews>
  <sheetFormatPr defaultColWidth="9.140625" defaultRowHeight="15" x14ac:dyDescent="0.25"/>
  <cols>
    <col min="1" max="2" width="11.28515625" style="18" customWidth="1"/>
    <col min="3" max="3" width="11.28515625" style="19" customWidth="1"/>
    <col min="4" max="4" width="14.42578125" style="19" customWidth="1"/>
    <col min="5" max="5" width="8.28515625" style="19" customWidth="1"/>
    <col min="6" max="6" width="10.42578125" style="19" customWidth="1"/>
    <col min="7" max="7" width="15.7109375" style="19" customWidth="1"/>
    <col min="8" max="8" width="13.42578125" style="19" hidden="1" customWidth="1"/>
    <col min="9" max="11" width="12.42578125" style="19" customWidth="1"/>
    <col min="12" max="12" width="19.28515625" style="19" customWidth="1"/>
    <col min="13" max="13" width="18.28515625" style="19" hidden="1" customWidth="1"/>
    <col min="14" max="14" width="38.7109375" style="19" hidden="1" customWidth="1"/>
    <col min="15" max="15" width="5.85546875" style="19" hidden="1" customWidth="1"/>
    <col min="16" max="18" width="7.140625" style="19" hidden="1" customWidth="1"/>
    <col min="19" max="19" width="13.85546875" style="78" hidden="1" customWidth="1"/>
    <col min="20" max="16384" width="9.140625" style="1"/>
  </cols>
  <sheetData>
    <row r="1" spans="1:20" x14ac:dyDescent="0.25">
      <c r="I1" s="1"/>
      <c r="J1" s="115" t="s">
        <v>11</v>
      </c>
      <c r="K1" s="1"/>
      <c r="L1" s="1"/>
    </row>
    <row r="2" spans="1:20" x14ac:dyDescent="0.25">
      <c r="I2" s="1"/>
      <c r="J2" s="115" t="s">
        <v>12</v>
      </c>
      <c r="K2" s="1"/>
      <c r="L2" s="1"/>
    </row>
    <row r="3" spans="1:20" x14ac:dyDescent="0.25">
      <c r="I3" s="1"/>
      <c r="J3" s="115" t="s">
        <v>39</v>
      </c>
      <c r="K3" s="1"/>
      <c r="L3" s="1"/>
    </row>
    <row r="4" spans="1:20" ht="36.75" customHeight="1" x14ac:dyDescent="0.2">
      <c r="A4" s="169" t="s">
        <v>369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79"/>
    </row>
    <row r="5" spans="1:20" ht="30.75" customHeight="1" x14ac:dyDescent="0.2">
      <c r="A5" s="157" t="s">
        <v>13</v>
      </c>
      <c r="B5" s="157" t="s">
        <v>349</v>
      </c>
      <c r="C5" s="157" t="s">
        <v>14</v>
      </c>
      <c r="D5" s="157" t="s">
        <v>15</v>
      </c>
      <c r="E5" s="157" t="s">
        <v>5</v>
      </c>
      <c r="F5" s="157" t="s">
        <v>348</v>
      </c>
      <c r="G5" s="157" t="s">
        <v>366</v>
      </c>
      <c r="H5" s="157" t="s">
        <v>350</v>
      </c>
      <c r="I5" s="157" t="s">
        <v>351</v>
      </c>
      <c r="J5" s="157" t="s">
        <v>352</v>
      </c>
      <c r="K5" s="157" t="s">
        <v>353</v>
      </c>
      <c r="L5" s="157" t="s">
        <v>354</v>
      </c>
      <c r="M5" s="156" t="s">
        <v>9</v>
      </c>
      <c r="N5" s="156" t="s">
        <v>355</v>
      </c>
      <c r="O5" s="156"/>
      <c r="P5" s="156" t="s">
        <v>356</v>
      </c>
      <c r="Q5" s="156"/>
      <c r="R5" s="156"/>
      <c r="S5" s="170" t="s">
        <v>31</v>
      </c>
    </row>
    <row r="6" spans="1:20" ht="24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6"/>
      <c r="N6" s="87" t="s">
        <v>1</v>
      </c>
      <c r="O6" s="87" t="s">
        <v>16</v>
      </c>
      <c r="P6" s="86">
        <v>2023</v>
      </c>
      <c r="Q6" s="86">
        <v>2024</v>
      </c>
      <c r="R6" s="86">
        <v>2025</v>
      </c>
      <c r="S6" s="170"/>
    </row>
    <row r="7" spans="1:20" ht="12.75" x14ac:dyDescent="0.2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86"/>
      <c r="N7" s="87"/>
      <c r="O7" s="87"/>
      <c r="P7" s="86"/>
      <c r="Q7" s="86"/>
      <c r="R7" s="86"/>
      <c r="S7" s="105">
        <v>13</v>
      </c>
    </row>
    <row r="8" spans="1:20" ht="21.75" customHeight="1" x14ac:dyDescent="0.25">
      <c r="A8" s="88" t="s">
        <v>0</v>
      </c>
      <c r="B8" s="128" t="s">
        <v>152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89"/>
    </row>
    <row r="9" spans="1:20" ht="15.75" customHeight="1" x14ac:dyDescent="0.25">
      <c r="A9" s="171" t="s">
        <v>0</v>
      </c>
      <c r="B9" s="158" t="s">
        <v>0</v>
      </c>
      <c r="C9" s="154" t="s">
        <v>153</v>
      </c>
      <c r="D9" s="154"/>
      <c r="E9" s="154"/>
      <c r="F9" s="159" t="s">
        <v>42</v>
      </c>
      <c r="G9" s="160"/>
      <c r="H9" s="161"/>
      <c r="I9" s="161"/>
      <c r="J9" s="161"/>
      <c r="K9" s="162"/>
      <c r="L9" s="159" t="s">
        <v>340</v>
      </c>
      <c r="M9" s="21" t="s">
        <v>142</v>
      </c>
      <c r="N9" s="60" t="s">
        <v>242</v>
      </c>
      <c r="O9" s="39" t="s">
        <v>18</v>
      </c>
      <c r="P9" s="39">
        <v>81.2</v>
      </c>
      <c r="Q9" s="39">
        <v>86</v>
      </c>
      <c r="R9" s="39">
        <v>92</v>
      </c>
      <c r="S9" s="89"/>
    </row>
    <row r="10" spans="1:20" ht="15.75" customHeight="1" x14ac:dyDescent="0.25">
      <c r="A10" s="171"/>
      <c r="B10" s="158"/>
      <c r="C10" s="154"/>
      <c r="D10" s="154"/>
      <c r="E10" s="154"/>
      <c r="F10" s="159"/>
      <c r="G10" s="163"/>
      <c r="H10" s="164"/>
      <c r="I10" s="164"/>
      <c r="J10" s="164"/>
      <c r="K10" s="165"/>
      <c r="L10" s="159"/>
      <c r="M10" s="21" t="s">
        <v>40</v>
      </c>
      <c r="N10" s="21" t="s">
        <v>258</v>
      </c>
      <c r="O10" s="39" t="s">
        <v>18</v>
      </c>
      <c r="P10" s="39">
        <v>88.3</v>
      </c>
      <c r="Q10" s="39">
        <v>89</v>
      </c>
      <c r="R10" s="39">
        <v>90</v>
      </c>
      <c r="S10" s="89"/>
    </row>
    <row r="11" spans="1:20" ht="15.75" customHeight="1" x14ac:dyDescent="0.25">
      <c r="A11" s="171"/>
      <c r="B11" s="158"/>
      <c r="C11" s="154"/>
      <c r="D11" s="154"/>
      <c r="E11" s="154"/>
      <c r="F11" s="159"/>
      <c r="G11" s="163"/>
      <c r="H11" s="164"/>
      <c r="I11" s="164"/>
      <c r="J11" s="164"/>
      <c r="K11" s="165"/>
      <c r="L11" s="159"/>
      <c r="M11" s="21" t="s">
        <v>41</v>
      </c>
      <c r="N11" s="21" t="s">
        <v>241</v>
      </c>
      <c r="O11" s="39" t="s">
        <v>19</v>
      </c>
      <c r="P11" s="39">
        <v>12</v>
      </c>
      <c r="Q11" s="39">
        <v>12.1</v>
      </c>
      <c r="R11" s="39">
        <v>12.2</v>
      </c>
      <c r="S11" s="89"/>
    </row>
    <row r="12" spans="1:20" ht="15.75" customHeight="1" x14ac:dyDescent="0.25">
      <c r="A12" s="171"/>
      <c r="B12" s="158"/>
      <c r="C12" s="154"/>
      <c r="D12" s="154"/>
      <c r="E12" s="154"/>
      <c r="F12" s="159"/>
      <c r="G12" s="163"/>
      <c r="H12" s="164"/>
      <c r="I12" s="164"/>
      <c r="J12" s="164"/>
      <c r="K12" s="165"/>
      <c r="L12" s="159"/>
      <c r="M12" s="21" t="s">
        <v>143</v>
      </c>
      <c r="N12" s="60" t="s">
        <v>240</v>
      </c>
      <c r="O12" s="39" t="s">
        <v>18</v>
      </c>
      <c r="P12" s="39">
        <v>18.5</v>
      </c>
      <c r="Q12" s="39">
        <v>23</v>
      </c>
      <c r="R12" s="39">
        <v>30</v>
      </c>
      <c r="S12" s="89"/>
    </row>
    <row r="13" spans="1:20" ht="15.75" customHeight="1" x14ac:dyDescent="0.25">
      <c r="A13" s="171"/>
      <c r="B13" s="158"/>
      <c r="C13" s="154"/>
      <c r="D13" s="154"/>
      <c r="E13" s="154"/>
      <c r="F13" s="159"/>
      <c r="G13" s="163"/>
      <c r="H13" s="164"/>
      <c r="I13" s="164"/>
      <c r="J13" s="164"/>
      <c r="K13" s="165"/>
      <c r="L13" s="159"/>
      <c r="M13" s="21" t="s">
        <v>144</v>
      </c>
      <c r="N13" s="21" t="s">
        <v>239</v>
      </c>
      <c r="O13" s="39" t="s">
        <v>18</v>
      </c>
      <c r="P13" s="39">
        <v>64.3</v>
      </c>
      <c r="Q13" s="39">
        <v>65</v>
      </c>
      <c r="R13" s="39">
        <v>65.5</v>
      </c>
      <c r="S13" s="89"/>
    </row>
    <row r="14" spans="1:20" ht="15.75" customHeight="1" x14ac:dyDescent="0.25">
      <c r="A14" s="171"/>
      <c r="B14" s="158"/>
      <c r="C14" s="154"/>
      <c r="D14" s="154"/>
      <c r="E14" s="154"/>
      <c r="F14" s="159"/>
      <c r="G14" s="163"/>
      <c r="H14" s="164"/>
      <c r="I14" s="164"/>
      <c r="J14" s="164"/>
      <c r="K14" s="165"/>
      <c r="L14" s="159"/>
      <c r="M14" s="21" t="s">
        <v>154</v>
      </c>
      <c r="N14" s="21" t="s">
        <v>116</v>
      </c>
      <c r="O14" s="39" t="s">
        <v>18</v>
      </c>
      <c r="P14" s="39">
        <v>67.099999999999994</v>
      </c>
      <c r="Q14" s="39">
        <v>69</v>
      </c>
      <c r="R14" s="39">
        <v>71</v>
      </c>
      <c r="S14" s="89"/>
    </row>
    <row r="15" spans="1:20" ht="15.75" customHeight="1" x14ac:dyDescent="0.25">
      <c r="A15" s="171"/>
      <c r="B15" s="158"/>
      <c r="C15" s="154"/>
      <c r="D15" s="154"/>
      <c r="E15" s="154"/>
      <c r="F15" s="159"/>
      <c r="G15" s="166"/>
      <c r="H15" s="167"/>
      <c r="I15" s="167"/>
      <c r="J15" s="167"/>
      <c r="K15" s="168"/>
      <c r="L15" s="159"/>
      <c r="M15" s="21" t="s">
        <v>155</v>
      </c>
      <c r="N15" s="21" t="s">
        <v>163</v>
      </c>
      <c r="O15" s="39" t="s">
        <v>18</v>
      </c>
      <c r="P15" s="39">
        <v>93.3</v>
      </c>
      <c r="Q15" s="39">
        <v>94</v>
      </c>
      <c r="R15" s="39">
        <v>95</v>
      </c>
      <c r="S15" s="89"/>
    </row>
    <row r="16" spans="1:20" ht="10.5" customHeight="1" x14ac:dyDescent="0.25">
      <c r="A16" s="171"/>
      <c r="B16" s="126" t="s">
        <v>0</v>
      </c>
      <c r="C16" s="127" t="s">
        <v>0</v>
      </c>
      <c r="D16" s="118" t="s">
        <v>43</v>
      </c>
      <c r="E16" s="118"/>
      <c r="F16" s="120" t="s">
        <v>28</v>
      </c>
      <c r="G16" s="119"/>
      <c r="H16" s="119"/>
      <c r="I16" s="119"/>
      <c r="J16" s="119"/>
      <c r="K16" s="119"/>
      <c r="L16" s="133" t="s">
        <v>26</v>
      </c>
      <c r="M16" s="22" t="s">
        <v>267</v>
      </c>
      <c r="N16" s="22" t="s">
        <v>246</v>
      </c>
      <c r="O16" s="23" t="s">
        <v>18</v>
      </c>
      <c r="P16" s="23">
        <v>16</v>
      </c>
      <c r="Q16" s="23">
        <v>16.8</v>
      </c>
      <c r="R16" s="23">
        <v>17.600000000000001</v>
      </c>
      <c r="S16" s="89"/>
      <c r="T16" s="61"/>
    </row>
    <row r="17" spans="1:20" ht="10.5" customHeight="1" x14ac:dyDescent="0.25">
      <c r="A17" s="171"/>
      <c r="B17" s="126"/>
      <c r="C17" s="127"/>
      <c r="D17" s="118"/>
      <c r="E17" s="118"/>
      <c r="F17" s="120"/>
      <c r="G17" s="119"/>
      <c r="H17" s="119"/>
      <c r="I17" s="119"/>
      <c r="J17" s="119"/>
      <c r="K17" s="119"/>
      <c r="L17" s="133"/>
      <c r="M17" s="22" t="s">
        <v>268</v>
      </c>
      <c r="N17" s="24" t="s">
        <v>44</v>
      </c>
      <c r="O17" s="23" t="s">
        <v>18</v>
      </c>
      <c r="P17" s="23">
        <v>8.3000000000000007</v>
      </c>
      <c r="Q17" s="23">
        <v>7.9</v>
      </c>
      <c r="R17" s="23">
        <v>7.5</v>
      </c>
      <c r="S17" s="89"/>
      <c r="T17" s="61"/>
    </row>
    <row r="18" spans="1:20" ht="10.5" customHeight="1" x14ac:dyDescent="0.25">
      <c r="A18" s="171"/>
      <c r="B18" s="126"/>
      <c r="C18" s="127"/>
      <c r="D18" s="118"/>
      <c r="E18" s="118"/>
      <c r="F18" s="120"/>
      <c r="G18" s="119"/>
      <c r="H18" s="119"/>
      <c r="I18" s="119"/>
      <c r="J18" s="119"/>
      <c r="K18" s="119"/>
      <c r="L18" s="133"/>
      <c r="M18" s="22" t="s">
        <v>114</v>
      </c>
      <c r="N18" s="24" t="s">
        <v>243</v>
      </c>
      <c r="O18" s="23" t="s">
        <v>18</v>
      </c>
      <c r="P18" s="23">
        <v>100</v>
      </c>
      <c r="Q18" s="23">
        <v>100</v>
      </c>
      <c r="R18" s="23">
        <v>100</v>
      </c>
      <c r="S18" s="89"/>
      <c r="T18" s="61"/>
    </row>
    <row r="19" spans="1:20" ht="10.5" customHeight="1" x14ac:dyDescent="0.25">
      <c r="A19" s="171"/>
      <c r="B19" s="126"/>
      <c r="C19" s="127"/>
      <c r="D19" s="118"/>
      <c r="E19" s="118"/>
      <c r="F19" s="120"/>
      <c r="G19" s="119"/>
      <c r="H19" s="119"/>
      <c r="I19" s="119"/>
      <c r="J19" s="119"/>
      <c r="K19" s="119"/>
      <c r="L19" s="133"/>
      <c r="M19" s="22" t="s">
        <v>112</v>
      </c>
      <c r="N19" s="24" t="s">
        <v>244</v>
      </c>
      <c r="O19" s="23" t="s">
        <v>130</v>
      </c>
      <c r="P19" s="23">
        <v>0.43</v>
      </c>
      <c r="Q19" s="23">
        <v>0.45</v>
      </c>
      <c r="R19" s="23">
        <v>0.47</v>
      </c>
      <c r="S19" s="89"/>
    </row>
    <row r="20" spans="1:20" ht="10.5" customHeight="1" x14ac:dyDescent="0.25">
      <c r="A20" s="171"/>
      <c r="B20" s="126"/>
      <c r="C20" s="127"/>
      <c r="D20" s="118"/>
      <c r="E20" s="118"/>
      <c r="F20" s="120"/>
      <c r="G20" s="119"/>
      <c r="H20" s="119"/>
      <c r="I20" s="119"/>
      <c r="J20" s="119"/>
      <c r="K20" s="119"/>
      <c r="L20" s="133"/>
      <c r="M20" s="22" t="s">
        <v>113</v>
      </c>
      <c r="N20" s="24" t="s">
        <v>245</v>
      </c>
      <c r="O20" s="23" t="s">
        <v>18</v>
      </c>
      <c r="P20" s="23">
        <v>61.5</v>
      </c>
      <c r="Q20" s="23">
        <v>64.599999999999994</v>
      </c>
      <c r="R20" s="23">
        <v>67.8</v>
      </c>
      <c r="S20" s="89"/>
    </row>
    <row r="21" spans="1:20" ht="10.5" customHeight="1" x14ac:dyDescent="0.25">
      <c r="A21" s="171"/>
      <c r="B21" s="126"/>
      <c r="C21" s="127"/>
      <c r="D21" s="118"/>
      <c r="E21" s="118"/>
      <c r="F21" s="120"/>
      <c r="G21" s="119"/>
      <c r="H21" s="119"/>
      <c r="I21" s="119"/>
      <c r="J21" s="119"/>
      <c r="K21" s="119"/>
      <c r="L21" s="133"/>
      <c r="M21" s="22" t="s">
        <v>293</v>
      </c>
      <c r="N21" s="24" t="s">
        <v>269</v>
      </c>
      <c r="O21" s="23" t="s">
        <v>18</v>
      </c>
      <c r="P21" s="23">
        <v>43.2</v>
      </c>
      <c r="Q21" s="23">
        <v>40.799999999999997</v>
      </c>
      <c r="R21" s="23">
        <v>40.200000000000003</v>
      </c>
      <c r="S21" s="89"/>
    </row>
    <row r="22" spans="1:20" x14ac:dyDescent="0.25">
      <c r="A22" s="171"/>
      <c r="B22" s="126"/>
      <c r="C22" s="121" t="s">
        <v>0</v>
      </c>
      <c r="D22" s="27">
        <v>191130079</v>
      </c>
      <c r="E22" s="43" t="s">
        <v>21</v>
      </c>
      <c r="F22" s="25" t="s">
        <v>26</v>
      </c>
      <c r="G22" s="26">
        <v>287.8</v>
      </c>
      <c r="H22" s="26">
        <v>349.9</v>
      </c>
      <c r="I22" s="26">
        <v>305.60000000000002</v>
      </c>
      <c r="J22" s="26">
        <v>419.9</v>
      </c>
      <c r="K22" s="26">
        <v>503.9</v>
      </c>
      <c r="L22" s="27" t="s">
        <v>26</v>
      </c>
      <c r="M22" s="28"/>
      <c r="N22" s="44"/>
      <c r="O22" s="91"/>
      <c r="P22" s="29"/>
      <c r="Q22" s="29"/>
      <c r="R22" s="91"/>
      <c r="S22" s="89"/>
    </row>
    <row r="23" spans="1:20" ht="30" x14ac:dyDescent="0.25">
      <c r="A23" s="171"/>
      <c r="B23" s="126"/>
      <c r="C23" s="121"/>
      <c r="D23" s="27">
        <v>191130079</v>
      </c>
      <c r="E23" s="43" t="s">
        <v>22</v>
      </c>
      <c r="F23" s="25" t="s">
        <v>26</v>
      </c>
      <c r="G23" s="26">
        <v>1028.0219999999999</v>
      </c>
      <c r="H23" s="26">
        <v>1182</v>
      </c>
      <c r="I23" s="26">
        <v>1086.5999999999999</v>
      </c>
      <c r="J23" s="26">
        <v>1418.4</v>
      </c>
      <c r="K23" s="26">
        <v>1702.1</v>
      </c>
      <c r="L23" s="27" t="s">
        <v>26</v>
      </c>
      <c r="M23" s="28"/>
      <c r="N23" s="44"/>
      <c r="O23" s="91"/>
      <c r="P23" s="29"/>
      <c r="Q23" s="29"/>
      <c r="R23" s="91"/>
      <c r="S23" s="89"/>
    </row>
    <row r="24" spans="1:20" x14ac:dyDescent="0.25">
      <c r="A24" s="171"/>
      <c r="B24" s="126"/>
      <c r="C24" s="121"/>
      <c r="D24" s="27">
        <v>191130079</v>
      </c>
      <c r="E24" s="43" t="s">
        <v>24</v>
      </c>
      <c r="F24" s="25" t="s">
        <v>26</v>
      </c>
      <c r="G24" s="26">
        <v>5.5</v>
      </c>
      <c r="H24" s="26">
        <v>6</v>
      </c>
      <c r="I24" s="26">
        <v>6</v>
      </c>
      <c r="J24" s="26">
        <v>7</v>
      </c>
      <c r="K24" s="26">
        <v>7</v>
      </c>
      <c r="L24" s="27" t="s">
        <v>26</v>
      </c>
      <c r="M24" s="28"/>
      <c r="N24" s="44"/>
      <c r="O24" s="91"/>
      <c r="P24" s="29"/>
      <c r="Q24" s="29"/>
      <c r="R24" s="91"/>
      <c r="S24" s="89"/>
    </row>
    <row r="25" spans="1:20" ht="14.25" x14ac:dyDescent="0.2">
      <c r="A25" s="171"/>
      <c r="B25" s="126"/>
      <c r="C25" s="121"/>
      <c r="D25" s="116" t="s">
        <v>29</v>
      </c>
      <c r="E25" s="116"/>
      <c r="F25" s="116"/>
      <c r="G25" s="52">
        <f>SUM(G22:G24)</f>
        <v>1321.3219999999999</v>
      </c>
      <c r="H25" s="52">
        <f t="shared" ref="H25:K25" si="0">SUM(H22:H24)</f>
        <v>1537.9</v>
      </c>
      <c r="I25" s="52">
        <f t="shared" si="0"/>
        <v>1398.1999999999998</v>
      </c>
      <c r="J25" s="52">
        <f t="shared" si="0"/>
        <v>1845.3000000000002</v>
      </c>
      <c r="K25" s="52">
        <f t="shared" si="0"/>
        <v>2213</v>
      </c>
      <c r="L25" s="30" t="s">
        <v>26</v>
      </c>
      <c r="M25" s="31" t="s">
        <v>26</v>
      </c>
      <c r="N25" s="31" t="s">
        <v>26</v>
      </c>
      <c r="O25" s="31" t="s">
        <v>26</v>
      </c>
      <c r="P25" s="31" t="s">
        <v>26</v>
      </c>
      <c r="Q25" s="31" t="s">
        <v>26</v>
      </c>
      <c r="R25" s="31" t="s">
        <v>26</v>
      </c>
      <c r="S25" s="94">
        <f>(I25-G25)/G25</f>
        <v>5.8182638297099375E-2</v>
      </c>
    </row>
    <row r="26" spans="1:20" ht="9" customHeight="1" x14ac:dyDescent="0.25">
      <c r="A26" s="171"/>
      <c r="B26" s="126"/>
      <c r="C26" s="117" t="s">
        <v>17</v>
      </c>
      <c r="D26" s="118" t="s">
        <v>45</v>
      </c>
      <c r="E26" s="118"/>
      <c r="F26" s="120" t="s">
        <v>28</v>
      </c>
      <c r="G26" s="119"/>
      <c r="H26" s="119"/>
      <c r="I26" s="119"/>
      <c r="J26" s="119"/>
      <c r="K26" s="119"/>
      <c r="L26" s="133" t="s">
        <v>26</v>
      </c>
      <c r="M26" s="66" t="s">
        <v>284</v>
      </c>
      <c r="N26" s="66" t="s">
        <v>246</v>
      </c>
      <c r="O26" s="23" t="s">
        <v>18</v>
      </c>
      <c r="P26" s="23">
        <v>60.9</v>
      </c>
      <c r="Q26" s="23">
        <v>61</v>
      </c>
      <c r="R26" s="23">
        <v>61</v>
      </c>
      <c r="S26" s="89"/>
      <c r="T26" s="61"/>
    </row>
    <row r="27" spans="1:20" ht="9" customHeight="1" x14ac:dyDescent="0.25">
      <c r="A27" s="171"/>
      <c r="B27" s="126"/>
      <c r="C27" s="117"/>
      <c r="D27" s="118"/>
      <c r="E27" s="118"/>
      <c r="F27" s="120"/>
      <c r="G27" s="119"/>
      <c r="H27" s="119"/>
      <c r="I27" s="119"/>
      <c r="J27" s="119"/>
      <c r="K27" s="119"/>
      <c r="L27" s="133"/>
      <c r="M27" s="66" t="s">
        <v>285</v>
      </c>
      <c r="N27" s="67" t="s">
        <v>44</v>
      </c>
      <c r="O27" s="23" t="s">
        <v>18</v>
      </c>
      <c r="P27" s="23">
        <v>1.1000000000000001</v>
      </c>
      <c r="Q27" s="23">
        <v>1.1000000000000001</v>
      </c>
      <c r="R27" s="23">
        <v>1</v>
      </c>
      <c r="S27" s="89"/>
      <c r="T27" s="61"/>
    </row>
    <row r="28" spans="1:20" ht="9" customHeight="1" x14ac:dyDescent="0.25">
      <c r="A28" s="171"/>
      <c r="B28" s="126"/>
      <c r="C28" s="117"/>
      <c r="D28" s="118"/>
      <c r="E28" s="118"/>
      <c r="F28" s="120"/>
      <c r="G28" s="119"/>
      <c r="H28" s="119"/>
      <c r="I28" s="119"/>
      <c r="J28" s="119"/>
      <c r="K28" s="119"/>
      <c r="L28" s="133"/>
      <c r="M28" s="66" t="s">
        <v>121</v>
      </c>
      <c r="N28" s="67" t="s">
        <v>243</v>
      </c>
      <c r="O28" s="23" t="s">
        <v>18</v>
      </c>
      <c r="P28" s="23">
        <v>100</v>
      </c>
      <c r="Q28" s="23">
        <v>100</v>
      </c>
      <c r="R28" s="23">
        <v>100</v>
      </c>
      <c r="S28" s="89"/>
      <c r="T28" s="61"/>
    </row>
    <row r="29" spans="1:20" ht="9" customHeight="1" x14ac:dyDescent="0.25">
      <c r="A29" s="171"/>
      <c r="B29" s="126"/>
      <c r="C29" s="117"/>
      <c r="D29" s="118"/>
      <c r="E29" s="118"/>
      <c r="F29" s="120"/>
      <c r="G29" s="119"/>
      <c r="H29" s="119"/>
      <c r="I29" s="119"/>
      <c r="J29" s="119"/>
      <c r="K29" s="119"/>
      <c r="L29" s="133"/>
      <c r="M29" s="66" t="s">
        <v>122</v>
      </c>
      <c r="N29" s="67" t="s">
        <v>244</v>
      </c>
      <c r="O29" s="23" t="s">
        <v>130</v>
      </c>
      <c r="P29" s="23">
        <v>1.22</v>
      </c>
      <c r="Q29" s="23">
        <v>1.3</v>
      </c>
      <c r="R29" s="23">
        <v>1.5</v>
      </c>
      <c r="S29" s="89"/>
    </row>
    <row r="30" spans="1:20" ht="9" customHeight="1" x14ac:dyDescent="0.25">
      <c r="A30" s="171"/>
      <c r="B30" s="126"/>
      <c r="C30" s="117"/>
      <c r="D30" s="118"/>
      <c r="E30" s="118"/>
      <c r="F30" s="120"/>
      <c r="G30" s="119"/>
      <c r="H30" s="119"/>
      <c r="I30" s="119"/>
      <c r="J30" s="119"/>
      <c r="K30" s="119"/>
      <c r="L30" s="133"/>
      <c r="M30" s="66" t="s">
        <v>123</v>
      </c>
      <c r="N30" s="24" t="s">
        <v>245</v>
      </c>
      <c r="O30" s="23" t="s">
        <v>18</v>
      </c>
      <c r="P30" s="23">
        <v>75</v>
      </c>
      <c r="Q30" s="23">
        <v>76</v>
      </c>
      <c r="R30" s="23">
        <v>77</v>
      </c>
      <c r="S30" s="89"/>
    </row>
    <row r="31" spans="1:20" ht="9" customHeight="1" x14ac:dyDescent="0.25">
      <c r="A31" s="171"/>
      <c r="B31" s="126"/>
      <c r="C31" s="117"/>
      <c r="D31" s="118"/>
      <c r="E31" s="118"/>
      <c r="F31" s="120"/>
      <c r="G31" s="119"/>
      <c r="H31" s="119"/>
      <c r="I31" s="119"/>
      <c r="J31" s="119"/>
      <c r="K31" s="119"/>
      <c r="L31" s="133"/>
      <c r="M31" s="22" t="s">
        <v>292</v>
      </c>
      <c r="N31" s="24" t="s">
        <v>269</v>
      </c>
      <c r="O31" s="23" t="s">
        <v>18</v>
      </c>
      <c r="P31" s="23">
        <v>34</v>
      </c>
      <c r="Q31" s="23">
        <v>34</v>
      </c>
      <c r="R31" s="23">
        <v>34</v>
      </c>
      <c r="S31" s="89"/>
    </row>
    <row r="32" spans="1:20" ht="15" customHeight="1" x14ac:dyDescent="0.25">
      <c r="A32" s="171"/>
      <c r="B32" s="126"/>
      <c r="C32" s="121" t="s">
        <v>17</v>
      </c>
      <c r="D32" s="27">
        <v>191130111</v>
      </c>
      <c r="E32" s="43" t="s">
        <v>21</v>
      </c>
      <c r="F32" s="25" t="s">
        <v>26</v>
      </c>
      <c r="G32" s="26">
        <v>153.1</v>
      </c>
      <c r="H32" s="26">
        <v>193.8</v>
      </c>
      <c r="I32" s="26">
        <v>165.9</v>
      </c>
      <c r="J32" s="26">
        <v>234.5</v>
      </c>
      <c r="K32" s="26">
        <v>257.89999999999998</v>
      </c>
      <c r="L32" s="27" t="s">
        <v>26</v>
      </c>
      <c r="M32" s="28"/>
      <c r="N32" s="44"/>
      <c r="O32" s="91"/>
      <c r="P32" s="29"/>
      <c r="Q32" s="29"/>
      <c r="R32" s="91"/>
      <c r="S32" s="89"/>
    </row>
    <row r="33" spans="1:20" ht="15" customHeight="1" x14ac:dyDescent="0.25">
      <c r="A33" s="171"/>
      <c r="B33" s="126"/>
      <c r="C33" s="121"/>
      <c r="D33" s="27">
        <v>191130111</v>
      </c>
      <c r="E33" s="43" t="s">
        <v>22</v>
      </c>
      <c r="F33" s="25" t="s">
        <v>26</v>
      </c>
      <c r="G33" s="26">
        <v>415.70400000000001</v>
      </c>
      <c r="H33" s="26">
        <v>438</v>
      </c>
      <c r="I33" s="26">
        <v>403.5</v>
      </c>
      <c r="J33" s="26">
        <v>530</v>
      </c>
      <c r="K33" s="26">
        <v>583</v>
      </c>
      <c r="L33" s="27" t="s">
        <v>26</v>
      </c>
      <c r="M33" s="28"/>
      <c r="N33" s="32"/>
      <c r="O33" s="91"/>
      <c r="P33" s="29"/>
      <c r="Q33" s="29"/>
      <c r="R33" s="91"/>
      <c r="S33" s="89"/>
    </row>
    <row r="34" spans="1:20" ht="15" customHeight="1" x14ac:dyDescent="0.25">
      <c r="A34" s="171"/>
      <c r="B34" s="126"/>
      <c r="C34" s="121"/>
      <c r="D34" s="27">
        <v>191130111</v>
      </c>
      <c r="E34" s="43" t="s">
        <v>24</v>
      </c>
      <c r="F34" s="25" t="s">
        <v>26</v>
      </c>
      <c r="G34" s="26">
        <v>2.2000000000000002</v>
      </c>
      <c r="H34" s="26">
        <v>2</v>
      </c>
      <c r="I34" s="26">
        <v>2</v>
      </c>
      <c r="J34" s="26">
        <v>2.8</v>
      </c>
      <c r="K34" s="26">
        <v>3.1</v>
      </c>
      <c r="L34" s="27" t="s">
        <v>26</v>
      </c>
      <c r="M34" s="28"/>
      <c r="N34" s="44"/>
      <c r="O34" s="91"/>
      <c r="P34" s="29"/>
      <c r="Q34" s="29"/>
      <c r="R34" s="91"/>
      <c r="S34" s="89"/>
    </row>
    <row r="35" spans="1:20" ht="14.25" x14ac:dyDescent="0.2">
      <c r="A35" s="171"/>
      <c r="B35" s="126"/>
      <c r="C35" s="121"/>
      <c r="D35" s="116" t="s">
        <v>29</v>
      </c>
      <c r="E35" s="116"/>
      <c r="F35" s="116"/>
      <c r="G35" s="52">
        <f>SUM(G32:G34)</f>
        <v>571.00400000000002</v>
      </c>
      <c r="H35" s="52">
        <f t="shared" ref="H35" si="1">SUM(H32:H34)</f>
        <v>633.79999999999995</v>
      </c>
      <c r="I35" s="52">
        <f t="shared" ref="I35" si="2">SUM(I32:I34)</f>
        <v>571.4</v>
      </c>
      <c r="J35" s="52">
        <f t="shared" ref="J35" si="3">SUM(J32:J34)</f>
        <v>767.3</v>
      </c>
      <c r="K35" s="52">
        <f t="shared" ref="K35" si="4">SUM(K32:K34)</f>
        <v>844</v>
      </c>
      <c r="L35" s="30" t="s">
        <v>26</v>
      </c>
      <c r="M35" s="31" t="s">
        <v>26</v>
      </c>
      <c r="N35" s="31" t="s">
        <v>26</v>
      </c>
      <c r="O35" s="31" t="s">
        <v>26</v>
      </c>
      <c r="P35" s="31" t="s">
        <v>26</v>
      </c>
      <c r="Q35" s="31" t="s">
        <v>26</v>
      </c>
      <c r="R35" s="31" t="s">
        <v>26</v>
      </c>
      <c r="S35" s="94">
        <f>(I35-G35)/G35</f>
        <v>6.9351528185434457E-4</v>
      </c>
    </row>
    <row r="36" spans="1:20" ht="9.75" customHeight="1" x14ac:dyDescent="0.25">
      <c r="A36" s="171"/>
      <c r="B36" s="126"/>
      <c r="C36" s="117" t="s">
        <v>34</v>
      </c>
      <c r="D36" s="118" t="s">
        <v>46</v>
      </c>
      <c r="E36" s="118"/>
      <c r="F36" s="120" t="s">
        <v>28</v>
      </c>
      <c r="G36" s="119"/>
      <c r="H36" s="119"/>
      <c r="I36" s="119"/>
      <c r="J36" s="119"/>
      <c r="K36" s="119"/>
      <c r="L36" s="133" t="s">
        <v>26</v>
      </c>
      <c r="M36" s="66" t="s">
        <v>286</v>
      </c>
      <c r="N36" s="67" t="s">
        <v>240</v>
      </c>
      <c r="O36" s="68" t="s">
        <v>18</v>
      </c>
      <c r="P36" s="68">
        <v>52</v>
      </c>
      <c r="Q36" s="68">
        <v>55</v>
      </c>
      <c r="R36" s="68">
        <v>60</v>
      </c>
      <c r="S36" s="89"/>
      <c r="T36" s="61"/>
    </row>
    <row r="37" spans="1:20" ht="9.75" customHeight="1" x14ac:dyDescent="0.25">
      <c r="A37" s="171"/>
      <c r="B37" s="126"/>
      <c r="C37" s="117"/>
      <c r="D37" s="118"/>
      <c r="E37" s="118"/>
      <c r="F37" s="120"/>
      <c r="G37" s="119"/>
      <c r="H37" s="119"/>
      <c r="I37" s="119"/>
      <c r="J37" s="119"/>
      <c r="K37" s="119"/>
      <c r="L37" s="133"/>
      <c r="M37" s="66" t="s">
        <v>287</v>
      </c>
      <c r="N37" s="67" t="s">
        <v>44</v>
      </c>
      <c r="O37" s="68" t="s">
        <v>18</v>
      </c>
      <c r="P37" s="68">
        <v>4</v>
      </c>
      <c r="Q37" s="68">
        <v>3.5</v>
      </c>
      <c r="R37" s="68">
        <v>3.2</v>
      </c>
      <c r="S37" s="89"/>
      <c r="T37" s="61"/>
    </row>
    <row r="38" spans="1:20" ht="9.75" customHeight="1" x14ac:dyDescent="0.25">
      <c r="A38" s="171"/>
      <c r="B38" s="126"/>
      <c r="C38" s="117"/>
      <c r="D38" s="118"/>
      <c r="E38" s="118"/>
      <c r="F38" s="120"/>
      <c r="G38" s="119"/>
      <c r="H38" s="119"/>
      <c r="I38" s="119"/>
      <c r="J38" s="119"/>
      <c r="K38" s="119"/>
      <c r="L38" s="133"/>
      <c r="M38" s="66" t="s">
        <v>124</v>
      </c>
      <c r="N38" s="67" t="s">
        <v>243</v>
      </c>
      <c r="O38" s="68" t="s">
        <v>18</v>
      </c>
      <c r="P38" s="68">
        <v>100</v>
      </c>
      <c r="Q38" s="68">
        <v>100</v>
      </c>
      <c r="R38" s="68">
        <v>100</v>
      </c>
      <c r="S38" s="89"/>
      <c r="T38" s="61"/>
    </row>
    <row r="39" spans="1:20" ht="9.75" customHeight="1" x14ac:dyDescent="0.25">
      <c r="A39" s="171"/>
      <c r="B39" s="126"/>
      <c r="C39" s="117"/>
      <c r="D39" s="118"/>
      <c r="E39" s="118"/>
      <c r="F39" s="120"/>
      <c r="G39" s="119"/>
      <c r="H39" s="119"/>
      <c r="I39" s="119"/>
      <c r="J39" s="119"/>
      <c r="K39" s="119"/>
      <c r="L39" s="133"/>
      <c r="M39" s="66" t="s">
        <v>125</v>
      </c>
      <c r="N39" s="67" t="s">
        <v>244</v>
      </c>
      <c r="O39" s="68" t="s">
        <v>130</v>
      </c>
      <c r="P39" s="68">
        <v>1</v>
      </c>
      <c r="Q39" s="68">
        <v>1</v>
      </c>
      <c r="R39" s="68">
        <v>1.3</v>
      </c>
      <c r="S39" s="89"/>
    </row>
    <row r="40" spans="1:20" ht="9.75" customHeight="1" x14ac:dyDescent="0.25">
      <c r="A40" s="171"/>
      <c r="B40" s="126"/>
      <c r="C40" s="117"/>
      <c r="D40" s="118"/>
      <c r="E40" s="118"/>
      <c r="F40" s="120"/>
      <c r="G40" s="119"/>
      <c r="H40" s="119"/>
      <c r="I40" s="119"/>
      <c r="J40" s="119"/>
      <c r="K40" s="119"/>
      <c r="L40" s="133"/>
      <c r="M40" s="66" t="s">
        <v>126</v>
      </c>
      <c r="N40" s="67" t="s">
        <v>245</v>
      </c>
      <c r="O40" s="68" t="s">
        <v>18</v>
      </c>
      <c r="P40" s="68">
        <v>63</v>
      </c>
      <c r="Q40" s="68">
        <v>65</v>
      </c>
      <c r="R40" s="68">
        <v>68</v>
      </c>
      <c r="S40" s="89"/>
    </row>
    <row r="41" spans="1:20" ht="9.75" customHeight="1" x14ac:dyDescent="0.25">
      <c r="A41" s="171"/>
      <c r="B41" s="126"/>
      <c r="C41" s="117"/>
      <c r="D41" s="118"/>
      <c r="E41" s="118"/>
      <c r="F41" s="120"/>
      <c r="G41" s="119"/>
      <c r="H41" s="119"/>
      <c r="I41" s="119"/>
      <c r="J41" s="119"/>
      <c r="K41" s="119"/>
      <c r="L41" s="133"/>
      <c r="M41" s="22" t="s">
        <v>291</v>
      </c>
      <c r="N41" s="24" t="s">
        <v>269</v>
      </c>
      <c r="O41" s="23" t="s">
        <v>18</v>
      </c>
      <c r="P41" s="23">
        <v>22.21</v>
      </c>
      <c r="Q41" s="23">
        <v>22.21</v>
      </c>
      <c r="R41" s="23">
        <v>22.21</v>
      </c>
      <c r="S41" s="89"/>
    </row>
    <row r="42" spans="1:20" ht="15" customHeight="1" x14ac:dyDescent="0.25">
      <c r="A42" s="171"/>
      <c r="B42" s="126"/>
      <c r="C42" s="121" t="s">
        <v>34</v>
      </c>
      <c r="D42" s="27">
        <v>191130645</v>
      </c>
      <c r="E42" s="43" t="s">
        <v>21</v>
      </c>
      <c r="F42" s="25" t="s">
        <v>26</v>
      </c>
      <c r="G42" s="26">
        <v>368.2</v>
      </c>
      <c r="H42" s="26">
        <v>328.6</v>
      </c>
      <c r="I42" s="26">
        <v>319.60000000000002</v>
      </c>
      <c r="J42" s="26">
        <v>361.5</v>
      </c>
      <c r="K42" s="26">
        <v>397.6</v>
      </c>
      <c r="L42" s="27" t="s">
        <v>26</v>
      </c>
      <c r="M42" s="28"/>
      <c r="N42" s="44"/>
      <c r="O42" s="91"/>
      <c r="P42" s="29"/>
      <c r="Q42" s="29"/>
      <c r="R42" s="91"/>
      <c r="S42" s="89"/>
    </row>
    <row r="43" spans="1:20" ht="15" customHeight="1" x14ac:dyDescent="0.25">
      <c r="A43" s="171"/>
      <c r="B43" s="126"/>
      <c r="C43" s="121"/>
      <c r="D43" s="27">
        <v>191130645</v>
      </c>
      <c r="E43" s="43" t="s">
        <v>22</v>
      </c>
      <c r="F43" s="25" t="s">
        <v>26</v>
      </c>
      <c r="G43" s="26">
        <v>1447.66</v>
      </c>
      <c r="H43" s="26">
        <v>1557.2</v>
      </c>
      <c r="I43" s="26">
        <v>1484.3</v>
      </c>
      <c r="J43" s="26">
        <v>1712.9</v>
      </c>
      <c r="K43" s="26">
        <v>1884.2</v>
      </c>
      <c r="L43" s="27" t="s">
        <v>26</v>
      </c>
      <c r="M43" s="28"/>
      <c r="N43" s="32"/>
      <c r="O43" s="91"/>
      <c r="P43" s="29"/>
      <c r="Q43" s="29"/>
      <c r="R43" s="91"/>
      <c r="S43" s="89"/>
    </row>
    <row r="44" spans="1:20" ht="15" customHeight="1" x14ac:dyDescent="0.25">
      <c r="A44" s="171"/>
      <c r="B44" s="126"/>
      <c r="C44" s="121"/>
      <c r="D44" s="27">
        <v>191130645</v>
      </c>
      <c r="E44" s="43" t="s">
        <v>24</v>
      </c>
      <c r="F44" s="25" t="s">
        <v>26</v>
      </c>
      <c r="G44" s="26">
        <v>8</v>
      </c>
      <c r="H44" s="26">
        <v>8.5</v>
      </c>
      <c r="I44" s="26">
        <v>8.5</v>
      </c>
      <c r="J44" s="26">
        <v>9</v>
      </c>
      <c r="K44" s="26">
        <v>9</v>
      </c>
      <c r="L44" s="27" t="s">
        <v>26</v>
      </c>
      <c r="M44" s="28"/>
      <c r="N44" s="44"/>
      <c r="O44" s="91"/>
      <c r="P44" s="29"/>
      <c r="Q44" s="29"/>
      <c r="R44" s="91"/>
      <c r="S44" s="89"/>
    </row>
    <row r="45" spans="1:20" ht="14.25" x14ac:dyDescent="0.2">
      <c r="A45" s="171"/>
      <c r="B45" s="126"/>
      <c r="C45" s="121"/>
      <c r="D45" s="116" t="s">
        <v>29</v>
      </c>
      <c r="E45" s="116"/>
      <c r="F45" s="116"/>
      <c r="G45" s="52">
        <f>SUM(G42:G44)</f>
        <v>1823.8600000000001</v>
      </c>
      <c r="H45" s="52">
        <f t="shared" ref="H45" si="5">SUM(H42:H44)</f>
        <v>1894.3000000000002</v>
      </c>
      <c r="I45" s="52">
        <f t="shared" ref="I45" si="6">SUM(I42:I44)</f>
        <v>1812.4</v>
      </c>
      <c r="J45" s="52">
        <f t="shared" ref="J45" si="7">SUM(J42:J44)</f>
        <v>2083.4</v>
      </c>
      <c r="K45" s="52">
        <f t="shared" ref="K45" si="8">SUM(K42:K44)</f>
        <v>2290.8000000000002</v>
      </c>
      <c r="L45" s="30" t="s">
        <v>26</v>
      </c>
      <c r="M45" s="31" t="s">
        <v>26</v>
      </c>
      <c r="N45" s="31" t="s">
        <v>26</v>
      </c>
      <c r="O45" s="31" t="s">
        <v>26</v>
      </c>
      <c r="P45" s="31" t="s">
        <v>26</v>
      </c>
      <c r="Q45" s="31" t="s">
        <v>26</v>
      </c>
      <c r="R45" s="31" t="s">
        <v>26</v>
      </c>
      <c r="S45" s="94">
        <f>(I45-G45)/G45</f>
        <v>-6.283377013586589E-3</v>
      </c>
    </row>
    <row r="46" spans="1:20" ht="11.25" customHeight="1" x14ac:dyDescent="0.25">
      <c r="A46" s="171"/>
      <c r="B46" s="126"/>
      <c r="C46" s="117" t="s">
        <v>35</v>
      </c>
      <c r="D46" s="118" t="s">
        <v>47</v>
      </c>
      <c r="E46" s="118"/>
      <c r="F46" s="120" t="s">
        <v>28</v>
      </c>
      <c r="G46" s="119"/>
      <c r="H46" s="119"/>
      <c r="I46" s="119"/>
      <c r="J46" s="119"/>
      <c r="K46" s="119"/>
      <c r="L46" s="133" t="s">
        <v>26</v>
      </c>
      <c r="M46" s="66" t="s">
        <v>270</v>
      </c>
      <c r="N46" s="67" t="s">
        <v>44</v>
      </c>
      <c r="O46" s="68" t="s">
        <v>18</v>
      </c>
      <c r="P46" s="68">
        <v>5</v>
      </c>
      <c r="Q46" s="68">
        <v>3</v>
      </c>
      <c r="R46" s="68">
        <v>3</v>
      </c>
      <c r="S46" s="89"/>
      <c r="T46" s="61"/>
    </row>
    <row r="47" spans="1:20" ht="11.25" customHeight="1" x14ac:dyDescent="0.25">
      <c r="A47" s="171"/>
      <c r="B47" s="126"/>
      <c r="C47" s="117"/>
      <c r="D47" s="118"/>
      <c r="E47" s="118"/>
      <c r="F47" s="120"/>
      <c r="G47" s="119"/>
      <c r="H47" s="119"/>
      <c r="I47" s="119"/>
      <c r="J47" s="119"/>
      <c r="K47" s="119"/>
      <c r="L47" s="133"/>
      <c r="M47" s="66" t="s">
        <v>127</v>
      </c>
      <c r="N47" s="67" t="s">
        <v>243</v>
      </c>
      <c r="O47" s="68" t="s">
        <v>18</v>
      </c>
      <c r="P47" s="68">
        <v>100</v>
      </c>
      <c r="Q47" s="68">
        <v>100</v>
      </c>
      <c r="R47" s="68">
        <v>100</v>
      </c>
      <c r="S47" s="89"/>
      <c r="T47" s="61"/>
    </row>
    <row r="48" spans="1:20" ht="11.25" customHeight="1" x14ac:dyDescent="0.25">
      <c r="A48" s="171"/>
      <c r="B48" s="126"/>
      <c r="C48" s="117"/>
      <c r="D48" s="118"/>
      <c r="E48" s="118"/>
      <c r="F48" s="120"/>
      <c r="G48" s="119"/>
      <c r="H48" s="119"/>
      <c r="I48" s="119"/>
      <c r="J48" s="119"/>
      <c r="K48" s="119"/>
      <c r="L48" s="133"/>
      <c r="M48" s="66" t="s">
        <v>128</v>
      </c>
      <c r="N48" s="67" t="s">
        <v>244</v>
      </c>
      <c r="O48" s="68" t="s">
        <v>130</v>
      </c>
      <c r="P48" s="68">
        <v>0.1</v>
      </c>
      <c r="Q48" s="68">
        <v>0.1</v>
      </c>
      <c r="R48" s="68">
        <v>0.1</v>
      </c>
      <c r="S48" s="89"/>
    </row>
    <row r="49" spans="1:20" ht="11.25" customHeight="1" x14ac:dyDescent="0.25">
      <c r="A49" s="171"/>
      <c r="B49" s="126"/>
      <c r="C49" s="117"/>
      <c r="D49" s="118"/>
      <c r="E49" s="118"/>
      <c r="F49" s="120"/>
      <c r="G49" s="119"/>
      <c r="H49" s="119"/>
      <c r="I49" s="119"/>
      <c r="J49" s="119"/>
      <c r="K49" s="119"/>
      <c r="L49" s="133"/>
      <c r="M49" s="66" t="s">
        <v>129</v>
      </c>
      <c r="N49" s="67" t="s">
        <v>245</v>
      </c>
      <c r="O49" s="68" t="s">
        <v>18</v>
      </c>
      <c r="P49" s="68">
        <v>65</v>
      </c>
      <c r="Q49" s="68">
        <v>70</v>
      </c>
      <c r="R49" s="68">
        <v>70</v>
      </c>
      <c r="S49" s="89"/>
    </row>
    <row r="50" spans="1:20" ht="11.25" customHeight="1" x14ac:dyDescent="0.25">
      <c r="A50" s="171"/>
      <c r="B50" s="126"/>
      <c r="C50" s="117"/>
      <c r="D50" s="118"/>
      <c r="E50" s="118"/>
      <c r="F50" s="120"/>
      <c r="G50" s="119"/>
      <c r="H50" s="119"/>
      <c r="I50" s="119"/>
      <c r="J50" s="119"/>
      <c r="K50" s="119"/>
      <c r="L50" s="133"/>
      <c r="M50" s="66" t="s">
        <v>271</v>
      </c>
      <c r="N50" s="67" t="s">
        <v>118</v>
      </c>
      <c r="O50" s="68" t="s">
        <v>18</v>
      </c>
      <c r="P50" s="68">
        <v>50</v>
      </c>
      <c r="Q50" s="68">
        <v>45</v>
      </c>
      <c r="R50" s="68">
        <v>45</v>
      </c>
      <c r="S50" s="89"/>
    </row>
    <row r="51" spans="1:20" ht="11.25" customHeight="1" x14ac:dyDescent="0.25">
      <c r="A51" s="171"/>
      <c r="B51" s="126"/>
      <c r="C51" s="117"/>
      <c r="D51" s="118"/>
      <c r="E51" s="118"/>
      <c r="F51" s="120"/>
      <c r="G51" s="119"/>
      <c r="H51" s="119"/>
      <c r="I51" s="119"/>
      <c r="J51" s="119"/>
      <c r="K51" s="119"/>
      <c r="L51" s="133"/>
      <c r="M51" s="22" t="s">
        <v>290</v>
      </c>
      <c r="N51" s="24" t="s">
        <v>297</v>
      </c>
      <c r="O51" s="23" t="s">
        <v>18</v>
      </c>
      <c r="P51" s="23">
        <v>0.88</v>
      </c>
      <c r="Q51" s="23">
        <v>0.9</v>
      </c>
      <c r="R51" s="23">
        <v>0.9</v>
      </c>
      <c r="S51" s="89"/>
    </row>
    <row r="52" spans="1:20" ht="15" customHeight="1" x14ac:dyDescent="0.25">
      <c r="A52" s="171"/>
      <c r="B52" s="126"/>
      <c r="C52" s="121" t="s">
        <v>35</v>
      </c>
      <c r="D52" s="27">
        <v>190986017</v>
      </c>
      <c r="E52" s="43" t="s">
        <v>21</v>
      </c>
      <c r="F52" s="25" t="s">
        <v>26</v>
      </c>
      <c r="G52" s="26">
        <v>26.9</v>
      </c>
      <c r="H52" s="26">
        <v>28.9</v>
      </c>
      <c r="I52" s="26">
        <v>34.4</v>
      </c>
      <c r="J52" s="26">
        <v>31.8</v>
      </c>
      <c r="K52" s="26">
        <v>35</v>
      </c>
      <c r="L52" s="27" t="s">
        <v>26</v>
      </c>
      <c r="M52" s="28"/>
      <c r="N52" s="44"/>
      <c r="O52" s="91"/>
      <c r="P52" s="29"/>
      <c r="Q52" s="29"/>
      <c r="R52" s="91"/>
      <c r="S52" s="89"/>
    </row>
    <row r="53" spans="1:20" ht="15" customHeight="1" x14ac:dyDescent="0.25">
      <c r="A53" s="171"/>
      <c r="B53" s="126"/>
      <c r="C53" s="121"/>
      <c r="D53" s="27">
        <v>190986017</v>
      </c>
      <c r="E53" s="43" t="s">
        <v>22</v>
      </c>
      <c r="F53" s="25" t="s">
        <v>26</v>
      </c>
      <c r="G53" s="26">
        <v>1124.57</v>
      </c>
      <c r="H53" s="26">
        <v>1331.6</v>
      </c>
      <c r="I53" s="26">
        <v>1463.5</v>
      </c>
      <c r="J53" s="26">
        <v>1464.7</v>
      </c>
      <c r="K53" s="26">
        <v>1611.2</v>
      </c>
      <c r="L53" s="27" t="s">
        <v>26</v>
      </c>
      <c r="M53" s="28"/>
      <c r="N53" s="32"/>
      <c r="O53" s="91"/>
      <c r="P53" s="29"/>
      <c r="Q53" s="29"/>
      <c r="R53" s="91"/>
      <c r="S53" s="89"/>
    </row>
    <row r="54" spans="1:20" ht="15" customHeight="1" x14ac:dyDescent="0.25">
      <c r="A54" s="171"/>
      <c r="B54" s="126"/>
      <c r="C54" s="121"/>
      <c r="D54" s="27">
        <v>190986017</v>
      </c>
      <c r="E54" s="43" t="s">
        <v>24</v>
      </c>
      <c r="F54" s="25" t="s">
        <v>26</v>
      </c>
      <c r="G54" s="26">
        <v>17.600000000000001</v>
      </c>
      <c r="H54" s="26">
        <v>26.8</v>
      </c>
      <c r="I54" s="26">
        <v>26.8</v>
      </c>
      <c r="J54" s="26">
        <v>29.5</v>
      </c>
      <c r="K54" s="26">
        <v>32.4</v>
      </c>
      <c r="L54" s="27" t="s">
        <v>26</v>
      </c>
      <c r="M54" s="28"/>
      <c r="N54" s="44"/>
      <c r="O54" s="91"/>
      <c r="P54" s="29"/>
      <c r="Q54" s="29"/>
      <c r="R54" s="91"/>
      <c r="S54" s="89"/>
    </row>
    <row r="55" spans="1:20" ht="14.25" x14ac:dyDescent="0.2">
      <c r="A55" s="171"/>
      <c r="B55" s="126"/>
      <c r="C55" s="121"/>
      <c r="D55" s="116" t="s">
        <v>29</v>
      </c>
      <c r="E55" s="116"/>
      <c r="F55" s="116"/>
      <c r="G55" s="52">
        <f>SUM(G52:G54)</f>
        <v>1169.07</v>
      </c>
      <c r="H55" s="52">
        <f t="shared" ref="H55" si="9">SUM(H52:H54)</f>
        <v>1387.3</v>
      </c>
      <c r="I55" s="52">
        <f t="shared" ref="I55" si="10">SUM(I52:I54)</f>
        <v>1524.7</v>
      </c>
      <c r="J55" s="52">
        <f t="shared" ref="J55" si="11">SUM(J52:J54)</f>
        <v>1526</v>
      </c>
      <c r="K55" s="52">
        <f t="shared" ref="K55" si="12">SUM(K52:K54)</f>
        <v>1678.6000000000001</v>
      </c>
      <c r="L55" s="30" t="s">
        <v>26</v>
      </c>
      <c r="M55" s="31" t="s">
        <v>26</v>
      </c>
      <c r="N55" s="31" t="s">
        <v>26</v>
      </c>
      <c r="O55" s="31" t="s">
        <v>26</v>
      </c>
      <c r="P55" s="31" t="s">
        <v>26</v>
      </c>
      <c r="Q55" s="31" t="s">
        <v>26</v>
      </c>
      <c r="R55" s="31" t="s">
        <v>26</v>
      </c>
      <c r="S55" s="92">
        <f>(I55-G55)/G55</f>
        <v>0.30419906421343473</v>
      </c>
    </row>
    <row r="56" spans="1:20" ht="13.5" customHeight="1" x14ac:dyDescent="0.25">
      <c r="A56" s="171"/>
      <c r="B56" s="126"/>
      <c r="C56" s="117" t="s">
        <v>36</v>
      </c>
      <c r="D56" s="118" t="s">
        <v>48</v>
      </c>
      <c r="E56" s="118"/>
      <c r="F56" s="120" t="s">
        <v>28</v>
      </c>
      <c r="G56" s="119"/>
      <c r="H56" s="119"/>
      <c r="I56" s="119"/>
      <c r="J56" s="119"/>
      <c r="K56" s="119"/>
      <c r="L56" s="133" t="s">
        <v>26</v>
      </c>
      <c r="M56" s="22" t="s">
        <v>288</v>
      </c>
      <c r="N56" s="24" t="s">
        <v>240</v>
      </c>
      <c r="O56" s="23" t="s">
        <v>18</v>
      </c>
      <c r="P56" s="23">
        <v>30</v>
      </c>
      <c r="Q56" s="23">
        <v>40</v>
      </c>
      <c r="R56" s="23">
        <v>50</v>
      </c>
      <c r="S56" s="89"/>
      <c r="T56" s="61"/>
    </row>
    <row r="57" spans="1:20" ht="13.5" customHeight="1" x14ac:dyDescent="0.25">
      <c r="A57" s="171"/>
      <c r="B57" s="126"/>
      <c r="C57" s="117"/>
      <c r="D57" s="118"/>
      <c r="E57" s="118"/>
      <c r="F57" s="120"/>
      <c r="G57" s="119"/>
      <c r="H57" s="119"/>
      <c r="I57" s="119"/>
      <c r="J57" s="119"/>
      <c r="K57" s="119"/>
      <c r="L57" s="133"/>
      <c r="M57" s="22" t="s">
        <v>289</v>
      </c>
      <c r="N57" s="24" t="s">
        <v>44</v>
      </c>
      <c r="O57" s="23" t="s">
        <v>18</v>
      </c>
      <c r="P57" s="23">
        <v>2332</v>
      </c>
      <c r="Q57" s="23">
        <v>2100</v>
      </c>
      <c r="R57" s="23">
        <v>2000</v>
      </c>
      <c r="S57" s="89"/>
      <c r="T57" s="61"/>
    </row>
    <row r="58" spans="1:20" ht="13.5" customHeight="1" x14ac:dyDescent="0.25">
      <c r="A58" s="171"/>
      <c r="B58" s="126"/>
      <c r="C58" s="117"/>
      <c r="D58" s="118"/>
      <c r="E58" s="118"/>
      <c r="F58" s="120"/>
      <c r="G58" s="119"/>
      <c r="H58" s="119"/>
      <c r="I58" s="119"/>
      <c r="J58" s="119"/>
      <c r="K58" s="119"/>
      <c r="L58" s="133"/>
      <c r="M58" s="22" t="s">
        <v>131</v>
      </c>
      <c r="N58" s="24" t="s">
        <v>243</v>
      </c>
      <c r="O58" s="23" t="s">
        <v>18</v>
      </c>
      <c r="P58" s="23">
        <v>100</v>
      </c>
      <c r="Q58" s="23">
        <v>100</v>
      </c>
      <c r="R58" s="23">
        <v>100</v>
      </c>
      <c r="S58" s="89"/>
      <c r="T58" s="61"/>
    </row>
    <row r="59" spans="1:20" ht="13.5" customHeight="1" x14ac:dyDescent="0.25">
      <c r="A59" s="171"/>
      <c r="B59" s="126"/>
      <c r="C59" s="117"/>
      <c r="D59" s="118"/>
      <c r="E59" s="118"/>
      <c r="F59" s="120"/>
      <c r="G59" s="119"/>
      <c r="H59" s="119"/>
      <c r="I59" s="119"/>
      <c r="J59" s="119"/>
      <c r="K59" s="119"/>
      <c r="L59" s="133"/>
      <c r="M59" s="22" t="s">
        <v>132</v>
      </c>
      <c r="N59" s="24" t="s">
        <v>244</v>
      </c>
      <c r="O59" s="23" t="s">
        <v>130</v>
      </c>
      <c r="P59" s="23">
        <v>0.56999999999999995</v>
      </c>
      <c r="Q59" s="23">
        <v>0.6</v>
      </c>
      <c r="R59" s="23">
        <v>0.65</v>
      </c>
      <c r="S59" s="89"/>
    </row>
    <row r="60" spans="1:20" ht="13.5" customHeight="1" x14ac:dyDescent="0.25">
      <c r="A60" s="171"/>
      <c r="B60" s="126"/>
      <c r="C60" s="117"/>
      <c r="D60" s="118"/>
      <c r="E60" s="118"/>
      <c r="F60" s="120"/>
      <c r="G60" s="119"/>
      <c r="H60" s="119"/>
      <c r="I60" s="119"/>
      <c r="J60" s="119"/>
      <c r="K60" s="119"/>
      <c r="L60" s="133"/>
      <c r="M60" s="22" t="s">
        <v>133</v>
      </c>
      <c r="N60" s="24" t="s">
        <v>245</v>
      </c>
      <c r="O60" s="23" t="s">
        <v>18</v>
      </c>
      <c r="P60" s="23">
        <v>53</v>
      </c>
      <c r="Q60" s="23">
        <v>54</v>
      </c>
      <c r="R60" s="23">
        <v>55</v>
      </c>
      <c r="S60" s="89"/>
    </row>
    <row r="61" spans="1:20" ht="13.5" customHeight="1" x14ac:dyDescent="0.25">
      <c r="A61" s="171"/>
      <c r="B61" s="126"/>
      <c r="C61" s="117"/>
      <c r="D61" s="118"/>
      <c r="E61" s="118"/>
      <c r="F61" s="120"/>
      <c r="G61" s="119"/>
      <c r="H61" s="119"/>
      <c r="I61" s="119"/>
      <c r="J61" s="119"/>
      <c r="K61" s="119"/>
      <c r="L61" s="133"/>
      <c r="M61" s="22" t="s">
        <v>294</v>
      </c>
      <c r="N61" s="24" t="s">
        <v>269</v>
      </c>
      <c r="O61" s="23" t="s">
        <v>18</v>
      </c>
      <c r="P61" s="23">
        <v>28.5</v>
      </c>
      <c r="Q61" s="23">
        <v>30</v>
      </c>
      <c r="R61" s="23">
        <v>31.5</v>
      </c>
      <c r="S61" s="89"/>
    </row>
    <row r="62" spans="1:20" ht="15" customHeight="1" x14ac:dyDescent="0.25">
      <c r="A62" s="171"/>
      <c r="B62" s="126"/>
      <c r="C62" s="121" t="s">
        <v>36</v>
      </c>
      <c r="D62" s="27">
        <v>291130450</v>
      </c>
      <c r="E62" s="43" t="s">
        <v>21</v>
      </c>
      <c r="F62" s="25" t="s">
        <v>26</v>
      </c>
      <c r="G62" s="26">
        <v>360</v>
      </c>
      <c r="H62" s="26">
        <v>337.1</v>
      </c>
      <c r="I62" s="26">
        <v>305.10000000000002</v>
      </c>
      <c r="J62" s="26">
        <v>370.8</v>
      </c>
      <c r="K62" s="26">
        <v>407.9</v>
      </c>
      <c r="L62" s="27" t="s">
        <v>26</v>
      </c>
      <c r="M62" s="28"/>
      <c r="N62" s="44"/>
      <c r="O62" s="91"/>
      <c r="P62" s="29"/>
      <c r="Q62" s="29"/>
      <c r="R62" s="91"/>
      <c r="S62" s="89"/>
    </row>
    <row r="63" spans="1:20" ht="15" customHeight="1" x14ac:dyDescent="0.25">
      <c r="A63" s="171"/>
      <c r="B63" s="126"/>
      <c r="C63" s="121"/>
      <c r="D63" s="27">
        <v>291130450</v>
      </c>
      <c r="E63" s="43" t="s">
        <v>22</v>
      </c>
      <c r="F63" s="25" t="s">
        <v>26</v>
      </c>
      <c r="G63" s="26">
        <v>1493.405</v>
      </c>
      <c r="H63" s="26">
        <v>1589.2</v>
      </c>
      <c r="I63" s="26">
        <v>1570.3</v>
      </c>
      <c r="J63" s="26">
        <v>1748.1</v>
      </c>
      <c r="K63" s="26">
        <v>1922.9</v>
      </c>
      <c r="L63" s="27" t="s">
        <v>26</v>
      </c>
      <c r="M63" s="28"/>
      <c r="N63" s="32"/>
      <c r="O63" s="91"/>
      <c r="P63" s="29"/>
      <c r="Q63" s="29"/>
      <c r="R63" s="91"/>
      <c r="S63" s="89"/>
    </row>
    <row r="64" spans="1:20" ht="15" customHeight="1" x14ac:dyDescent="0.25">
      <c r="A64" s="171"/>
      <c r="B64" s="126"/>
      <c r="C64" s="121"/>
      <c r="D64" s="27">
        <v>291130450</v>
      </c>
      <c r="E64" s="43" t="s">
        <v>24</v>
      </c>
      <c r="F64" s="25" t="s">
        <v>26</v>
      </c>
      <c r="G64" s="26">
        <v>10</v>
      </c>
      <c r="H64" s="26">
        <v>10</v>
      </c>
      <c r="I64" s="26">
        <v>9</v>
      </c>
      <c r="J64" s="26">
        <v>11</v>
      </c>
      <c r="K64" s="26">
        <v>12</v>
      </c>
      <c r="L64" s="27" t="s">
        <v>26</v>
      </c>
      <c r="M64" s="28"/>
      <c r="N64" s="44"/>
      <c r="O64" s="91"/>
      <c r="P64" s="29"/>
      <c r="Q64" s="29"/>
      <c r="R64" s="91"/>
      <c r="S64" s="89"/>
    </row>
    <row r="65" spans="1:20" ht="14.25" x14ac:dyDescent="0.2">
      <c r="A65" s="171"/>
      <c r="B65" s="126"/>
      <c r="C65" s="121"/>
      <c r="D65" s="116" t="s">
        <v>29</v>
      </c>
      <c r="E65" s="116"/>
      <c r="F65" s="116"/>
      <c r="G65" s="52">
        <f>SUM(G62:G64)</f>
        <v>1863.405</v>
      </c>
      <c r="H65" s="52">
        <f t="shared" ref="H65" si="13">SUM(H62:H64)</f>
        <v>1936.3000000000002</v>
      </c>
      <c r="I65" s="52">
        <f t="shared" ref="I65" si="14">SUM(I62:I64)</f>
        <v>1884.4</v>
      </c>
      <c r="J65" s="52">
        <f t="shared" ref="J65" si="15">SUM(J62:J64)</f>
        <v>2129.9</v>
      </c>
      <c r="K65" s="52">
        <f t="shared" ref="K65" si="16">SUM(K62:K64)</f>
        <v>2342.8000000000002</v>
      </c>
      <c r="L65" s="30" t="s">
        <v>26</v>
      </c>
      <c r="M65" s="31" t="s">
        <v>26</v>
      </c>
      <c r="N65" s="31" t="s">
        <v>26</v>
      </c>
      <c r="O65" s="31" t="s">
        <v>26</v>
      </c>
      <c r="P65" s="31" t="s">
        <v>26</v>
      </c>
      <c r="Q65" s="31" t="s">
        <v>26</v>
      </c>
      <c r="R65" s="31" t="s">
        <v>26</v>
      </c>
      <c r="S65" s="94">
        <f>(I65-G65)/G65</f>
        <v>1.1267008513983873E-2</v>
      </c>
    </row>
    <row r="66" spans="1:20" ht="9" customHeight="1" x14ac:dyDescent="0.25">
      <c r="A66" s="171"/>
      <c r="B66" s="126"/>
      <c r="C66" s="117" t="s">
        <v>37</v>
      </c>
      <c r="D66" s="118" t="s">
        <v>49</v>
      </c>
      <c r="E66" s="118"/>
      <c r="F66" s="120" t="s">
        <v>28</v>
      </c>
      <c r="G66" s="119"/>
      <c r="H66" s="119"/>
      <c r="I66" s="119"/>
      <c r="J66" s="119"/>
      <c r="K66" s="119"/>
      <c r="L66" s="133" t="s">
        <v>26</v>
      </c>
      <c r="M66" s="22" t="s">
        <v>295</v>
      </c>
      <c r="N66" s="24" t="s">
        <v>240</v>
      </c>
      <c r="O66" s="23" t="s">
        <v>18</v>
      </c>
      <c r="P66" s="23">
        <v>20</v>
      </c>
      <c r="Q66" s="23">
        <v>21</v>
      </c>
      <c r="R66" s="23">
        <v>22</v>
      </c>
      <c r="S66" s="89"/>
      <c r="T66" s="61"/>
    </row>
    <row r="67" spans="1:20" ht="9" customHeight="1" x14ac:dyDescent="0.25">
      <c r="A67" s="171"/>
      <c r="B67" s="126"/>
      <c r="C67" s="117"/>
      <c r="D67" s="118"/>
      <c r="E67" s="118"/>
      <c r="F67" s="120"/>
      <c r="G67" s="119"/>
      <c r="H67" s="119"/>
      <c r="I67" s="119"/>
      <c r="J67" s="119"/>
      <c r="K67" s="119"/>
      <c r="L67" s="133"/>
      <c r="M67" s="22" t="s">
        <v>296</v>
      </c>
      <c r="N67" s="24" t="s">
        <v>44</v>
      </c>
      <c r="O67" s="23" t="s">
        <v>18</v>
      </c>
      <c r="P67" s="23">
        <v>7</v>
      </c>
      <c r="Q67" s="23">
        <v>6</v>
      </c>
      <c r="R67" s="23">
        <v>5</v>
      </c>
      <c r="S67" s="89"/>
      <c r="T67" s="61"/>
    </row>
    <row r="68" spans="1:20" ht="9" customHeight="1" x14ac:dyDescent="0.25">
      <c r="A68" s="171"/>
      <c r="B68" s="126"/>
      <c r="C68" s="117"/>
      <c r="D68" s="118"/>
      <c r="E68" s="118"/>
      <c r="F68" s="120"/>
      <c r="G68" s="119"/>
      <c r="H68" s="119"/>
      <c r="I68" s="119"/>
      <c r="J68" s="119"/>
      <c r="K68" s="119"/>
      <c r="L68" s="133"/>
      <c r="M68" s="22" t="s">
        <v>134</v>
      </c>
      <c r="N68" s="24" t="s">
        <v>243</v>
      </c>
      <c r="O68" s="23" t="s">
        <v>18</v>
      </c>
      <c r="P68" s="23">
        <v>100</v>
      </c>
      <c r="Q68" s="23">
        <v>100</v>
      </c>
      <c r="R68" s="23">
        <v>100</v>
      </c>
      <c r="S68" s="89"/>
      <c r="T68" s="61"/>
    </row>
    <row r="69" spans="1:20" ht="9" customHeight="1" x14ac:dyDescent="0.25">
      <c r="A69" s="171"/>
      <c r="B69" s="126"/>
      <c r="C69" s="117"/>
      <c r="D69" s="118"/>
      <c r="E69" s="118"/>
      <c r="F69" s="120"/>
      <c r="G69" s="119"/>
      <c r="H69" s="119"/>
      <c r="I69" s="119"/>
      <c r="J69" s="119"/>
      <c r="K69" s="119"/>
      <c r="L69" s="133"/>
      <c r="M69" s="22" t="s">
        <v>135</v>
      </c>
      <c r="N69" s="24" t="s">
        <v>244</v>
      </c>
      <c r="O69" s="23" t="s">
        <v>130</v>
      </c>
      <c r="P69" s="23">
        <v>5</v>
      </c>
      <c r="Q69" s="23">
        <v>6</v>
      </c>
      <c r="R69" s="23">
        <v>6</v>
      </c>
      <c r="S69" s="89"/>
    </row>
    <row r="70" spans="1:20" ht="9" customHeight="1" x14ac:dyDescent="0.25">
      <c r="A70" s="171"/>
      <c r="B70" s="126"/>
      <c r="C70" s="117"/>
      <c r="D70" s="118"/>
      <c r="E70" s="118"/>
      <c r="F70" s="120"/>
      <c r="G70" s="119"/>
      <c r="H70" s="119"/>
      <c r="I70" s="119"/>
      <c r="J70" s="119"/>
      <c r="K70" s="119"/>
      <c r="L70" s="133"/>
      <c r="M70" s="22" t="s">
        <v>136</v>
      </c>
      <c r="N70" s="24" t="s">
        <v>245</v>
      </c>
      <c r="O70" s="23" t="s">
        <v>18</v>
      </c>
      <c r="P70" s="23">
        <v>75</v>
      </c>
      <c r="Q70" s="23">
        <v>80</v>
      </c>
      <c r="R70" s="23">
        <v>82</v>
      </c>
      <c r="S70" s="89"/>
    </row>
    <row r="71" spans="1:20" ht="9" customHeight="1" x14ac:dyDescent="0.25">
      <c r="A71" s="171"/>
      <c r="B71" s="126"/>
      <c r="C71" s="117"/>
      <c r="D71" s="118"/>
      <c r="E71" s="118"/>
      <c r="F71" s="120"/>
      <c r="G71" s="119"/>
      <c r="H71" s="119"/>
      <c r="I71" s="119"/>
      <c r="J71" s="119"/>
      <c r="K71" s="119"/>
      <c r="L71" s="133"/>
      <c r="M71" s="22" t="s">
        <v>298</v>
      </c>
      <c r="N71" s="24" t="s">
        <v>269</v>
      </c>
      <c r="O71" s="23" t="s">
        <v>18</v>
      </c>
      <c r="P71" s="23">
        <v>42</v>
      </c>
      <c r="Q71" s="23">
        <v>42</v>
      </c>
      <c r="R71" s="23">
        <v>42</v>
      </c>
      <c r="S71" s="89"/>
    </row>
    <row r="72" spans="1:20" ht="15" customHeight="1" x14ac:dyDescent="0.25">
      <c r="A72" s="171"/>
      <c r="B72" s="126"/>
      <c r="C72" s="121" t="s">
        <v>37</v>
      </c>
      <c r="D72" s="27">
        <v>305888554</v>
      </c>
      <c r="E72" s="43" t="s">
        <v>21</v>
      </c>
      <c r="F72" s="25" t="s">
        <v>26</v>
      </c>
      <c r="G72" s="26">
        <v>523.4</v>
      </c>
      <c r="H72" s="26">
        <v>552</v>
      </c>
      <c r="I72" s="26">
        <v>603.4</v>
      </c>
      <c r="J72" s="26">
        <v>667.9</v>
      </c>
      <c r="K72" s="26">
        <v>734.7</v>
      </c>
      <c r="L72" s="27" t="s">
        <v>26</v>
      </c>
      <c r="M72" s="28"/>
      <c r="N72" s="44"/>
      <c r="O72" s="91"/>
      <c r="P72" s="29"/>
      <c r="Q72" s="29"/>
      <c r="R72" s="91"/>
      <c r="S72" s="89"/>
    </row>
    <row r="73" spans="1:20" ht="15" customHeight="1" x14ac:dyDescent="0.25">
      <c r="A73" s="171"/>
      <c r="B73" s="126"/>
      <c r="C73" s="121"/>
      <c r="D73" s="27">
        <v>305888554</v>
      </c>
      <c r="E73" s="43" t="s">
        <v>22</v>
      </c>
      <c r="F73" s="25" t="s">
        <v>26</v>
      </c>
      <c r="G73" s="26">
        <v>990.75199999999995</v>
      </c>
      <c r="H73" s="26">
        <v>1069</v>
      </c>
      <c r="I73" s="26">
        <v>1036.9000000000001</v>
      </c>
      <c r="J73" s="26">
        <v>1293.5</v>
      </c>
      <c r="K73" s="26">
        <v>1422.8</v>
      </c>
      <c r="L73" s="27" t="s">
        <v>26</v>
      </c>
      <c r="M73" s="28"/>
      <c r="N73" s="32"/>
      <c r="O73" s="91"/>
      <c r="P73" s="29"/>
      <c r="Q73" s="29"/>
      <c r="R73" s="91"/>
      <c r="S73" s="89"/>
    </row>
    <row r="74" spans="1:20" ht="15" customHeight="1" x14ac:dyDescent="0.25">
      <c r="A74" s="171"/>
      <c r="B74" s="126"/>
      <c r="C74" s="121"/>
      <c r="D74" s="27">
        <v>305888554</v>
      </c>
      <c r="E74" s="43" t="s">
        <v>24</v>
      </c>
      <c r="F74" s="25" t="s">
        <v>26</v>
      </c>
      <c r="G74" s="26">
        <v>31</v>
      </c>
      <c r="H74" s="26">
        <v>43.4</v>
      </c>
      <c r="I74" s="26">
        <v>43.4</v>
      </c>
      <c r="J74" s="26">
        <v>52.5</v>
      </c>
      <c r="K74" s="26">
        <v>57.8</v>
      </c>
      <c r="L74" s="27" t="s">
        <v>26</v>
      </c>
      <c r="M74" s="28"/>
      <c r="N74" s="44"/>
      <c r="O74" s="91"/>
      <c r="P74" s="29"/>
      <c r="Q74" s="29"/>
      <c r="R74" s="91"/>
      <c r="S74" s="89"/>
    </row>
    <row r="75" spans="1:20" ht="14.25" x14ac:dyDescent="0.2">
      <c r="A75" s="171"/>
      <c r="B75" s="126"/>
      <c r="C75" s="121"/>
      <c r="D75" s="116" t="s">
        <v>29</v>
      </c>
      <c r="E75" s="116"/>
      <c r="F75" s="116"/>
      <c r="G75" s="52">
        <f>SUM(G72:G74)</f>
        <v>1545.152</v>
      </c>
      <c r="H75" s="52">
        <f t="shared" ref="H75" si="17">SUM(H72:H74)</f>
        <v>1664.4</v>
      </c>
      <c r="I75" s="52">
        <f t="shared" ref="I75" si="18">SUM(I72:I74)</f>
        <v>1683.7000000000003</v>
      </c>
      <c r="J75" s="52">
        <f t="shared" ref="J75" si="19">SUM(J72:J74)</f>
        <v>2013.9</v>
      </c>
      <c r="K75" s="52">
        <f t="shared" ref="K75" si="20">SUM(K72:K74)</f>
        <v>2215.3000000000002</v>
      </c>
      <c r="L75" s="30" t="s">
        <v>26</v>
      </c>
      <c r="M75" s="31" t="s">
        <v>26</v>
      </c>
      <c r="N75" s="31" t="s">
        <v>26</v>
      </c>
      <c r="O75" s="31" t="s">
        <v>26</v>
      </c>
      <c r="P75" s="31" t="s">
        <v>26</v>
      </c>
      <c r="Q75" s="31" t="s">
        <v>26</v>
      </c>
      <c r="R75" s="31" t="s">
        <v>26</v>
      </c>
      <c r="S75" s="94">
        <f>(I75-G75)/G75</f>
        <v>8.9666259371246476E-2</v>
      </c>
    </row>
    <row r="76" spans="1:20" ht="11.25" customHeight="1" x14ac:dyDescent="0.25">
      <c r="A76" s="171"/>
      <c r="B76" s="126"/>
      <c r="C76" s="117" t="s">
        <v>38</v>
      </c>
      <c r="D76" s="118" t="s">
        <v>51</v>
      </c>
      <c r="E76" s="118"/>
      <c r="F76" s="120" t="s">
        <v>28</v>
      </c>
      <c r="G76" s="119"/>
      <c r="H76" s="119"/>
      <c r="I76" s="119"/>
      <c r="J76" s="119"/>
      <c r="K76" s="119"/>
      <c r="L76" s="133" t="s">
        <v>26</v>
      </c>
      <c r="M76" s="22" t="s">
        <v>299</v>
      </c>
      <c r="N76" s="22" t="s">
        <v>239</v>
      </c>
      <c r="O76" s="23" t="s">
        <v>18</v>
      </c>
      <c r="P76" s="33">
        <v>63</v>
      </c>
      <c r="Q76" s="33">
        <v>74</v>
      </c>
      <c r="R76" s="33">
        <v>76</v>
      </c>
      <c r="S76" s="89"/>
      <c r="T76" s="61"/>
    </row>
    <row r="77" spans="1:20" ht="11.25" customHeight="1" x14ac:dyDescent="0.25">
      <c r="A77" s="171"/>
      <c r="B77" s="126"/>
      <c r="C77" s="117"/>
      <c r="D77" s="118"/>
      <c r="E77" s="118"/>
      <c r="F77" s="120"/>
      <c r="G77" s="119"/>
      <c r="H77" s="119"/>
      <c r="I77" s="119"/>
      <c r="J77" s="119"/>
      <c r="K77" s="119"/>
      <c r="L77" s="133"/>
      <c r="M77" s="22" t="s">
        <v>300</v>
      </c>
      <c r="N77" s="24" t="s">
        <v>44</v>
      </c>
      <c r="O77" s="23" t="s">
        <v>18</v>
      </c>
      <c r="P77" s="33">
        <v>35</v>
      </c>
      <c r="Q77" s="33">
        <v>31</v>
      </c>
      <c r="R77" s="33">
        <v>30</v>
      </c>
      <c r="S77" s="89"/>
      <c r="T77" s="61"/>
    </row>
    <row r="78" spans="1:20" ht="11.25" customHeight="1" x14ac:dyDescent="0.25">
      <c r="A78" s="171"/>
      <c r="B78" s="126"/>
      <c r="C78" s="117"/>
      <c r="D78" s="118"/>
      <c r="E78" s="118"/>
      <c r="F78" s="120"/>
      <c r="G78" s="119"/>
      <c r="H78" s="119"/>
      <c r="I78" s="119"/>
      <c r="J78" s="119"/>
      <c r="K78" s="119"/>
      <c r="L78" s="133"/>
      <c r="M78" s="22" t="s">
        <v>137</v>
      </c>
      <c r="N78" s="24" t="s">
        <v>243</v>
      </c>
      <c r="O78" s="23" t="s">
        <v>18</v>
      </c>
      <c r="P78" s="33">
        <v>100</v>
      </c>
      <c r="Q78" s="33">
        <v>100</v>
      </c>
      <c r="R78" s="33">
        <v>100</v>
      </c>
      <c r="S78" s="89"/>
      <c r="T78" s="61"/>
    </row>
    <row r="79" spans="1:20" ht="11.25" customHeight="1" x14ac:dyDescent="0.25">
      <c r="A79" s="171"/>
      <c r="B79" s="126"/>
      <c r="C79" s="117"/>
      <c r="D79" s="118"/>
      <c r="E79" s="118"/>
      <c r="F79" s="120"/>
      <c r="G79" s="119"/>
      <c r="H79" s="119"/>
      <c r="I79" s="119"/>
      <c r="J79" s="119"/>
      <c r="K79" s="119"/>
      <c r="L79" s="133"/>
      <c r="M79" s="22" t="s">
        <v>138</v>
      </c>
      <c r="N79" s="24" t="s">
        <v>244</v>
      </c>
      <c r="O79" s="23" t="s">
        <v>130</v>
      </c>
      <c r="P79" s="33" t="s">
        <v>254</v>
      </c>
      <c r="Q79" s="33" t="s">
        <v>255</v>
      </c>
      <c r="R79" s="33" t="s">
        <v>256</v>
      </c>
      <c r="S79" s="89"/>
    </row>
    <row r="80" spans="1:20" ht="11.25" customHeight="1" x14ac:dyDescent="0.25">
      <c r="A80" s="171"/>
      <c r="B80" s="126"/>
      <c r="C80" s="117"/>
      <c r="D80" s="118"/>
      <c r="E80" s="118"/>
      <c r="F80" s="120"/>
      <c r="G80" s="119"/>
      <c r="H80" s="119"/>
      <c r="I80" s="119"/>
      <c r="J80" s="119"/>
      <c r="K80" s="119"/>
      <c r="L80" s="133"/>
      <c r="M80" s="22" t="s">
        <v>139</v>
      </c>
      <c r="N80" s="24" t="s">
        <v>245</v>
      </c>
      <c r="O80" s="23" t="s">
        <v>18</v>
      </c>
      <c r="P80" s="33">
        <v>70</v>
      </c>
      <c r="Q80" s="33">
        <v>70</v>
      </c>
      <c r="R80" s="33">
        <v>70</v>
      </c>
      <c r="S80" s="89"/>
    </row>
    <row r="81" spans="1:20" ht="11.25" customHeight="1" x14ac:dyDescent="0.25">
      <c r="A81" s="171"/>
      <c r="B81" s="126"/>
      <c r="C81" s="117"/>
      <c r="D81" s="118"/>
      <c r="E81" s="118"/>
      <c r="F81" s="120"/>
      <c r="G81" s="119"/>
      <c r="H81" s="119"/>
      <c r="I81" s="119"/>
      <c r="J81" s="119"/>
      <c r="K81" s="119"/>
      <c r="L81" s="133"/>
      <c r="M81" s="22" t="s">
        <v>298</v>
      </c>
      <c r="N81" s="24" t="s">
        <v>269</v>
      </c>
      <c r="O81" s="23" t="s">
        <v>18</v>
      </c>
      <c r="P81" s="33">
        <v>46</v>
      </c>
      <c r="Q81" s="33">
        <v>47</v>
      </c>
      <c r="R81" s="33">
        <v>47</v>
      </c>
      <c r="S81" s="89"/>
    </row>
    <row r="82" spans="1:20" ht="15" customHeight="1" x14ac:dyDescent="0.25">
      <c r="A82" s="171"/>
      <c r="B82" s="126"/>
      <c r="C82" s="121" t="s">
        <v>38</v>
      </c>
      <c r="D82" s="27">
        <v>191130983</v>
      </c>
      <c r="E82" s="43" t="s">
        <v>21</v>
      </c>
      <c r="F82" s="25" t="s">
        <v>26</v>
      </c>
      <c r="G82" s="26">
        <v>471.1</v>
      </c>
      <c r="H82" s="26">
        <v>532</v>
      </c>
      <c r="I82" s="26">
        <v>498</v>
      </c>
      <c r="J82" s="26">
        <v>585.20000000000005</v>
      </c>
      <c r="K82" s="26">
        <v>643.70000000000005</v>
      </c>
      <c r="L82" s="27" t="s">
        <v>26</v>
      </c>
      <c r="M82" s="28"/>
      <c r="N82" s="44"/>
      <c r="O82" s="91"/>
      <c r="P82" s="29"/>
      <c r="Q82" s="29"/>
      <c r="R82" s="91"/>
      <c r="S82" s="89"/>
    </row>
    <row r="83" spans="1:20" ht="15" customHeight="1" x14ac:dyDescent="0.25">
      <c r="A83" s="171"/>
      <c r="B83" s="126"/>
      <c r="C83" s="121"/>
      <c r="D83" s="27">
        <v>191130983</v>
      </c>
      <c r="E83" s="43" t="s">
        <v>22</v>
      </c>
      <c r="F83" s="25" t="s">
        <v>26</v>
      </c>
      <c r="G83" s="26">
        <v>737.04399999999998</v>
      </c>
      <c r="H83" s="26">
        <v>812.9</v>
      </c>
      <c r="I83" s="26">
        <v>736.5</v>
      </c>
      <c r="J83" s="26">
        <v>894.2</v>
      </c>
      <c r="K83" s="26">
        <v>983.6</v>
      </c>
      <c r="L83" s="27" t="s">
        <v>26</v>
      </c>
      <c r="M83" s="28"/>
      <c r="N83" s="32"/>
      <c r="O83" s="91"/>
      <c r="P83" s="29"/>
      <c r="Q83" s="29"/>
      <c r="R83" s="91"/>
      <c r="S83" s="89"/>
    </row>
    <row r="84" spans="1:20" ht="15" customHeight="1" x14ac:dyDescent="0.25">
      <c r="A84" s="171"/>
      <c r="B84" s="126"/>
      <c r="C84" s="121"/>
      <c r="D84" s="27">
        <v>191130983</v>
      </c>
      <c r="E84" s="43" t="s">
        <v>24</v>
      </c>
      <c r="F84" s="25" t="s">
        <v>26</v>
      </c>
      <c r="G84" s="26">
        <v>23.8</v>
      </c>
      <c r="H84" s="26">
        <v>22.7</v>
      </c>
      <c r="I84" s="26">
        <v>22.7</v>
      </c>
      <c r="J84" s="26">
        <v>23.5</v>
      </c>
      <c r="K84" s="26">
        <v>24.6</v>
      </c>
      <c r="L84" s="27" t="s">
        <v>26</v>
      </c>
      <c r="M84" s="28"/>
      <c r="N84" s="44"/>
      <c r="O84" s="91"/>
      <c r="P84" s="29"/>
      <c r="Q84" s="29"/>
      <c r="R84" s="91"/>
      <c r="S84" s="89"/>
    </row>
    <row r="85" spans="1:20" ht="14.25" x14ac:dyDescent="0.2">
      <c r="A85" s="171"/>
      <c r="B85" s="126"/>
      <c r="C85" s="121"/>
      <c r="D85" s="116" t="s">
        <v>29</v>
      </c>
      <c r="E85" s="116"/>
      <c r="F85" s="116"/>
      <c r="G85" s="52">
        <f>SUM(G82:G84)</f>
        <v>1231.944</v>
      </c>
      <c r="H85" s="52">
        <f t="shared" ref="H85" si="21">SUM(H82:H84)</f>
        <v>1367.6000000000001</v>
      </c>
      <c r="I85" s="52">
        <f t="shared" ref="I85" si="22">SUM(I82:I84)</f>
        <v>1257.2</v>
      </c>
      <c r="J85" s="52">
        <f t="shared" ref="J85" si="23">SUM(J82:J84)</f>
        <v>1502.9</v>
      </c>
      <c r="K85" s="52">
        <f t="shared" ref="K85" si="24">SUM(K82:K84)</f>
        <v>1651.9</v>
      </c>
      <c r="L85" s="30" t="s">
        <v>26</v>
      </c>
      <c r="M85" s="31" t="s">
        <v>26</v>
      </c>
      <c r="N85" s="31" t="s">
        <v>26</v>
      </c>
      <c r="O85" s="31" t="s">
        <v>26</v>
      </c>
      <c r="P85" s="31" t="s">
        <v>26</v>
      </c>
      <c r="Q85" s="31" t="s">
        <v>26</v>
      </c>
      <c r="R85" s="31" t="s">
        <v>26</v>
      </c>
      <c r="S85" s="94">
        <f>(I85-G85)/G85</f>
        <v>2.0500931860539185E-2</v>
      </c>
    </row>
    <row r="86" spans="1:20" ht="9.75" customHeight="1" x14ac:dyDescent="0.25">
      <c r="A86" s="171"/>
      <c r="B86" s="126"/>
      <c r="C86" s="117" t="s">
        <v>107</v>
      </c>
      <c r="D86" s="118" t="s">
        <v>52</v>
      </c>
      <c r="E86" s="118"/>
      <c r="F86" s="120" t="s">
        <v>28</v>
      </c>
      <c r="G86" s="119"/>
      <c r="H86" s="119"/>
      <c r="I86" s="119"/>
      <c r="J86" s="119"/>
      <c r="K86" s="119"/>
      <c r="L86" s="133" t="s">
        <v>26</v>
      </c>
      <c r="M86" s="22" t="s">
        <v>301</v>
      </c>
      <c r="N86" s="22" t="s">
        <v>239</v>
      </c>
      <c r="O86" s="23" t="s">
        <v>18</v>
      </c>
      <c r="P86" s="23">
        <v>100</v>
      </c>
      <c r="Q86" s="23">
        <v>100</v>
      </c>
      <c r="R86" s="23">
        <v>100</v>
      </c>
      <c r="S86" s="89"/>
      <c r="T86" s="61"/>
    </row>
    <row r="87" spans="1:20" ht="9.75" customHeight="1" x14ac:dyDescent="0.25">
      <c r="A87" s="171"/>
      <c r="B87" s="126"/>
      <c r="C87" s="117"/>
      <c r="D87" s="118"/>
      <c r="E87" s="118"/>
      <c r="F87" s="120"/>
      <c r="G87" s="119"/>
      <c r="H87" s="119"/>
      <c r="I87" s="119"/>
      <c r="J87" s="119"/>
      <c r="K87" s="119"/>
      <c r="L87" s="133"/>
      <c r="M87" s="22" t="s">
        <v>302</v>
      </c>
      <c r="N87" s="24" t="s">
        <v>44</v>
      </c>
      <c r="O87" s="23" t="s">
        <v>18</v>
      </c>
      <c r="P87" s="23">
        <v>5</v>
      </c>
      <c r="Q87" s="23">
        <v>4</v>
      </c>
      <c r="R87" s="23">
        <v>3</v>
      </c>
      <c r="S87" s="89"/>
      <c r="T87" s="61"/>
    </row>
    <row r="88" spans="1:20" ht="9.75" customHeight="1" x14ac:dyDescent="0.25">
      <c r="A88" s="171"/>
      <c r="B88" s="126"/>
      <c r="C88" s="117"/>
      <c r="D88" s="118"/>
      <c r="E88" s="118"/>
      <c r="F88" s="120"/>
      <c r="G88" s="119"/>
      <c r="H88" s="119"/>
      <c r="I88" s="119"/>
      <c r="J88" s="119"/>
      <c r="K88" s="119"/>
      <c r="L88" s="133"/>
      <c r="M88" s="22" t="s">
        <v>145</v>
      </c>
      <c r="N88" s="24" t="s">
        <v>243</v>
      </c>
      <c r="O88" s="23" t="s">
        <v>18</v>
      </c>
      <c r="P88" s="23">
        <v>100</v>
      </c>
      <c r="Q88" s="23">
        <v>100</v>
      </c>
      <c r="R88" s="23">
        <v>100</v>
      </c>
      <c r="S88" s="89"/>
      <c r="T88" s="61"/>
    </row>
    <row r="89" spans="1:20" ht="9.75" customHeight="1" x14ac:dyDescent="0.25">
      <c r="A89" s="171"/>
      <c r="B89" s="126"/>
      <c r="C89" s="117"/>
      <c r="D89" s="118"/>
      <c r="E89" s="118"/>
      <c r="F89" s="120"/>
      <c r="G89" s="119"/>
      <c r="H89" s="119"/>
      <c r="I89" s="119"/>
      <c r="J89" s="119"/>
      <c r="K89" s="119"/>
      <c r="L89" s="133"/>
      <c r="M89" s="22" t="s">
        <v>146</v>
      </c>
      <c r="N89" s="24" t="s">
        <v>244</v>
      </c>
      <c r="O89" s="23" t="s">
        <v>130</v>
      </c>
      <c r="P89" s="23">
        <v>5</v>
      </c>
      <c r="Q89" s="23">
        <v>6</v>
      </c>
      <c r="R89" s="23">
        <v>6</v>
      </c>
      <c r="S89" s="89"/>
    </row>
    <row r="90" spans="1:20" ht="9.75" customHeight="1" x14ac:dyDescent="0.25">
      <c r="A90" s="171"/>
      <c r="B90" s="126"/>
      <c r="C90" s="117"/>
      <c r="D90" s="118"/>
      <c r="E90" s="118"/>
      <c r="F90" s="120"/>
      <c r="G90" s="119"/>
      <c r="H90" s="119"/>
      <c r="I90" s="119"/>
      <c r="J90" s="119"/>
      <c r="K90" s="119"/>
      <c r="L90" s="133"/>
      <c r="M90" s="22" t="s">
        <v>147</v>
      </c>
      <c r="N90" s="24" t="s">
        <v>245</v>
      </c>
      <c r="O90" s="23" t="s">
        <v>18</v>
      </c>
      <c r="P90" s="23">
        <v>68</v>
      </c>
      <c r="Q90" s="23">
        <v>70</v>
      </c>
      <c r="R90" s="23">
        <v>75</v>
      </c>
      <c r="S90" s="89"/>
    </row>
    <row r="91" spans="1:20" ht="9.75" customHeight="1" x14ac:dyDescent="0.25">
      <c r="A91" s="171"/>
      <c r="B91" s="126"/>
      <c r="C91" s="117"/>
      <c r="D91" s="118"/>
      <c r="E91" s="118"/>
      <c r="F91" s="120"/>
      <c r="G91" s="119"/>
      <c r="H91" s="119"/>
      <c r="I91" s="119"/>
      <c r="J91" s="119"/>
      <c r="K91" s="119"/>
      <c r="L91" s="133"/>
      <c r="M91" s="22" t="s">
        <v>303</v>
      </c>
      <c r="N91" s="24" t="s">
        <v>269</v>
      </c>
      <c r="O91" s="23" t="s">
        <v>18</v>
      </c>
      <c r="P91" s="23">
        <v>31.11</v>
      </c>
      <c r="Q91" s="23">
        <v>31.11</v>
      </c>
      <c r="R91" s="23">
        <v>31.11</v>
      </c>
      <c r="S91" s="89"/>
    </row>
    <row r="92" spans="1:20" ht="15" customHeight="1" x14ac:dyDescent="0.25">
      <c r="A92" s="171"/>
      <c r="B92" s="126"/>
      <c r="C92" s="121" t="s">
        <v>107</v>
      </c>
      <c r="D92" s="27">
        <v>191131028</v>
      </c>
      <c r="E92" s="43" t="s">
        <v>21</v>
      </c>
      <c r="F92" s="25" t="s">
        <v>26</v>
      </c>
      <c r="G92" s="26">
        <v>293.5</v>
      </c>
      <c r="H92" s="26">
        <v>387</v>
      </c>
      <c r="I92" s="26">
        <v>347.1</v>
      </c>
      <c r="J92" s="26">
        <v>445.1</v>
      </c>
      <c r="K92" s="26">
        <v>511.9</v>
      </c>
      <c r="L92" s="27" t="s">
        <v>26</v>
      </c>
      <c r="M92" s="28"/>
      <c r="N92" s="44"/>
      <c r="O92" s="91"/>
      <c r="P92" s="29"/>
      <c r="Q92" s="29"/>
      <c r="R92" s="91"/>
      <c r="S92" s="89"/>
    </row>
    <row r="93" spans="1:20" ht="15" customHeight="1" x14ac:dyDescent="0.25">
      <c r="A93" s="171"/>
      <c r="B93" s="126"/>
      <c r="C93" s="121"/>
      <c r="D93" s="27">
        <v>191131028</v>
      </c>
      <c r="E93" s="43" t="s">
        <v>22</v>
      </c>
      <c r="F93" s="25" t="s">
        <v>26</v>
      </c>
      <c r="G93" s="26">
        <v>820.75099999999998</v>
      </c>
      <c r="H93" s="26">
        <v>779.8</v>
      </c>
      <c r="I93" s="26">
        <v>739.5</v>
      </c>
      <c r="J93" s="26">
        <v>898.8</v>
      </c>
      <c r="K93" s="26">
        <v>1031.3</v>
      </c>
      <c r="L93" s="27" t="s">
        <v>26</v>
      </c>
      <c r="M93" s="28"/>
      <c r="N93" s="32"/>
      <c r="O93" s="91"/>
      <c r="P93" s="29"/>
      <c r="Q93" s="29"/>
      <c r="R93" s="91"/>
      <c r="S93" s="89"/>
    </row>
    <row r="94" spans="1:20" ht="15" customHeight="1" x14ac:dyDescent="0.25">
      <c r="A94" s="171"/>
      <c r="B94" s="126"/>
      <c r="C94" s="121"/>
      <c r="D94" s="27">
        <v>191131028</v>
      </c>
      <c r="E94" s="43" t="s">
        <v>24</v>
      </c>
      <c r="F94" s="25" t="s">
        <v>26</v>
      </c>
      <c r="G94" s="26">
        <v>16.100000000000001</v>
      </c>
      <c r="H94" s="26">
        <v>10.1</v>
      </c>
      <c r="I94" s="26">
        <v>10.1</v>
      </c>
      <c r="J94" s="26">
        <v>11.6</v>
      </c>
      <c r="K94" s="26">
        <v>13.3</v>
      </c>
      <c r="L94" s="27" t="s">
        <v>26</v>
      </c>
      <c r="M94" s="28"/>
      <c r="N94" s="44"/>
      <c r="O94" s="91"/>
      <c r="P94" s="29"/>
      <c r="Q94" s="29"/>
      <c r="R94" s="91"/>
      <c r="S94" s="89"/>
    </row>
    <row r="95" spans="1:20" ht="14.25" x14ac:dyDescent="0.2">
      <c r="A95" s="171"/>
      <c r="B95" s="126"/>
      <c r="C95" s="121"/>
      <c r="D95" s="116" t="s">
        <v>29</v>
      </c>
      <c r="E95" s="116"/>
      <c r="F95" s="116"/>
      <c r="G95" s="52">
        <f>SUM(G92:G94)</f>
        <v>1130.3509999999999</v>
      </c>
      <c r="H95" s="52">
        <f t="shared" ref="H95" si="25">SUM(H92:H94)</f>
        <v>1176.8999999999999</v>
      </c>
      <c r="I95" s="52">
        <f t="shared" ref="I95" si="26">SUM(I92:I94)</f>
        <v>1096.6999999999998</v>
      </c>
      <c r="J95" s="52">
        <f t="shared" ref="J95" si="27">SUM(J92:J94)</f>
        <v>1355.5</v>
      </c>
      <c r="K95" s="52">
        <f t="shared" ref="K95" si="28">SUM(K92:K94)</f>
        <v>1556.4999999999998</v>
      </c>
      <c r="L95" s="30" t="s">
        <v>26</v>
      </c>
      <c r="M95" s="31" t="s">
        <v>26</v>
      </c>
      <c r="N95" s="31" t="s">
        <v>26</v>
      </c>
      <c r="O95" s="31" t="s">
        <v>26</v>
      </c>
      <c r="P95" s="31" t="s">
        <v>26</v>
      </c>
      <c r="Q95" s="31" t="s">
        <v>26</v>
      </c>
      <c r="R95" s="31" t="s">
        <v>26</v>
      </c>
      <c r="S95" s="94">
        <f>(I95-G95)/G95</f>
        <v>-2.9770398752246047E-2</v>
      </c>
    </row>
    <row r="96" spans="1:20" ht="9" customHeight="1" x14ac:dyDescent="0.25">
      <c r="A96" s="171"/>
      <c r="B96" s="126"/>
      <c r="C96" s="117" t="s">
        <v>140</v>
      </c>
      <c r="D96" s="118" t="s">
        <v>53</v>
      </c>
      <c r="E96" s="118"/>
      <c r="F96" s="120" t="s">
        <v>28</v>
      </c>
      <c r="G96" s="119"/>
      <c r="H96" s="119"/>
      <c r="I96" s="119"/>
      <c r="J96" s="119"/>
      <c r="K96" s="119"/>
      <c r="L96" s="133" t="s">
        <v>26</v>
      </c>
      <c r="M96" s="22" t="s">
        <v>304</v>
      </c>
      <c r="N96" s="22" t="s">
        <v>239</v>
      </c>
      <c r="O96" s="23" t="s">
        <v>18</v>
      </c>
      <c r="P96" s="23">
        <v>18</v>
      </c>
      <c r="Q96" s="23">
        <v>19</v>
      </c>
      <c r="R96" s="23">
        <v>20</v>
      </c>
      <c r="S96" s="89"/>
      <c r="T96" s="61"/>
    </row>
    <row r="97" spans="1:20" ht="9" customHeight="1" x14ac:dyDescent="0.25">
      <c r="A97" s="171"/>
      <c r="B97" s="126"/>
      <c r="C97" s="117"/>
      <c r="D97" s="118"/>
      <c r="E97" s="118"/>
      <c r="F97" s="120"/>
      <c r="G97" s="119"/>
      <c r="H97" s="119"/>
      <c r="I97" s="119"/>
      <c r="J97" s="119"/>
      <c r="K97" s="119"/>
      <c r="L97" s="133"/>
      <c r="M97" s="22" t="s">
        <v>305</v>
      </c>
      <c r="N97" s="24" t="s">
        <v>44</v>
      </c>
      <c r="O97" s="23" t="s">
        <v>18</v>
      </c>
      <c r="P97" s="23">
        <v>22</v>
      </c>
      <c r="Q97" s="23">
        <v>21.5</v>
      </c>
      <c r="R97" s="23">
        <v>21</v>
      </c>
      <c r="S97" s="89"/>
      <c r="T97" s="61"/>
    </row>
    <row r="98" spans="1:20" ht="9" customHeight="1" x14ac:dyDescent="0.25">
      <c r="A98" s="171"/>
      <c r="B98" s="126"/>
      <c r="C98" s="117"/>
      <c r="D98" s="118"/>
      <c r="E98" s="118"/>
      <c r="F98" s="120"/>
      <c r="G98" s="119"/>
      <c r="H98" s="119"/>
      <c r="I98" s="119"/>
      <c r="J98" s="119"/>
      <c r="K98" s="119"/>
      <c r="L98" s="133"/>
      <c r="M98" s="22" t="s">
        <v>149</v>
      </c>
      <c r="N98" s="24" t="s">
        <v>243</v>
      </c>
      <c r="O98" s="23" t="s">
        <v>18</v>
      </c>
      <c r="P98" s="23">
        <v>54</v>
      </c>
      <c r="Q98" s="23">
        <v>54</v>
      </c>
      <c r="R98" s="23">
        <v>54</v>
      </c>
      <c r="S98" s="89"/>
      <c r="T98" s="61"/>
    </row>
    <row r="99" spans="1:20" ht="9" customHeight="1" x14ac:dyDescent="0.25">
      <c r="A99" s="171"/>
      <c r="B99" s="126"/>
      <c r="C99" s="117"/>
      <c r="D99" s="118"/>
      <c r="E99" s="118"/>
      <c r="F99" s="120"/>
      <c r="G99" s="119"/>
      <c r="H99" s="119"/>
      <c r="I99" s="119"/>
      <c r="J99" s="119"/>
      <c r="K99" s="119"/>
      <c r="L99" s="133"/>
      <c r="M99" s="22" t="s">
        <v>150</v>
      </c>
      <c r="N99" s="24" t="s">
        <v>244</v>
      </c>
      <c r="O99" s="23" t="s">
        <v>130</v>
      </c>
      <c r="P99" s="23">
        <v>0.5</v>
      </c>
      <c r="Q99" s="23">
        <v>0.5</v>
      </c>
      <c r="R99" s="23">
        <v>0.5</v>
      </c>
      <c r="S99" s="89"/>
    </row>
    <row r="100" spans="1:20" ht="9" customHeight="1" x14ac:dyDescent="0.25">
      <c r="A100" s="171"/>
      <c r="B100" s="126"/>
      <c r="C100" s="117"/>
      <c r="D100" s="118"/>
      <c r="E100" s="118"/>
      <c r="F100" s="120"/>
      <c r="G100" s="119"/>
      <c r="H100" s="119"/>
      <c r="I100" s="119"/>
      <c r="J100" s="119"/>
      <c r="K100" s="119"/>
      <c r="L100" s="133"/>
      <c r="M100" s="22" t="s">
        <v>151</v>
      </c>
      <c r="N100" s="24" t="s">
        <v>245</v>
      </c>
      <c r="O100" s="23" t="s">
        <v>18</v>
      </c>
      <c r="P100" s="23">
        <v>42</v>
      </c>
      <c r="Q100" s="23">
        <v>42.5</v>
      </c>
      <c r="R100" s="23">
        <v>42.8</v>
      </c>
      <c r="S100" s="89"/>
    </row>
    <row r="101" spans="1:20" ht="9" customHeight="1" x14ac:dyDescent="0.25">
      <c r="A101" s="171"/>
      <c r="B101" s="126"/>
      <c r="C101" s="117"/>
      <c r="D101" s="118"/>
      <c r="E101" s="118"/>
      <c r="F101" s="120"/>
      <c r="G101" s="119"/>
      <c r="H101" s="119"/>
      <c r="I101" s="119"/>
      <c r="J101" s="119"/>
      <c r="K101" s="119"/>
      <c r="L101" s="133"/>
      <c r="M101" s="22" t="s">
        <v>306</v>
      </c>
      <c r="N101" s="24" t="s">
        <v>269</v>
      </c>
      <c r="O101" s="23" t="s">
        <v>18</v>
      </c>
      <c r="P101" s="23">
        <v>28</v>
      </c>
      <c r="Q101" s="23">
        <v>29</v>
      </c>
      <c r="R101" s="23">
        <v>29</v>
      </c>
      <c r="S101" s="89"/>
    </row>
    <row r="102" spans="1:20" ht="15" customHeight="1" x14ac:dyDescent="0.25">
      <c r="A102" s="171"/>
      <c r="B102" s="126"/>
      <c r="C102" s="121" t="s">
        <v>140</v>
      </c>
      <c r="D102" s="27">
        <v>191130264</v>
      </c>
      <c r="E102" s="43" t="s">
        <v>21</v>
      </c>
      <c r="F102" s="25" t="s">
        <v>26</v>
      </c>
      <c r="G102" s="26">
        <v>335.9</v>
      </c>
      <c r="H102" s="26">
        <v>356.7</v>
      </c>
      <c r="I102" s="26">
        <v>370.1</v>
      </c>
      <c r="J102" s="26">
        <v>392.4</v>
      </c>
      <c r="K102" s="26">
        <v>431.6</v>
      </c>
      <c r="L102" s="27" t="s">
        <v>26</v>
      </c>
      <c r="M102" s="28"/>
      <c r="N102" s="44"/>
      <c r="O102" s="91"/>
      <c r="P102" s="29"/>
      <c r="Q102" s="29"/>
      <c r="R102" s="91"/>
      <c r="S102" s="89"/>
    </row>
    <row r="103" spans="1:20" ht="15" customHeight="1" x14ac:dyDescent="0.25">
      <c r="A103" s="171"/>
      <c r="B103" s="126"/>
      <c r="C103" s="121"/>
      <c r="D103" s="27">
        <v>191130264</v>
      </c>
      <c r="E103" s="43" t="s">
        <v>22</v>
      </c>
      <c r="F103" s="25" t="s">
        <v>26</v>
      </c>
      <c r="G103" s="26">
        <v>1386.09</v>
      </c>
      <c r="H103" s="26">
        <v>1485.5</v>
      </c>
      <c r="I103" s="26">
        <v>1523</v>
      </c>
      <c r="J103" s="26">
        <v>1634.1</v>
      </c>
      <c r="K103" s="26">
        <v>1797.5</v>
      </c>
      <c r="L103" s="27" t="s">
        <v>26</v>
      </c>
      <c r="M103" s="28"/>
      <c r="N103" s="32"/>
      <c r="O103" s="91"/>
      <c r="P103" s="29"/>
      <c r="Q103" s="29"/>
      <c r="R103" s="91"/>
      <c r="S103" s="89"/>
    </row>
    <row r="104" spans="1:20" ht="15" customHeight="1" x14ac:dyDescent="0.25">
      <c r="A104" s="171"/>
      <c r="B104" s="126"/>
      <c r="C104" s="121"/>
      <c r="D104" s="27">
        <v>191130264</v>
      </c>
      <c r="E104" s="43" t="s">
        <v>24</v>
      </c>
      <c r="F104" s="25" t="s">
        <v>26</v>
      </c>
      <c r="G104" s="26">
        <v>4.7</v>
      </c>
      <c r="H104" s="26">
        <v>8</v>
      </c>
      <c r="I104" s="26">
        <v>8</v>
      </c>
      <c r="J104" s="26">
        <v>8</v>
      </c>
      <c r="K104" s="26">
        <v>8</v>
      </c>
      <c r="L104" s="27" t="s">
        <v>26</v>
      </c>
      <c r="M104" s="28"/>
      <c r="N104" s="44"/>
      <c r="O104" s="91"/>
      <c r="P104" s="29"/>
      <c r="Q104" s="29"/>
      <c r="R104" s="91"/>
      <c r="S104" s="89"/>
    </row>
    <row r="105" spans="1:20" ht="15" customHeight="1" x14ac:dyDescent="0.2">
      <c r="A105" s="171"/>
      <c r="B105" s="126"/>
      <c r="C105" s="121"/>
      <c r="D105" s="116" t="s">
        <v>29</v>
      </c>
      <c r="E105" s="116"/>
      <c r="F105" s="116"/>
      <c r="G105" s="52">
        <f>SUM(G102:G104)</f>
        <v>1726.6899999999998</v>
      </c>
      <c r="H105" s="52">
        <f t="shared" ref="H105" si="29">SUM(H102:H104)</f>
        <v>1850.2</v>
      </c>
      <c r="I105" s="52">
        <f t="shared" ref="I105" si="30">SUM(I102:I104)</f>
        <v>1901.1</v>
      </c>
      <c r="J105" s="52">
        <f t="shared" ref="J105" si="31">SUM(J102:J104)</f>
        <v>2034.5</v>
      </c>
      <c r="K105" s="52">
        <f t="shared" ref="K105" si="32">SUM(K102:K104)</f>
        <v>2237.1</v>
      </c>
      <c r="L105" s="30" t="s">
        <v>26</v>
      </c>
      <c r="M105" s="31" t="s">
        <v>26</v>
      </c>
      <c r="N105" s="31" t="s">
        <v>26</v>
      </c>
      <c r="O105" s="31" t="s">
        <v>26</v>
      </c>
      <c r="P105" s="31" t="s">
        <v>26</v>
      </c>
      <c r="Q105" s="31" t="s">
        <v>26</v>
      </c>
      <c r="R105" s="31" t="s">
        <v>26</v>
      </c>
      <c r="S105" s="94">
        <f>(I105-G105)/G105</f>
        <v>0.10100828753279402</v>
      </c>
    </row>
    <row r="106" spans="1:20" ht="12.75" customHeight="1" x14ac:dyDescent="0.25">
      <c r="A106" s="171"/>
      <c r="B106" s="126"/>
      <c r="C106" s="117" t="s">
        <v>141</v>
      </c>
      <c r="D106" s="118" t="s">
        <v>54</v>
      </c>
      <c r="E106" s="118"/>
      <c r="F106" s="120" t="s">
        <v>28</v>
      </c>
      <c r="G106" s="119"/>
      <c r="H106" s="119"/>
      <c r="I106" s="119"/>
      <c r="J106" s="119"/>
      <c r="K106" s="119"/>
      <c r="L106" s="133" t="s">
        <v>26</v>
      </c>
      <c r="M106" s="22" t="s">
        <v>307</v>
      </c>
      <c r="N106" s="22" t="s">
        <v>239</v>
      </c>
      <c r="O106" s="23" t="s">
        <v>18</v>
      </c>
      <c r="P106" s="23">
        <v>93</v>
      </c>
      <c r="Q106" s="23">
        <v>93</v>
      </c>
      <c r="R106" s="23">
        <v>93</v>
      </c>
      <c r="S106" s="89"/>
      <c r="T106" s="61"/>
    </row>
    <row r="107" spans="1:20" ht="12.75" customHeight="1" x14ac:dyDescent="0.25">
      <c r="A107" s="171"/>
      <c r="B107" s="126"/>
      <c r="C107" s="117"/>
      <c r="D107" s="118"/>
      <c r="E107" s="118"/>
      <c r="F107" s="120"/>
      <c r="G107" s="119"/>
      <c r="H107" s="119"/>
      <c r="I107" s="119"/>
      <c r="J107" s="119"/>
      <c r="K107" s="119"/>
      <c r="L107" s="133"/>
      <c r="M107" s="22" t="s">
        <v>308</v>
      </c>
      <c r="N107" s="24" t="s">
        <v>44</v>
      </c>
      <c r="O107" s="23" t="s">
        <v>18</v>
      </c>
      <c r="P107" s="23">
        <v>5</v>
      </c>
      <c r="Q107" s="23">
        <v>4</v>
      </c>
      <c r="R107" s="23">
        <v>4</v>
      </c>
      <c r="S107" s="89"/>
      <c r="T107" s="61"/>
    </row>
    <row r="108" spans="1:20" ht="12.75" customHeight="1" x14ac:dyDescent="0.25">
      <c r="A108" s="171"/>
      <c r="B108" s="126"/>
      <c r="C108" s="117"/>
      <c r="D108" s="118"/>
      <c r="E108" s="118"/>
      <c r="F108" s="120"/>
      <c r="G108" s="119"/>
      <c r="H108" s="119"/>
      <c r="I108" s="119"/>
      <c r="J108" s="119"/>
      <c r="K108" s="119"/>
      <c r="L108" s="133"/>
      <c r="M108" s="22" t="s">
        <v>156</v>
      </c>
      <c r="N108" s="24" t="s">
        <v>243</v>
      </c>
      <c r="O108" s="23" t="s">
        <v>18</v>
      </c>
      <c r="P108" s="23">
        <v>100</v>
      </c>
      <c r="Q108" s="23">
        <v>100</v>
      </c>
      <c r="R108" s="23">
        <v>100</v>
      </c>
      <c r="S108" s="89"/>
      <c r="T108" s="61"/>
    </row>
    <row r="109" spans="1:20" ht="12.75" customHeight="1" x14ac:dyDescent="0.25">
      <c r="A109" s="171"/>
      <c r="B109" s="126"/>
      <c r="C109" s="117"/>
      <c r="D109" s="118"/>
      <c r="E109" s="118"/>
      <c r="F109" s="120"/>
      <c r="G109" s="119"/>
      <c r="H109" s="119"/>
      <c r="I109" s="119"/>
      <c r="J109" s="119"/>
      <c r="K109" s="119"/>
      <c r="L109" s="133"/>
      <c r="M109" s="22" t="s">
        <v>157</v>
      </c>
      <c r="N109" s="24" t="s">
        <v>244</v>
      </c>
      <c r="O109" s="23" t="s">
        <v>130</v>
      </c>
      <c r="P109" s="23">
        <v>3.2</v>
      </c>
      <c r="Q109" s="23">
        <v>3.3</v>
      </c>
      <c r="R109" s="23">
        <v>3.4</v>
      </c>
      <c r="S109" s="89"/>
    </row>
    <row r="110" spans="1:20" ht="12.75" customHeight="1" x14ac:dyDescent="0.25">
      <c r="A110" s="171"/>
      <c r="B110" s="126"/>
      <c r="C110" s="117"/>
      <c r="D110" s="118"/>
      <c r="E110" s="118"/>
      <c r="F110" s="120"/>
      <c r="G110" s="119"/>
      <c r="H110" s="119"/>
      <c r="I110" s="119"/>
      <c r="J110" s="119"/>
      <c r="K110" s="119"/>
      <c r="L110" s="133"/>
      <c r="M110" s="22" t="s">
        <v>158</v>
      </c>
      <c r="N110" s="24" t="s">
        <v>245</v>
      </c>
      <c r="O110" s="23" t="s">
        <v>18</v>
      </c>
      <c r="P110" s="23">
        <v>75</v>
      </c>
      <c r="Q110" s="23">
        <v>75</v>
      </c>
      <c r="R110" s="23">
        <v>75</v>
      </c>
      <c r="S110" s="89"/>
    </row>
    <row r="111" spans="1:20" ht="12.75" customHeight="1" x14ac:dyDescent="0.25">
      <c r="A111" s="171"/>
      <c r="B111" s="126"/>
      <c r="C111" s="117"/>
      <c r="D111" s="118"/>
      <c r="E111" s="118"/>
      <c r="F111" s="120"/>
      <c r="G111" s="119"/>
      <c r="H111" s="119"/>
      <c r="I111" s="119"/>
      <c r="J111" s="119"/>
      <c r="K111" s="119"/>
      <c r="L111" s="133"/>
      <c r="M111" s="22" t="s">
        <v>309</v>
      </c>
      <c r="N111" s="24" t="s">
        <v>269</v>
      </c>
      <c r="O111" s="23" t="s">
        <v>18</v>
      </c>
      <c r="P111" s="23">
        <v>37</v>
      </c>
      <c r="Q111" s="23">
        <v>37</v>
      </c>
      <c r="R111" s="23">
        <v>37</v>
      </c>
      <c r="S111" s="89"/>
    </row>
    <row r="112" spans="1:20" ht="15" customHeight="1" x14ac:dyDescent="0.25">
      <c r="A112" s="171"/>
      <c r="B112" s="126"/>
      <c r="C112" s="121" t="s">
        <v>141</v>
      </c>
      <c r="D112" s="27">
        <v>191131551</v>
      </c>
      <c r="E112" s="43" t="s">
        <v>21</v>
      </c>
      <c r="F112" s="25" t="s">
        <v>26</v>
      </c>
      <c r="G112" s="26">
        <v>277.60000000000002</v>
      </c>
      <c r="H112" s="26">
        <v>308</v>
      </c>
      <c r="I112" s="26">
        <v>311.60000000000002</v>
      </c>
      <c r="J112" s="26">
        <v>338.8</v>
      </c>
      <c r="K112" s="26">
        <v>372.7</v>
      </c>
      <c r="L112" s="27" t="s">
        <v>26</v>
      </c>
      <c r="M112" s="28"/>
      <c r="N112" s="44"/>
      <c r="O112" s="91"/>
      <c r="P112" s="29"/>
      <c r="Q112" s="29"/>
      <c r="R112" s="91"/>
      <c r="S112" s="89"/>
    </row>
    <row r="113" spans="1:24" ht="15" customHeight="1" x14ac:dyDescent="0.25">
      <c r="A113" s="171"/>
      <c r="B113" s="126"/>
      <c r="C113" s="121"/>
      <c r="D113" s="27">
        <v>191131551</v>
      </c>
      <c r="E113" s="43" t="s">
        <v>22</v>
      </c>
      <c r="F113" s="25" t="s">
        <v>26</v>
      </c>
      <c r="G113" s="26">
        <v>687.96799999999996</v>
      </c>
      <c r="H113" s="26">
        <v>731.2</v>
      </c>
      <c r="I113" s="26">
        <v>739.3</v>
      </c>
      <c r="J113" s="26">
        <v>884.7</v>
      </c>
      <c r="K113" s="26">
        <v>973.2</v>
      </c>
      <c r="L113" s="27" t="s">
        <v>26</v>
      </c>
      <c r="M113" s="28"/>
      <c r="N113" s="32"/>
      <c r="O113" s="91"/>
      <c r="P113" s="29"/>
      <c r="Q113" s="29"/>
      <c r="R113" s="91"/>
      <c r="S113" s="89"/>
    </row>
    <row r="114" spans="1:24" ht="15" customHeight="1" x14ac:dyDescent="0.25">
      <c r="A114" s="171"/>
      <c r="B114" s="126"/>
      <c r="C114" s="121"/>
      <c r="D114" s="27">
        <v>191131551</v>
      </c>
      <c r="E114" s="43" t="s">
        <v>24</v>
      </c>
      <c r="F114" s="25" t="s">
        <v>26</v>
      </c>
      <c r="G114" s="26">
        <v>22</v>
      </c>
      <c r="H114" s="26">
        <v>24.5</v>
      </c>
      <c r="I114" s="26">
        <v>24.5</v>
      </c>
      <c r="J114" s="26">
        <v>26.9</v>
      </c>
      <c r="K114" s="26">
        <v>29.6</v>
      </c>
      <c r="L114" s="27" t="s">
        <v>26</v>
      </c>
      <c r="M114" s="28"/>
      <c r="N114" s="44"/>
      <c r="O114" s="91"/>
      <c r="P114" s="29"/>
      <c r="Q114" s="29"/>
      <c r="R114" s="91"/>
      <c r="S114" s="89"/>
    </row>
    <row r="115" spans="1:24" ht="14.25" x14ac:dyDescent="0.2">
      <c r="A115" s="171"/>
      <c r="B115" s="126"/>
      <c r="C115" s="121"/>
      <c r="D115" s="116" t="s">
        <v>29</v>
      </c>
      <c r="E115" s="116"/>
      <c r="F115" s="116"/>
      <c r="G115" s="52">
        <f>SUM(G112:G114)</f>
        <v>987.56799999999998</v>
      </c>
      <c r="H115" s="52">
        <f t="shared" ref="H115" si="33">SUM(H112:H114)</f>
        <v>1063.7</v>
      </c>
      <c r="I115" s="52">
        <f t="shared" ref="I115" si="34">SUM(I112:I114)</f>
        <v>1075.4000000000001</v>
      </c>
      <c r="J115" s="52">
        <f t="shared" ref="J115" si="35">SUM(J112:J114)</f>
        <v>1250.4000000000001</v>
      </c>
      <c r="K115" s="52">
        <f t="shared" ref="K115" si="36">SUM(K112:K114)</f>
        <v>1375.5</v>
      </c>
      <c r="L115" s="30" t="s">
        <v>26</v>
      </c>
      <c r="M115" s="31" t="s">
        <v>26</v>
      </c>
      <c r="N115" s="31" t="s">
        <v>26</v>
      </c>
      <c r="O115" s="31" t="s">
        <v>26</v>
      </c>
      <c r="P115" s="31" t="s">
        <v>26</v>
      </c>
      <c r="Q115" s="31" t="s">
        <v>26</v>
      </c>
      <c r="R115" s="31" t="s">
        <v>26</v>
      </c>
      <c r="S115" s="94">
        <f>(I115-G115)/G115</f>
        <v>8.8937673152633651E-2</v>
      </c>
    </row>
    <row r="116" spans="1:24" ht="9" customHeight="1" x14ac:dyDescent="0.25">
      <c r="A116" s="171"/>
      <c r="B116" s="126"/>
      <c r="C116" s="127">
        <v>11</v>
      </c>
      <c r="D116" s="118" t="s">
        <v>59</v>
      </c>
      <c r="E116" s="118"/>
      <c r="F116" s="120" t="s">
        <v>28</v>
      </c>
      <c r="G116" s="119"/>
      <c r="H116" s="119"/>
      <c r="I116" s="119"/>
      <c r="J116" s="119"/>
      <c r="K116" s="119"/>
      <c r="L116" s="133" t="s">
        <v>26</v>
      </c>
      <c r="M116" s="66" t="s">
        <v>358</v>
      </c>
      <c r="N116" s="67" t="s">
        <v>243</v>
      </c>
      <c r="O116" s="68" t="s">
        <v>18</v>
      </c>
      <c r="P116" s="68">
        <v>100</v>
      </c>
      <c r="Q116" s="68">
        <v>100</v>
      </c>
      <c r="R116" s="68">
        <v>100</v>
      </c>
      <c r="S116" s="89"/>
      <c r="T116" s="61"/>
      <c r="U116" s="10"/>
      <c r="V116" s="10"/>
      <c r="W116" s="10"/>
      <c r="X116" s="10"/>
    </row>
    <row r="117" spans="1:24" ht="9" customHeight="1" x14ac:dyDescent="0.25">
      <c r="A117" s="171"/>
      <c r="B117" s="126"/>
      <c r="C117" s="127"/>
      <c r="D117" s="118"/>
      <c r="E117" s="118"/>
      <c r="F117" s="120"/>
      <c r="G117" s="119"/>
      <c r="H117" s="119"/>
      <c r="I117" s="119"/>
      <c r="J117" s="119"/>
      <c r="K117" s="119"/>
      <c r="L117" s="133"/>
      <c r="M117" s="66" t="s">
        <v>274</v>
      </c>
      <c r="N117" s="67" t="s">
        <v>164</v>
      </c>
      <c r="O117" s="68" t="s">
        <v>57</v>
      </c>
      <c r="P117" s="68">
        <v>240</v>
      </c>
      <c r="Q117" s="68">
        <v>250</v>
      </c>
      <c r="R117" s="68">
        <v>255</v>
      </c>
      <c r="S117" s="89"/>
      <c r="T117" s="132"/>
      <c r="U117" s="132"/>
      <c r="V117" s="132"/>
      <c r="W117" s="10"/>
      <c r="X117" s="10"/>
    </row>
    <row r="118" spans="1:24" ht="9" customHeight="1" x14ac:dyDescent="0.25">
      <c r="A118" s="171"/>
      <c r="B118" s="126"/>
      <c r="C118" s="127"/>
      <c r="D118" s="118"/>
      <c r="E118" s="118"/>
      <c r="F118" s="120"/>
      <c r="G118" s="119"/>
      <c r="H118" s="119"/>
      <c r="I118" s="119"/>
      <c r="J118" s="119"/>
      <c r="K118" s="119"/>
      <c r="L118" s="133"/>
      <c r="M118" s="66" t="s">
        <v>272</v>
      </c>
      <c r="N118" s="67" t="s">
        <v>61</v>
      </c>
      <c r="O118" s="68" t="s">
        <v>57</v>
      </c>
      <c r="P118" s="68">
        <v>120</v>
      </c>
      <c r="Q118" s="68">
        <v>125</v>
      </c>
      <c r="R118" s="68">
        <v>130</v>
      </c>
      <c r="S118" s="89"/>
    </row>
    <row r="119" spans="1:24" ht="9" customHeight="1" x14ac:dyDescent="0.25">
      <c r="A119" s="171"/>
      <c r="B119" s="126"/>
      <c r="C119" s="127"/>
      <c r="D119" s="118"/>
      <c r="E119" s="118"/>
      <c r="F119" s="120"/>
      <c r="G119" s="119"/>
      <c r="H119" s="119"/>
      <c r="I119" s="119"/>
      <c r="J119" s="119"/>
      <c r="K119" s="119"/>
      <c r="L119" s="133"/>
      <c r="M119" s="66" t="s">
        <v>273</v>
      </c>
      <c r="N119" s="67" t="s">
        <v>62</v>
      </c>
      <c r="O119" s="68" t="s">
        <v>18</v>
      </c>
      <c r="P119" s="68">
        <v>60</v>
      </c>
      <c r="Q119" s="68">
        <v>62</v>
      </c>
      <c r="R119" s="68">
        <v>65</v>
      </c>
      <c r="S119" s="89"/>
    </row>
    <row r="120" spans="1:24" ht="9" customHeight="1" x14ac:dyDescent="0.25">
      <c r="A120" s="171"/>
      <c r="B120" s="126"/>
      <c r="C120" s="127"/>
      <c r="D120" s="118"/>
      <c r="E120" s="118"/>
      <c r="F120" s="120"/>
      <c r="G120" s="119"/>
      <c r="H120" s="119"/>
      <c r="I120" s="119"/>
      <c r="J120" s="119"/>
      <c r="K120" s="119"/>
      <c r="L120" s="133"/>
      <c r="M120" s="66" t="s">
        <v>275</v>
      </c>
      <c r="N120" s="67" t="s">
        <v>161</v>
      </c>
      <c r="O120" s="66" t="s">
        <v>19</v>
      </c>
      <c r="P120" s="68">
        <v>30</v>
      </c>
      <c r="Q120" s="68">
        <v>35</v>
      </c>
      <c r="R120" s="68">
        <v>30</v>
      </c>
      <c r="S120" s="89"/>
    </row>
    <row r="121" spans="1:24" ht="9" customHeight="1" x14ac:dyDescent="0.25">
      <c r="A121" s="171"/>
      <c r="B121" s="126"/>
      <c r="C121" s="127"/>
      <c r="D121" s="118"/>
      <c r="E121" s="118"/>
      <c r="F121" s="120"/>
      <c r="G121" s="119"/>
      <c r="H121" s="119"/>
      <c r="I121" s="119"/>
      <c r="J121" s="119"/>
      <c r="K121" s="119"/>
      <c r="L121" s="133"/>
      <c r="M121" s="66" t="s">
        <v>276</v>
      </c>
      <c r="N121" s="67" t="s">
        <v>117</v>
      </c>
      <c r="O121" s="66" t="s">
        <v>57</v>
      </c>
      <c r="P121" s="68">
        <v>1500</v>
      </c>
      <c r="Q121" s="68">
        <v>1750</v>
      </c>
      <c r="R121" s="68">
        <v>1500</v>
      </c>
      <c r="S121" s="89"/>
    </row>
    <row r="122" spans="1:24" ht="15" customHeight="1" x14ac:dyDescent="0.25">
      <c r="A122" s="171"/>
      <c r="B122" s="126"/>
      <c r="C122" s="121" t="s">
        <v>159</v>
      </c>
      <c r="D122" s="27">
        <v>191816847</v>
      </c>
      <c r="E122" s="43" t="s">
        <v>21</v>
      </c>
      <c r="F122" s="25" t="s">
        <v>26</v>
      </c>
      <c r="G122" s="26">
        <v>293.5</v>
      </c>
      <c r="H122" s="26">
        <v>334.6</v>
      </c>
      <c r="I122" s="26">
        <v>410.9</v>
      </c>
      <c r="J122" s="26">
        <v>368.1</v>
      </c>
      <c r="K122" s="26">
        <v>404.9</v>
      </c>
      <c r="L122" s="27" t="s">
        <v>26</v>
      </c>
      <c r="M122" s="28"/>
      <c r="N122" s="44"/>
      <c r="O122" s="91"/>
      <c r="P122" s="29"/>
      <c r="Q122" s="29"/>
      <c r="R122" s="91"/>
      <c r="S122" s="89"/>
    </row>
    <row r="123" spans="1:24" ht="15" customHeight="1" x14ac:dyDescent="0.25">
      <c r="A123" s="171"/>
      <c r="B123" s="126"/>
      <c r="C123" s="121"/>
      <c r="D123" s="27">
        <v>191816847</v>
      </c>
      <c r="E123" s="43" t="s">
        <v>22</v>
      </c>
      <c r="F123" s="25" t="s">
        <v>26</v>
      </c>
      <c r="G123" s="26">
        <v>48.6</v>
      </c>
      <c r="H123" s="26">
        <v>14.6</v>
      </c>
      <c r="I123" s="26">
        <v>14.8</v>
      </c>
      <c r="J123" s="26">
        <v>16.100000000000001</v>
      </c>
      <c r="K123" s="26">
        <v>17.7</v>
      </c>
      <c r="L123" s="27" t="s">
        <v>26</v>
      </c>
      <c r="M123" s="28"/>
      <c r="N123" s="32"/>
      <c r="O123" s="91"/>
      <c r="P123" s="29"/>
      <c r="Q123" s="29"/>
      <c r="R123" s="91"/>
      <c r="S123" s="89"/>
    </row>
    <row r="124" spans="1:24" ht="15" customHeight="1" x14ac:dyDescent="0.25">
      <c r="A124" s="171"/>
      <c r="B124" s="126"/>
      <c r="C124" s="121"/>
      <c r="D124" s="27">
        <v>191816847</v>
      </c>
      <c r="E124" s="43" t="s">
        <v>24</v>
      </c>
      <c r="F124" s="25" t="s">
        <v>26</v>
      </c>
      <c r="G124" s="26">
        <v>18.2</v>
      </c>
      <c r="H124" s="26">
        <v>23</v>
      </c>
      <c r="I124" s="26">
        <v>23</v>
      </c>
      <c r="J124" s="26">
        <v>25.3</v>
      </c>
      <c r="K124" s="26">
        <v>27.8</v>
      </c>
      <c r="L124" s="27" t="s">
        <v>26</v>
      </c>
      <c r="M124" s="28"/>
      <c r="N124" s="44"/>
      <c r="O124" s="91"/>
      <c r="P124" s="29"/>
      <c r="Q124" s="29"/>
      <c r="R124" s="91"/>
      <c r="S124" s="89"/>
    </row>
    <row r="125" spans="1:24" ht="14.25" x14ac:dyDescent="0.2">
      <c r="A125" s="171"/>
      <c r="B125" s="126"/>
      <c r="C125" s="121"/>
      <c r="D125" s="116" t="s">
        <v>29</v>
      </c>
      <c r="E125" s="116"/>
      <c r="F125" s="116"/>
      <c r="G125" s="52">
        <f>SUM(G122:G124)</f>
        <v>360.3</v>
      </c>
      <c r="H125" s="52">
        <f t="shared" ref="H125" si="37">SUM(H122:H124)</f>
        <v>372.20000000000005</v>
      </c>
      <c r="I125" s="52">
        <f t="shared" ref="I125" si="38">SUM(I122:I124)</f>
        <v>448.7</v>
      </c>
      <c r="J125" s="52">
        <f t="shared" ref="J125" si="39">SUM(J122:J124)</f>
        <v>409.50000000000006</v>
      </c>
      <c r="K125" s="52">
        <f t="shared" ref="K125" si="40">SUM(K122:K124)</f>
        <v>450.4</v>
      </c>
      <c r="L125" s="30" t="s">
        <v>26</v>
      </c>
      <c r="M125" s="31" t="s">
        <v>26</v>
      </c>
      <c r="N125" s="31" t="s">
        <v>26</v>
      </c>
      <c r="O125" s="31" t="s">
        <v>26</v>
      </c>
      <c r="P125" s="31" t="s">
        <v>26</v>
      </c>
      <c r="Q125" s="31" t="s">
        <v>26</v>
      </c>
      <c r="R125" s="31" t="s">
        <v>26</v>
      </c>
      <c r="S125" s="92">
        <f>(I125-G125)/G125</f>
        <v>0.24535109630863164</v>
      </c>
    </row>
    <row r="126" spans="1:24" ht="9.75" customHeight="1" x14ac:dyDescent="0.25">
      <c r="A126" s="171"/>
      <c r="B126" s="126"/>
      <c r="C126" s="117" t="s">
        <v>160</v>
      </c>
      <c r="D126" s="118" t="s">
        <v>63</v>
      </c>
      <c r="E126" s="118"/>
      <c r="F126" s="120" t="s">
        <v>28</v>
      </c>
      <c r="G126" s="119"/>
      <c r="H126" s="119"/>
      <c r="I126" s="119"/>
      <c r="J126" s="119"/>
      <c r="K126" s="119"/>
      <c r="L126" s="133" t="s">
        <v>26</v>
      </c>
      <c r="M126" s="66" t="s">
        <v>310</v>
      </c>
      <c r="N126" s="67" t="s">
        <v>243</v>
      </c>
      <c r="O126" s="68" t="s">
        <v>18</v>
      </c>
      <c r="P126" s="68">
        <v>100</v>
      </c>
      <c r="Q126" s="68">
        <v>100</v>
      </c>
      <c r="R126" s="68">
        <v>100</v>
      </c>
      <c r="S126" s="89"/>
      <c r="T126" s="69"/>
      <c r="U126" s="10"/>
      <c r="V126" s="10"/>
      <c r="W126" s="10"/>
      <c r="X126" s="10"/>
    </row>
    <row r="127" spans="1:24" ht="9.75" customHeight="1" x14ac:dyDescent="0.25">
      <c r="A127" s="171"/>
      <c r="B127" s="126"/>
      <c r="C127" s="117"/>
      <c r="D127" s="118"/>
      <c r="E127" s="118"/>
      <c r="F127" s="120"/>
      <c r="G127" s="119"/>
      <c r="H127" s="119"/>
      <c r="I127" s="119"/>
      <c r="J127" s="119"/>
      <c r="K127" s="119"/>
      <c r="L127" s="133"/>
      <c r="M127" s="66" t="s">
        <v>277</v>
      </c>
      <c r="N127" s="67" t="s">
        <v>60</v>
      </c>
      <c r="O127" s="68" t="s">
        <v>57</v>
      </c>
      <c r="P127" s="68">
        <v>630</v>
      </c>
      <c r="Q127" s="68">
        <v>630</v>
      </c>
      <c r="R127" s="68">
        <v>630</v>
      </c>
      <c r="S127" s="89"/>
      <c r="T127" s="70"/>
      <c r="U127" s="10"/>
      <c r="V127" s="10"/>
      <c r="W127" s="10"/>
      <c r="X127" s="10"/>
    </row>
    <row r="128" spans="1:24" ht="9.75" customHeight="1" x14ac:dyDescent="0.25">
      <c r="A128" s="171"/>
      <c r="B128" s="126"/>
      <c r="C128" s="117"/>
      <c r="D128" s="118"/>
      <c r="E128" s="118"/>
      <c r="F128" s="120"/>
      <c r="G128" s="119"/>
      <c r="H128" s="119"/>
      <c r="I128" s="119"/>
      <c r="J128" s="119"/>
      <c r="K128" s="119"/>
      <c r="L128" s="133"/>
      <c r="M128" s="66" t="s">
        <v>278</v>
      </c>
      <c r="N128" s="67" t="s">
        <v>61</v>
      </c>
      <c r="O128" s="68" t="s">
        <v>57</v>
      </c>
      <c r="P128" s="68">
        <v>480</v>
      </c>
      <c r="Q128" s="68">
        <v>490</v>
      </c>
      <c r="R128" s="68">
        <v>500</v>
      </c>
      <c r="S128" s="89"/>
      <c r="T128" s="71"/>
      <c r="U128" s="9"/>
      <c r="V128" s="9"/>
      <c r="W128" s="9"/>
      <c r="X128" s="9"/>
    </row>
    <row r="129" spans="1:24" ht="9.75" customHeight="1" x14ac:dyDescent="0.25">
      <c r="A129" s="171"/>
      <c r="B129" s="126"/>
      <c r="C129" s="117"/>
      <c r="D129" s="118"/>
      <c r="E129" s="118"/>
      <c r="F129" s="120"/>
      <c r="G129" s="119"/>
      <c r="H129" s="119"/>
      <c r="I129" s="119"/>
      <c r="J129" s="119"/>
      <c r="K129" s="119"/>
      <c r="L129" s="133"/>
      <c r="M129" s="66" t="s">
        <v>279</v>
      </c>
      <c r="N129" s="67" t="s">
        <v>62</v>
      </c>
      <c r="O129" s="68" t="s">
        <v>18</v>
      </c>
      <c r="P129" s="68">
        <v>94</v>
      </c>
      <c r="Q129" s="68">
        <v>95</v>
      </c>
      <c r="R129" s="68">
        <v>95</v>
      </c>
      <c r="S129" s="89"/>
      <c r="T129" s="69"/>
    </row>
    <row r="130" spans="1:24" ht="9.75" customHeight="1" x14ac:dyDescent="0.25">
      <c r="A130" s="171"/>
      <c r="B130" s="126"/>
      <c r="C130" s="117"/>
      <c r="D130" s="118"/>
      <c r="E130" s="118"/>
      <c r="F130" s="120"/>
      <c r="G130" s="119"/>
      <c r="H130" s="119"/>
      <c r="I130" s="119"/>
      <c r="J130" s="119"/>
      <c r="K130" s="119"/>
      <c r="L130" s="133"/>
      <c r="M130" s="66" t="s">
        <v>280</v>
      </c>
      <c r="N130" s="67" t="s">
        <v>161</v>
      </c>
      <c r="O130" s="66" t="s">
        <v>19</v>
      </c>
      <c r="P130" s="68">
        <v>50</v>
      </c>
      <c r="Q130" s="68">
        <v>50</v>
      </c>
      <c r="R130" s="68">
        <v>50</v>
      </c>
      <c r="S130" s="89"/>
      <c r="T130" s="69"/>
    </row>
    <row r="131" spans="1:24" ht="9.75" customHeight="1" x14ac:dyDescent="0.25">
      <c r="A131" s="171"/>
      <c r="B131" s="126"/>
      <c r="C131" s="117"/>
      <c r="D131" s="118"/>
      <c r="E131" s="118"/>
      <c r="F131" s="120"/>
      <c r="G131" s="119"/>
      <c r="H131" s="119"/>
      <c r="I131" s="119"/>
      <c r="J131" s="119"/>
      <c r="K131" s="119"/>
      <c r="L131" s="133"/>
      <c r="M131" s="66" t="s">
        <v>281</v>
      </c>
      <c r="N131" s="67" t="s">
        <v>117</v>
      </c>
      <c r="O131" s="66" t="s">
        <v>57</v>
      </c>
      <c r="P131" s="68">
        <v>7500</v>
      </c>
      <c r="Q131" s="68">
        <v>7500</v>
      </c>
      <c r="R131" s="68">
        <v>7500</v>
      </c>
      <c r="S131" s="89"/>
      <c r="T131" s="69"/>
    </row>
    <row r="132" spans="1:24" ht="15" customHeight="1" x14ac:dyDescent="0.25">
      <c r="A132" s="171"/>
      <c r="B132" s="126"/>
      <c r="C132" s="121" t="s">
        <v>160</v>
      </c>
      <c r="D132" s="27">
        <v>191816128</v>
      </c>
      <c r="E132" s="43" t="s">
        <v>21</v>
      </c>
      <c r="F132" s="25" t="s">
        <v>26</v>
      </c>
      <c r="G132" s="26">
        <v>1050.4000000000001</v>
      </c>
      <c r="H132" s="26">
        <v>1248.5</v>
      </c>
      <c r="I132" s="26">
        <v>1340.8</v>
      </c>
      <c r="J132" s="26">
        <v>1435.7</v>
      </c>
      <c r="K132" s="26">
        <v>1651.1</v>
      </c>
      <c r="L132" s="27" t="s">
        <v>26</v>
      </c>
      <c r="M132" s="28"/>
      <c r="N132" s="44"/>
      <c r="O132" s="91"/>
      <c r="P132" s="29"/>
      <c r="Q132" s="29"/>
      <c r="R132" s="91"/>
      <c r="S132" s="89"/>
    </row>
    <row r="133" spans="1:24" ht="15" customHeight="1" x14ac:dyDescent="0.25">
      <c r="A133" s="171"/>
      <c r="B133" s="126"/>
      <c r="C133" s="121"/>
      <c r="D133" s="27">
        <v>191816128</v>
      </c>
      <c r="E133" s="43" t="s">
        <v>22</v>
      </c>
      <c r="F133" s="25" t="s">
        <v>26</v>
      </c>
      <c r="G133" s="26">
        <v>142.4</v>
      </c>
      <c r="H133" s="26">
        <v>44.6</v>
      </c>
      <c r="I133" s="26">
        <v>40.700000000000003</v>
      </c>
      <c r="J133" s="26">
        <v>51.3</v>
      </c>
      <c r="K133" s="26">
        <v>58.9</v>
      </c>
      <c r="L133" s="27" t="s">
        <v>26</v>
      </c>
      <c r="M133" s="28"/>
      <c r="N133" s="32"/>
      <c r="O133" s="91"/>
      <c r="P133" s="29"/>
      <c r="Q133" s="29"/>
      <c r="R133" s="91"/>
      <c r="S133" s="89"/>
    </row>
    <row r="134" spans="1:24" ht="15" customHeight="1" x14ac:dyDescent="0.25">
      <c r="A134" s="171"/>
      <c r="B134" s="126"/>
      <c r="C134" s="121"/>
      <c r="D134" s="27">
        <v>191816128</v>
      </c>
      <c r="E134" s="43" t="s">
        <v>24</v>
      </c>
      <c r="F134" s="25" t="s">
        <v>26</v>
      </c>
      <c r="G134" s="26">
        <v>87.2</v>
      </c>
      <c r="H134" s="26">
        <v>77.2</v>
      </c>
      <c r="I134" s="26">
        <v>77.2</v>
      </c>
      <c r="J134" s="26">
        <v>88.8</v>
      </c>
      <c r="K134" s="26">
        <v>102.1</v>
      </c>
      <c r="L134" s="27" t="s">
        <v>26</v>
      </c>
      <c r="M134" s="28"/>
      <c r="N134" s="44"/>
      <c r="O134" s="91"/>
      <c r="P134" s="29"/>
      <c r="Q134" s="29"/>
      <c r="R134" s="91"/>
      <c r="S134" s="89"/>
    </row>
    <row r="135" spans="1:24" ht="14.25" x14ac:dyDescent="0.2">
      <c r="A135" s="171"/>
      <c r="B135" s="126"/>
      <c r="C135" s="121"/>
      <c r="D135" s="116" t="s">
        <v>29</v>
      </c>
      <c r="E135" s="116"/>
      <c r="F135" s="116"/>
      <c r="G135" s="52">
        <f>SUM(G132:G134)</f>
        <v>1280.0000000000002</v>
      </c>
      <c r="H135" s="52">
        <f t="shared" ref="H135" si="41">SUM(H132:H134)</f>
        <v>1370.3</v>
      </c>
      <c r="I135" s="52">
        <f t="shared" ref="I135" si="42">SUM(I132:I134)</f>
        <v>1458.7</v>
      </c>
      <c r="J135" s="52">
        <f t="shared" ref="J135" si="43">SUM(J132:J134)</f>
        <v>1575.8</v>
      </c>
      <c r="K135" s="52">
        <f t="shared" ref="K135" si="44">SUM(K132:K134)</f>
        <v>1812.1</v>
      </c>
      <c r="L135" s="30" t="s">
        <v>26</v>
      </c>
      <c r="M135" s="31" t="s">
        <v>26</v>
      </c>
      <c r="N135" s="31" t="s">
        <v>26</v>
      </c>
      <c r="O135" s="31" t="s">
        <v>26</v>
      </c>
      <c r="P135" s="31" t="s">
        <v>26</v>
      </c>
      <c r="Q135" s="31" t="s">
        <v>26</v>
      </c>
      <c r="R135" s="31" t="s">
        <v>26</v>
      </c>
      <c r="S135" s="92">
        <f>(I135-G135)/G135</f>
        <v>0.13960937499999984</v>
      </c>
    </row>
    <row r="136" spans="1:24" ht="8.25" customHeight="1" x14ac:dyDescent="0.25">
      <c r="A136" s="171"/>
      <c r="B136" s="126"/>
      <c r="C136" s="117" t="s">
        <v>162</v>
      </c>
      <c r="D136" s="118" t="s">
        <v>64</v>
      </c>
      <c r="E136" s="118"/>
      <c r="F136" s="120" t="s">
        <v>28</v>
      </c>
      <c r="G136" s="119"/>
      <c r="H136" s="119"/>
      <c r="I136" s="119"/>
      <c r="J136" s="119"/>
      <c r="K136" s="119"/>
      <c r="L136" s="133" t="s">
        <v>26</v>
      </c>
      <c r="M136" s="66" t="s">
        <v>282</v>
      </c>
      <c r="N136" s="67" t="s">
        <v>165</v>
      </c>
      <c r="O136" s="68" t="s">
        <v>57</v>
      </c>
      <c r="P136" s="68">
        <v>65</v>
      </c>
      <c r="Q136" s="68">
        <v>70</v>
      </c>
      <c r="R136" s="68">
        <v>75</v>
      </c>
      <c r="S136" s="89"/>
      <c r="T136" s="138"/>
      <c r="U136" s="138"/>
      <c r="V136" s="138"/>
      <c r="W136" s="138"/>
      <c r="X136" s="138"/>
    </row>
    <row r="137" spans="1:24" ht="8.25" customHeight="1" x14ac:dyDescent="0.25">
      <c r="A137" s="171"/>
      <c r="B137" s="126"/>
      <c r="C137" s="117"/>
      <c r="D137" s="118"/>
      <c r="E137" s="118"/>
      <c r="F137" s="120"/>
      <c r="G137" s="119"/>
      <c r="H137" s="119"/>
      <c r="I137" s="119"/>
      <c r="J137" s="119"/>
      <c r="K137" s="119"/>
      <c r="L137" s="133"/>
      <c r="M137" s="66" t="s">
        <v>283</v>
      </c>
      <c r="N137" s="67" t="s">
        <v>164</v>
      </c>
      <c r="O137" s="68" t="s">
        <v>57</v>
      </c>
      <c r="P137" s="68">
        <v>520</v>
      </c>
      <c r="Q137" s="68">
        <v>540</v>
      </c>
      <c r="R137" s="68">
        <v>550</v>
      </c>
      <c r="S137" s="89"/>
      <c r="T137" s="9"/>
      <c r="U137" s="9"/>
      <c r="V137" s="9"/>
      <c r="W137" s="9"/>
      <c r="X137" s="9"/>
    </row>
    <row r="138" spans="1:24" ht="8.25" customHeight="1" x14ac:dyDescent="0.25">
      <c r="A138" s="171"/>
      <c r="B138" s="126"/>
      <c r="C138" s="117"/>
      <c r="D138" s="118"/>
      <c r="E138" s="118"/>
      <c r="F138" s="120"/>
      <c r="G138" s="119"/>
      <c r="H138" s="119"/>
      <c r="I138" s="119"/>
      <c r="J138" s="119"/>
      <c r="K138" s="119"/>
      <c r="L138" s="133"/>
      <c r="M138" s="66" t="s">
        <v>311</v>
      </c>
      <c r="N138" s="67" t="s">
        <v>247</v>
      </c>
      <c r="O138" s="68" t="s">
        <v>18</v>
      </c>
      <c r="P138" s="68">
        <v>23</v>
      </c>
      <c r="Q138" s="68">
        <v>25</v>
      </c>
      <c r="R138" s="68">
        <v>25</v>
      </c>
      <c r="S138" s="89"/>
      <c r="T138" s="61"/>
    </row>
    <row r="139" spans="1:24" ht="8.25" customHeight="1" x14ac:dyDescent="0.25">
      <c r="A139" s="171"/>
      <c r="B139" s="126"/>
      <c r="C139" s="117"/>
      <c r="D139" s="118"/>
      <c r="E139" s="118"/>
      <c r="F139" s="120"/>
      <c r="G139" s="119"/>
      <c r="H139" s="119"/>
      <c r="I139" s="119"/>
      <c r="J139" s="119"/>
      <c r="K139" s="119"/>
      <c r="L139" s="133"/>
      <c r="M139" s="66" t="s">
        <v>166</v>
      </c>
      <c r="N139" s="67" t="s">
        <v>161</v>
      </c>
      <c r="O139" s="66" t="s">
        <v>19</v>
      </c>
      <c r="P139" s="68">
        <v>30</v>
      </c>
      <c r="Q139" s="68">
        <v>35</v>
      </c>
      <c r="R139" s="68">
        <v>40</v>
      </c>
      <c r="S139" s="89"/>
    </row>
    <row r="140" spans="1:24" ht="8.25" customHeight="1" x14ac:dyDescent="0.25">
      <c r="A140" s="171"/>
      <c r="B140" s="126"/>
      <c r="C140" s="117"/>
      <c r="D140" s="118"/>
      <c r="E140" s="118"/>
      <c r="F140" s="120"/>
      <c r="G140" s="119"/>
      <c r="H140" s="119"/>
      <c r="I140" s="119"/>
      <c r="J140" s="119"/>
      <c r="K140" s="119"/>
      <c r="L140" s="133"/>
      <c r="M140" s="66" t="s">
        <v>167</v>
      </c>
      <c r="N140" s="67" t="s">
        <v>117</v>
      </c>
      <c r="O140" s="66" t="s">
        <v>57</v>
      </c>
      <c r="P140" s="68">
        <v>4000</v>
      </c>
      <c r="Q140" s="68">
        <v>4100</v>
      </c>
      <c r="R140" s="68">
        <v>4200</v>
      </c>
      <c r="S140" s="89"/>
    </row>
    <row r="141" spans="1:24" ht="15" customHeight="1" x14ac:dyDescent="0.25">
      <c r="A141" s="171"/>
      <c r="B141" s="126"/>
      <c r="C141" s="121" t="s">
        <v>162</v>
      </c>
      <c r="D141" s="27">
        <v>302776863</v>
      </c>
      <c r="E141" s="43" t="s">
        <v>21</v>
      </c>
      <c r="F141" s="25" t="s">
        <v>26</v>
      </c>
      <c r="G141" s="26">
        <v>587.1</v>
      </c>
      <c r="H141" s="26">
        <v>1084.2</v>
      </c>
      <c r="I141" s="26">
        <v>896.5</v>
      </c>
      <c r="J141" s="26">
        <v>1192.6199999999999</v>
      </c>
      <c r="K141" s="26">
        <v>1311.88</v>
      </c>
      <c r="L141" s="27" t="s">
        <v>26</v>
      </c>
      <c r="M141" s="28"/>
      <c r="N141" s="44"/>
      <c r="O141" s="91"/>
      <c r="P141" s="29"/>
      <c r="Q141" s="29"/>
      <c r="R141" s="91"/>
      <c r="S141" s="89"/>
    </row>
    <row r="142" spans="1:24" ht="15" customHeight="1" x14ac:dyDescent="0.25">
      <c r="A142" s="171"/>
      <c r="B142" s="126"/>
      <c r="C142" s="121"/>
      <c r="D142" s="27">
        <v>302776863</v>
      </c>
      <c r="E142" s="43" t="s">
        <v>22</v>
      </c>
      <c r="F142" s="25" t="s">
        <v>26</v>
      </c>
      <c r="G142" s="26">
        <v>37</v>
      </c>
      <c r="H142" s="26">
        <v>43.1</v>
      </c>
      <c r="I142" s="26">
        <v>31.9</v>
      </c>
      <c r="J142" s="26">
        <v>51.7</v>
      </c>
      <c r="K142" s="26">
        <v>62.1</v>
      </c>
      <c r="L142" s="27" t="s">
        <v>26</v>
      </c>
      <c r="M142" s="28"/>
      <c r="N142" s="32"/>
      <c r="O142" s="91"/>
      <c r="P142" s="29"/>
      <c r="Q142" s="29"/>
      <c r="R142" s="91"/>
      <c r="S142" s="89"/>
    </row>
    <row r="143" spans="1:24" ht="15" customHeight="1" x14ac:dyDescent="0.25">
      <c r="A143" s="171"/>
      <c r="B143" s="126"/>
      <c r="C143" s="121"/>
      <c r="D143" s="27">
        <v>302776863</v>
      </c>
      <c r="E143" s="43" t="s">
        <v>24</v>
      </c>
      <c r="F143" s="25" t="s">
        <v>26</v>
      </c>
      <c r="G143" s="26">
        <v>53.1</v>
      </c>
      <c r="H143" s="26">
        <v>320</v>
      </c>
      <c r="I143" s="26">
        <v>320</v>
      </c>
      <c r="J143" s="26">
        <v>352</v>
      </c>
      <c r="K143" s="26">
        <v>387.2</v>
      </c>
      <c r="L143" s="27" t="s">
        <v>26</v>
      </c>
      <c r="M143" s="28"/>
      <c r="N143" s="44"/>
      <c r="O143" s="91"/>
      <c r="P143" s="29"/>
      <c r="Q143" s="29"/>
      <c r="R143" s="91"/>
      <c r="S143" s="89"/>
    </row>
    <row r="144" spans="1:24" ht="14.25" x14ac:dyDescent="0.2">
      <c r="A144" s="171"/>
      <c r="B144" s="126"/>
      <c r="C144" s="121"/>
      <c r="D144" s="116" t="s">
        <v>29</v>
      </c>
      <c r="E144" s="116"/>
      <c r="F144" s="116"/>
      <c r="G144" s="52">
        <f>SUM(G141:G143)</f>
        <v>677.2</v>
      </c>
      <c r="H144" s="52">
        <f t="shared" ref="H144" si="45">SUM(H141:H143)</f>
        <v>1447.3</v>
      </c>
      <c r="I144" s="52">
        <f t="shared" ref="I144" si="46">SUM(I141:I143)</f>
        <v>1248.4000000000001</v>
      </c>
      <c r="J144" s="52">
        <f t="shared" ref="J144" si="47">SUM(J141:J143)</f>
        <v>1596.32</v>
      </c>
      <c r="K144" s="52">
        <f t="shared" ref="K144" si="48">SUM(K141:K143)</f>
        <v>1761.18</v>
      </c>
      <c r="L144" s="30" t="s">
        <v>26</v>
      </c>
      <c r="M144" s="31" t="s">
        <v>26</v>
      </c>
      <c r="N144" s="31" t="s">
        <v>26</v>
      </c>
      <c r="O144" s="31" t="s">
        <v>26</v>
      </c>
      <c r="P144" s="31" t="s">
        <v>26</v>
      </c>
      <c r="Q144" s="31" t="s">
        <v>26</v>
      </c>
      <c r="R144" s="31" t="s">
        <v>26</v>
      </c>
      <c r="S144" s="92">
        <f>(I144-G144)/G144</f>
        <v>0.8434731246308329</v>
      </c>
    </row>
    <row r="145" spans="1:24" ht="12" customHeight="1" x14ac:dyDescent="0.25">
      <c r="A145" s="171"/>
      <c r="B145" s="126"/>
      <c r="C145" s="127">
        <v>14</v>
      </c>
      <c r="D145" s="118" t="s">
        <v>65</v>
      </c>
      <c r="E145" s="118"/>
      <c r="F145" s="120" t="s">
        <v>28</v>
      </c>
      <c r="G145" s="119"/>
      <c r="H145" s="119"/>
      <c r="I145" s="119"/>
      <c r="J145" s="119"/>
      <c r="K145" s="119"/>
      <c r="L145" s="133" t="s">
        <v>26</v>
      </c>
      <c r="M145" s="66" t="s">
        <v>312</v>
      </c>
      <c r="N145" s="67" t="s">
        <v>243</v>
      </c>
      <c r="O145" s="68" t="s">
        <v>18</v>
      </c>
      <c r="P145" s="68">
        <v>100</v>
      </c>
      <c r="Q145" s="68">
        <v>100</v>
      </c>
      <c r="R145" s="68">
        <v>100</v>
      </c>
      <c r="S145" s="89"/>
      <c r="T145" s="132"/>
      <c r="U145" s="132"/>
      <c r="V145" s="132"/>
      <c r="W145" s="132"/>
      <c r="X145" s="132"/>
    </row>
    <row r="146" spans="1:24" ht="12" customHeight="1" x14ac:dyDescent="0.25">
      <c r="A146" s="171"/>
      <c r="B146" s="126"/>
      <c r="C146" s="127"/>
      <c r="D146" s="118"/>
      <c r="E146" s="118"/>
      <c r="F146" s="120"/>
      <c r="G146" s="119"/>
      <c r="H146" s="119"/>
      <c r="I146" s="119"/>
      <c r="J146" s="119"/>
      <c r="K146" s="119"/>
      <c r="L146" s="133"/>
      <c r="M146" s="66" t="s">
        <v>313</v>
      </c>
      <c r="N146" s="67" t="s">
        <v>248</v>
      </c>
      <c r="O146" s="68" t="s">
        <v>18</v>
      </c>
      <c r="P146" s="68">
        <v>100</v>
      </c>
      <c r="Q146" s="68">
        <v>100</v>
      </c>
      <c r="R146" s="68">
        <v>100</v>
      </c>
      <c r="S146" s="89"/>
      <c r="T146" s="132"/>
      <c r="U146" s="132"/>
      <c r="V146" s="132"/>
      <c r="W146" s="9"/>
      <c r="X146" s="9"/>
    </row>
    <row r="147" spans="1:24" ht="12" customHeight="1" x14ac:dyDescent="0.25">
      <c r="A147" s="171"/>
      <c r="B147" s="126"/>
      <c r="C147" s="127"/>
      <c r="D147" s="118"/>
      <c r="E147" s="118"/>
      <c r="F147" s="120"/>
      <c r="G147" s="119"/>
      <c r="H147" s="119"/>
      <c r="I147" s="119"/>
      <c r="J147" s="119"/>
      <c r="K147" s="119"/>
      <c r="L147" s="133"/>
      <c r="M147" s="66" t="s">
        <v>314</v>
      </c>
      <c r="N147" s="67" t="s">
        <v>68</v>
      </c>
      <c r="O147" s="68" t="s">
        <v>57</v>
      </c>
      <c r="P147" s="68">
        <v>108</v>
      </c>
      <c r="Q147" s="68">
        <v>108</v>
      </c>
      <c r="R147" s="68">
        <v>108</v>
      </c>
      <c r="S147" s="89"/>
    </row>
    <row r="148" spans="1:24" ht="12" customHeight="1" x14ac:dyDescent="0.25">
      <c r="A148" s="171"/>
      <c r="B148" s="126"/>
      <c r="C148" s="127"/>
      <c r="D148" s="118"/>
      <c r="E148" s="118"/>
      <c r="F148" s="120"/>
      <c r="G148" s="119"/>
      <c r="H148" s="119"/>
      <c r="I148" s="119"/>
      <c r="J148" s="119"/>
      <c r="K148" s="119"/>
      <c r="L148" s="133"/>
      <c r="M148" s="66" t="s">
        <v>315</v>
      </c>
      <c r="N148" s="67" t="s">
        <v>69</v>
      </c>
      <c r="O148" s="68" t="s">
        <v>57</v>
      </c>
      <c r="P148" s="68">
        <v>40</v>
      </c>
      <c r="Q148" s="68">
        <v>40</v>
      </c>
      <c r="R148" s="68">
        <v>48</v>
      </c>
      <c r="S148" s="89"/>
    </row>
    <row r="149" spans="1:24" ht="15" customHeight="1" x14ac:dyDescent="0.25">
      <c r="A149" s="171"/>
      <c r="B149" s="126"/>
      <c r="C149" s="121" t="s">
        <v>168</v>
      </c>
      <c r="D149" s="27">
        <v>191128231</v>
      </c>
      <c r="E149" s="43" t="s">
        <v>21</v>
      </c>
      <c r="F149" s="25" t="s">
        <v>26</v>
      </c>
      <c r="G149" s="26">
        <v>374.9</v>
      </c>
      <c r="H149" s="26">
        <v>402.2</v>
      </c>
      <c r="I149" s="26">
        <v>420</v>
      </c>
      <c r="J149" s="26">
        <v>442.2</v>
      </c>
      <c r="K149" s="26">
        <v>486.4</v>
      </c>
      <c r="L149" s="27" t="s">
        <v>26</v>
      </c>
      <c r="M149" s="28"/>
      <c r="N149" s="44"/>
      <c r="O149" s="91"/>
      <c r="P149" s="29"/>
      <c r="Q149" s="29"/>
      <c r="R149" s="91"/>
      <c r="S149" s="89"/>
    </row>
    <row r="150" spans="1:24" ht="15" customHeight="1" x14ac:dyDescent="0.25">
      <c r="A150" s="171"/>
      <c r="B150" s="126"/>
      <c r="C150" s="121"/>
      <c r="D150" s="27">
        <v>191128231</v>
      </c>
      <c r="E150" s="43" t="s">
        <v>22</v>
      </c>
      <c r="F150" s="25" t="s">
        <v>26</v>
      </c>
      <c r="G150" s="26">
        <v>343.572</v>
      </c>
      <c r="H150" s="26">
        <v>383.7</v>
      </c>
      <c r="I150" s="26">
        <v>345.3</v>
      </c>
      <c r="J150" s="26">
        <v>422</v>
      </c>
      <c r="K150" s="26">
        <v>464.3</v>
      </c>
      <c r="L150" s="27" t="s">
        <v>26</v>
      </c>
      <c r="M150" s="28"/>
      <c r="N150" s="32"/>
      <c r="O150" s="91"/>
      <c r="P150" s="29"/>
      <c r="Q150" s="29"/>
      <c r="R150" s="91"/>
      <c r="S150" s="89"/>
    </row>
    <row r="151" spans="1:24" ht="15" customHeight="1" x14ac:dyDescent="0.25">
      <c r="A151" s="171"/>
      <c r="B151" s="126"/>
      <c r="C151" s="121"/>
      <c r="D151" s="27">
        <v>191128231</v>
      </c>
      <c r="E151" s="43" t="s">
        <v>24</v>
      </c>
      <c r="F151" s="25" t="s">
        <v>26</v>
      </c>
      <c r="G151" s="26">
        <v>64.400000000000006</v>
      </c>
      <c r="H151" s="26">
        <v>69.5</v>
      </c>
      <c r="I151" s="26">
        <v>69.5</v>
      </c>
      <c r="J151" s="26">
        <v>76.5</v>
      </c>
      <c r="K151" s="26">
        <v>84.1</v>
      </c>
      <c r="L151" s="27" t="s">
        <v>26</v>
      </c>
      <c r="M151" s="28"/>
      <c r="N151" s="44"/>
      <c r="O151" s="91"/>
      <c r="P151" s="29"/>
      <c r="Q151" s="29"/>
      <c r="R151" s="91"/>
      <c r="S151" s="89"/>
    </row>
    <row r="152" spans="1:24" ht="14.25" x14ac:dyDescent="0.2">
      <c r="A152" s="171"/>
      <c r="B152" s="126"/>
      <c r="C152" s="121"/>
      <c r="D152" s="116" t="s">
        <v>29</v>
      </c>
      <c r="E152" s="116"/>
      <c r="F152" s="116"/>
      <c r="G152" s="52">
        <f>SUM(G149:G151)</f>
        <v>782.87199999999996</v>
      </c>
      <c r="H152" s="52">
        <f t="shared" ref="H152" si="49">SUM(H149:H151)</f>
        <v>855.4</v>
      </c>
      <c r="I152" s="52">
        <f t="shared" ref="I152" si="50">SUM(I149:I151)</f>
        <v>834.8</v>
      </c>
      <c r="J152" s="52">
        <f t="shared" ref="J152" si="51">SUM(J149:J151)</f>
        <v>940.7</v>
      </c>
      <c r="K152" s="52">
        <f t="shared" ref="K152" si="52">SUM(K149:K151)</f>
        <v>1034.8</v>
      </c>
      <c r="L152" s="30" t="s">
        <v>26</v>
      </c>
      <c r="M152" s="31" t="s">
        <v>26</v>
      </c>
      <c r="N152" s="31" t="s">
        <v>26</v>
      </c>
      <c r="O152" s="31" t="s">
        <v>26</v>
      </c>
      <c r="P152" s="31" t="s">
        <v>26</v>
      </c>
      <c r="Q152" s="31" t="s">
        <v>26</v>
      </c>
      <c r="R152" s="31" t="s">
        <v>26</v>
      </c>
      <c r="S152" s="94">
        <f>(I152-G152)/G152</f>
        <v>6.6330128041365635E-2</v>
      </c>
    </row>
    <row r="153" spans="1:24" ht="14.25" customHeight="1" x14ac:dyDescent="0.25">
      <c r="A153" s="171"/>
      <c r="B153" s="126"/>
      <c r="C153" s="117" t="s">
        <v>169</v>
      </c>
      <c r="D153" s="118" t="s">
        <v>70</v>
      </c>
      <c r="E153" s="118"/>
      <c r="F153" s="120" t="s">
        <v>28</v>
      </c>
      <c r="G153" s="119"/>
      <c r="H153" s="119"/>
      <c r="I153" s="119"/>
      <c r="J153" s="119"/>
      <c r="K153" s="119"/>
      <c r="L153" s="133" t="s">
        <v>26</v>
      </c>
      <c r="M153" s="66" t="s">
        <v>316</v>
      </c>
      <c r="N153" s="67" t="s">
        <v>243</v>
      </c>
      <c r="O153" s="68" t="s">
        <v>18</v>
      </c>
      <c r="P153" s="68">
        <v>100</v>
      </c>
      <c r="Q153" s="68">
        <v>100</v>
      </c>
      <c r="R153" s="68">
        <v>100</v>
      </c>
      <c r="S153" s="89"/>
      <c r="T153" s="132"/>
      <c r="U153" s="132"/>
      <c r="V153" s="132"/>
      <c r="W153" s="132"/>
      <c r="X153" s="132"/>
    </row>
    <row r="154" spans="1:24" ht="14.25" customHeight="1" x14ac:dyDescent="0.25">
      <c r="A154" s="171"/>
      <c r="B154" s="126"/>
      <c r="C154" s="117"/>
      <c r="D154" s="118"/>
      <c r="E154" s="118"/>
      <c r="F154" s="120"/>
      <c r="G154" s="119"/>
      <c r="H154" s="119"/>
      <c r="I154" s="119"/>
      <c r="J154" s="119"/>
      <c r="K154" s="119"/>
      <c r="L154" s="133"/>
      <c r="M154" s="66" t="s">
        <v>317</v>
      </c>
      <c r="N154" s="67" t="s">
        <v>248</v>
      </c>
      <c r="O154" s="68" t="s">
        <v>18</v>
      </c>
      <c r="P154" s="68">
        <v>100</v>
      </c>
      <c r="Q154" s="68">
        <v>100</v>
      </c>
      <c r="R154" s="68">
        <v>100</v>
      </c>
      <c r="S154" s="89"/>
      <c r="T154" s="132"/>
      <c r="U154" s="132"/>
      <c r="V154" s="132"/>
      <c r="W154" s="9"/>
      <c r="X154" s="9"/>
    </row>
    <row r="155" spans="1:24" ht="14.25" customHeight="1" x14ac:dyDescent="0.25">
      <c r="A155" s="171"/>
      <c r="B155" s="126"/>
      <c r="C155" s="117"/>
      <c r="D155" s="118"/>
      <c r="E155" s="118"/>
      <c r="F155" s="120"/>
      <c r="G155" s="119"/>
      <c r="H155" s="119"/>
      <c r="I155" s="119"/>
      <c r="J155" s="119"/>
      <c r="K155" s="119"/>
      <c r="L155" s="133"/>
      <c r="M155" s="66" t="s">
        <v>318</v>
      </c>
      <c r="N155" s="67" t="s">
        <v>68</v>
      </c>
      <c r="O155" s="68" t="s">
        <v>57</v>
      </c>
      <c r="P155" s="68">
        <v>170</v>
      </c>
      <c r="Q155" s="68">
        <v>170</v>
      </c>
      <c r="R155" s="68">
        <v>170</v>
      </c>
      <c r="S155" s="89"/>
    </row>
    <row r="156" spans="1:24" ht="14.25" customHeight="1" x14ac:dyDescent="0.25">
      <c r="A156" s="171"/>
      <c r="B156" s="126"/>
      <c r="C156" s="117"/>
      <c r="D156" s="118"/>
      <c r="E156" s="118"/>
      <c r="F156" s="120"/>
      <c r="G156" s="119"/>
      <c r="H156" s="119"/>
      <c r="I156" s="119"/>
      <c r="J156" s="119"/>
      <c r="K156" s="119"/>
      <c r="L156" s="133"/>
      <c r="M156" s="66" t="s">
        <v>319</v>
      </c>
      <c r="N156" s="67" t="s">
        <v>69</v>
      </c>
      <c r="O156" s="68" t="s">
        <v>57</v>
      </c>
      <c r="P156" s="68">
        <v>43</v>
      </c>
      <c r="Q156" s="68">
        <v>40</v>
      </c>
      <c r="R156" s="68">
        <v>40</v>
      </c>
      <c r="S156" s="89"/>
    </row>
    <row r="157" spans="1:24" ht="15" customHeight="1" x14ac:dyDescent="0.25">
      <c r="A157" s="171"/>
      <c r="B157" s="126"/>
      <c r="C157" s="121" t="s">
        <v>169</v>
      </c>
      <c r="D157" s="27">
        <v>291128570</v>
      </c>
      <c r="E157" s="43" t="s">
        <v>21</v>
      </c>
      <c r="F157" s="25" t="s">
        <v>26</v>
      </c>
      <c r="G157" s="26">
        <v>533.79999999999995</v>
      </c>
      <c r="H157" s="26">
        <v>662</v>
      </c>
      <c r="I157" s="26">
        <v>577.4</v>
      </c>
      <c r="J157" s="26">
        <v>728.2</v>
      </c>
      <c r="K157" s="26">
        <v>801.0200000000001</v>
      </c>
      <c r="L157" s="27" t="s">
        <v>26</v>
      </c>
      <c r="M157" s="28"/>
      <c r="N157" s="44"/>
      <c r="O157" s="91"/>
      <c r="P157" s="29"/>
      <c r="Q157" s="29"/>
      <c r="R157" s="91"/>
      <c r="S157" s="89"/>
    </row>
    <row r="158" spans="1:24" ht="15" customHeight="1" x14ac:dyDescent="0.25">
      <c r="A158" s="171"/>
      <c r="B158" s="126"/>
      <c r="C158" s="121"/>
      <c r="D158" s="27">
        <v>291128570</v>
      </c>
      <c r="E158" s="43" t="s">
        <v>22</v>
      </c>
      <c r="F158" s="25" t="s">
        <v>26</v>
      </c>
      <c r="G158" s="26">
        <v>569.20000000000005</v>
      </c>
      <c r="H158" s="26">
        <v>577</v>
      </c>
      <c r="I158" s="26">
        <v>604.6</v>
      </c>
      <c r="J158" s="26">
        <v>634.70000000000005</v>
      </c>
      <c r="K158" s="26">
        <v>698.17000000000007</v>
      </c>
      <c r="L158" s="27" t="s">
        <v>26</v>
      </c>
      <c r="M158" s="28"/>
      <c r="N158" s="32"/>
      <c r="O158" s="91"/>
      <c r="P158" s="29"/>
      <c r="Q158" s="29"/>
      <c r="R158" s="91"/>
      <c r="S158" s="89"/>
    </row>
    <row r="159" spans="1:24" ht="15" customHeight="1" x14ac:dyDescent="0.25">
      <c r="A159" s="171"/>
      <c r="B159" s="126"/>
      <c r="C159" s="121"/>
      <c r="D159" s="27">
        <v>291128570</v>
      </c>
      <c r="E159" s="43" t="s">
        <v>24</v>
      </c>
      <c r="F159" s="25" t="s">
        <v>26</v>
      </c>
      <c r="G159" s="26">
        <v>79</v>
      </c>
      <c r="H159" s="26">
        <v>97</v>
      </c>
      <c r="I159" s="26">
        <v>97</v>
      </c>
      <c r="J159" s="26">
        <v>106.7</v>
      </c>
      <c r="K159" s="26">
        <v>117.37</v>
      </c>
      <c r="L159" s="27" t="s">
        <v>26</v>
      </c>
      <c r="M159" s="28"/>
      <c r="N159" s="44"/>
      <c r="O159" s="91"/>
      <c r="P159" s="29"/>
      <c r="Q159" s="29"/>
      <c r="R159" s="91"/>
      <c r="S159" s="89"/>
    </row>
    <row r="160" spans="1:24" ht="14.25" x14ac:dyDescent="0.2">
      <c r="A160" s="171"/>
      <c r="B160" s="126"/>
      <c r="C160" s="121"/>
      <c r="D160" s="116" t="s">
        <v>29</v>
      </c>
      <c r="E160" s="116"/>
      <c r="F160" s="116"/>
      <c r="G160" s="52">
        <f>SUM(G157:G159)</f>
        <v>1182</v>
      </c>
      <c r="H160" s="52">
        <f t="shared" ref="H160" si="53">SUM(H157:H159)</f>
        <v>1336</v>
      </c>
      <c r="I160" s="52">
        <f t="shared" ref="I160" si="54">SUM(I157:I159)</f>
        <v>1279</v>
      </c>
      <c r="J160" s="52">
        <f t="shared" ref="J160" si="55">SUM(J157:J159)</f>
        <v>1469.6000000000001</v>
      </c>
      <c r="K160" s="52">
        <f t="shared" ref="K160" si="56">SUM(K157:K159)</f>
        <v>1616.56</v>
      </c>
      <c r="L160" s="30" t="s">
        <v>26</v>
      </c>
      <c r="M160" s="31" t="s">
        <v>26</v>
      </c>
      <c r="N160" s="31" t="s">
        <v>26</v>
      </c>
      <c r="O160" s="31" t="s">
        <v>26</v>
      </c>
      <c r="P160" s="31" t="s">
        <v>26</v>
      </c>
      <c r="Q160" s="31" t="s">
        <v>26</v>
      </c>
      <c r="R160" s="31" t="s">
        <v>26</v>
      </c>
      <c r="S160" s="94">
        <f>(I160-G160)/G160</f>
        <v>8.2064297800338415E-2</v>
      </c>
    </row>
    <row r="161" spans="1:24" ht="13.5" customHeight="1" x14ac:dyDescent="0.25">
      <c r="A161" s="171"/>
      <c r="B161" s="126"/>
      <c r="C161" s="117" t="s">
        <v>170</v>
      </c>
      <c r="D161" s="118" t="s">
        <v>71</v>
      </c>
      <c r="E161" s="118"/>
      <c r="F161" s="120" t="s">
        <v>28</v>
      </c>
      <c r="G161" s="119"/>
      <c r="H161" s="119"/>
      <c r="I161" s="119"/>
      <c r="J161" s="119"/>
      <c r="K161" s="119"/>
      <c r="L161" s="133" t="s">
        <v>26</v>
      </c>
      <c r="M161" s="66" t="s">
        <v>320</v>
      </c>
      <c r="N161" s="67" t="s">
        <v>243</v>
      </c>
      <c r="O161" s="23" t="s">
        <v>18</v>
      </c>
      <c r="P161" s="23">
        <v>100</v>
      </c>
      <c r="Q161" s="23">
        <v>100</v>
      </c>
      <c r="R161" s="23">
        <v>100</v>
      </c>
      <c r="S161" s="89"/>
      <c r="T161" s="132"/>
      <c r="U161" s="132"/>
      <c r="V161" s="132"/>
      <c r="W161" s="132"/>
      <c r="X161" s="132"/>
    </row>
    <row r="162" spans="1:24" ht="13.5" customHeight="1" x14ac:dyDescent="0.25">
      <c r="A162" s="171"/>
      <c r="B162" s="126"/>
      <c r="C162" s="117"/>
      <c r="D162" s="118"/>
      <c r="E162" s="118"/>
      <c r="F162" s="120"/>
      <c r="G162" s="119"/>
      <c r="H162" s="119"/>
      <c r="I162" s="119"/>
      <c r="J162" s="119"/>
      <c r="K162" s="119"/>
      <c r="L162" s="133"/>
      <c r="M162" s="66" t="s">
        <v>321</v>
      </c>
      <c r="N162" s="67" t="s">
        <v>248</v>
      </c>
      <c r="O162" s="23" t="s">
        <v>18</v>
      </c>
      <c r="P162" s="23">
        <v>100</v>
      </c>
      <c r="Q162" s="23">
        <v>100</v>
      </c>
      <c r="R162" s="23">
        <v>100</v>
      </c>
      <c r="S162" s="89"/>
      <c r="T162" s="132"/>
      <c r="U162" s="132"/>
      <c r="V162" s="132"/>
      <c r="W162" s="9"/>
      <c r="X162" s="9"/>
    </row>
    <row r="163" spans="1:24" ht="13.5" customHeight="1" x14ac:dyDescent="0.25">
      <c r="A163" s="171"/>
      <c r="B163" s="126"/>
      <c r="C163" s="117"/>
      <c r="D163" s="118"/>
      <c r="E163" s="118"/>
      <c r="F163" s="120"/>
      <c r="G163" s="119"/>
      <c r="H163" s="119"/>
      <c r="I163" s="119"/>
      <c r="J163" s="119"/>
      <c r="K163" s="119"/>
      <c r="L163" s="133"/>
      <c r="M163" s="66" t="s">
        <v>322</v>
      </c>
      <c r="N163" s="67" t="s">
        <v>68</v>
      </c>
      <c r="O163" s="23" t="s">
        <v>57</v>
      </c>
      <c r="P163" s="23">
        <v>196</v>
      </c>
      <c r="Q163" s="23">
        <v>276</v>
      </c>
      <c r="R163" s="23">
        <v>276</v>
      </c>
      <c r="S163" s="89"/>
    </row>
    <row r="164" spans="1:24" ht="13.5" customHeight="1" x14ac:dyDescent="0.25">
      <c r="A164" s="171"/>
      <c r="B164" s="126"/>
      <c r="C164" s="117"/>
      <c r="D164" s="118"/>
      <c r="E164" s="118"/>
      <c r="F164" s="120"/>
      <c r="G164" s="119"/>
      <c r="H164" s="119"/>
      <c r="I164" s="119"/>
      <c r="J164" s="119"/>
      <c r="K164" s="119"/>
      <c r="L164" s="133"/>
      <c r="M164" s="66" t="s">
        <v>323</v>
      </c>
      <c r="N164" s="67" t="s">
        <v>69</v>
      </c>
      <c r="O164" s="23" t="s">
        <v>57</v>
      </c>
      <c r="P164" s="23">
        <v>40</v>
      </c>
      <c r="Q164" s="23">
        <v>40</v>
      </c>
      <c r="R164" s="23">
        <v>40</v>
      </c>
      <c r="S164" s="89"/>
    </row>
    <row r="165" spans="1:24" ht="15" customHeight="1" x14ac:dyDescent="0.25">
      <c r="A165" s="171"/>
      <c r="B165" s="126"/>
      <c r="C165" s="121" t="s">
        <v>170</v>
      </c>
      <c r="D165" s="27">
        <v>191128427</v>
      </c>
      <c r="E165" s="43" t="s">
        <v>21</v>
      </c>
      <c r="F165" s="25" t="s">
        <v>26</v>
      </c>
      <c r="G165" s="26">
        <v>497.7</v>
      </c>
      <c r="H165" s="26">
        <v>509.4</v>
      </c>
      <c r="I165" s="26">
        <v>523.4</v>
      </c>
      <c r="J165" s="26">
        <v>560.29999999999995</v>
      </c>
      <c r="K165" s="26">
        <v>616.4</v>
      </c>
      <c r="L165" s="27" t="s">
        <v>26</v>
      </c>
      <c r="M165" s="28"/>
      <c r="N165" s="44"/>
      <c r="O165" s="91"/>
      <c r="P165" s="29"/>
      <c r="Q165" s="29"/>
      <c r="R165" s="91"/>
      <c r="S165" s="89"/>
    </row>
    <row r="166" spans="1:24" ht="15" customHeight="1" x14ac:dyDescent="0.25">
      <c r="A166" s="171"/>
      <c r="B166" s="126"/>
      <c r="C166" s="121"/>
      <c r="D166" s="27">
        <v>191128427</v>
      </c>
      <c r="E166" s="43" t="s">
        <v>22</v>
      </c>
      <c r="F166" s="25" t="s">
        <v>26</v>
      </c>
      <c r="G166" s="26">
        <v>463.072</v>
      </c>
      <c r="H166" s="26">
        <v>466.3</v>
      </c>
      <c r="I166" s="26">
        <v>556.1</v>
      </c>
      <c r="J166" s="26">
        <v>512.9</v>
      </c>
      <c r="K166" s="26">
        <v>564.20000000000005</v>
      </c>
      <c r="L166" s="27" t="s">
        <v>26</v>
      </c>
      <c r="M166" s="28"/>
      <c r="N166" s="32"/>
      <c r="O166" s="91"/>
      <c r="P166" s="29"/>
      <c r="Q166" s="29"/>
      <c r="R166" s="91"/>
      <c r="S166" s="89"/>
    </row>
    <row r="167" spans="1:24" ht="15" customHeight="1" x14ac:dyDescent="0.25">
      <c r="A167" s="171"/>
      <c r="B167" s="126"/>
      <c r="C167" s="121"/>
      <c r="D167" s="27">
        <v>191128427</v>
      </c>
      <c r="E167" s="43" t="s">
        <v>24</v>
      </c>
      <c r="F167" s="25" t="s">
        <v>26</v>
      </c>
      <c r="G167" s="26">
        <v>87.9</v>
      </c>
      <c r="H167" s="26">
        <v>83.1</v>
      </c>
      <c r="I167" s="26">
        <v>83.1</v>
      </c>
      <c r="J167" s="26">
        <v>91.4</v>
      </c>
      <c r="K167" s="26">
        <v>100.6</v>
      </c>
      <c r="L167" s="27" t="s">
        <v>26</v>
      </c>
      <c r="M167" s="28"/>
      <c r="N167" s="44"/>
      <c r="O167" s="91"/>
      <c r="P167" s="29"/>
      <c r="Q167" s="29"/>
      <c r="R167" s="91"/>
      <c r="S167" s="89"/>
    </row>
    <row r="168" spans="1:24" ht="14.25" x14ac:dyDescent="0.2">
      <c r="A168" s="171"/>
      <c r="B168" s="126"/>
      <c r="C168" s="121"/>
      <c r="D168" s="116" t="s">
        <v>29</v>
      </c>
      <c r="E168" s="116"/>
      <c r="F168" s="116"/>
      <c r="G168" s="52">
        <f>SUM(G165:G167)</f>
        <v>1048.672</v>
      </c>
      <c r="H168" s="52">
        <f t="shared" ref="H168" si="57">SUM(H165:H167)</f>
        <v>1058.8</v>
      </c>
      <c r="I168" s="52">
        <f t="shared" ref="I168" si="58">SUM(I165:I167)</f>
        <v>1162.5999999999999</v>
      </c>
      <c r="J168" s="52">
        <f t="shared" ref="J168" si="59">SUM(J165:J167)</f>
        <v>1164.5999999999999</v>
      </c>
      <c r="K168" s="52">
        <f t="shared" ref="K168" si="60">SUM(K165:K167)</f>
        <v>1281.1999999999998</v>
      </c>
      <c r="L168" s="30" t="s">
        <v>26</v>
      </c>
      <c r="M168" s="31" t="s">
        <v>26</v>
      </c>
      <c r="N168" s="31" t="s">
        <v>26</v>
      </c>
      <c r="O168" s="31" t="s">
        <v>26</v>
      </c>
      <c r="P168" s="31" t="s">
        <v>26</v>
      </c>
      <c r="Q168" s="31" t="s">
        <v>26</v>
      </c>
      <c r="R168" s="31" t="s">
        <v>26</v>
      </c>
      <c r="S168" s="92">
        <f>(I168-G168)/G168</f>
        <v>0.10864026120655446</v>
      </c>
    </row>
    <row r="169" spans="1:24" ht="12.75" customHeight="1" x14ac:dyDescent="0.25">
      <c r="A169" s="171"/>
      <c r="B169" s="126"/>
      <c r="C169" s="117" t="s">
        <v>171</v>
      </c>
      <c r="D169" s="118" t="s">
        <v>72</v>
      </c>
      <c r="E169" s="118"/>
      <c r="F169" s="120" t="s">
        <v>28</v>
      </c>
      <c r="G169" s="119"/>
      <c r="H169" s="119"/>
      <c r="I169" s="119"/>
      <c r="J169" s="119"/>
      <c r="K169" s="119"/>
      <c r="L169" s="133" t="s">
        <v>26</v>
      </c>
      <c r="M169" s="66" t="s">
        <v>324</v>
      </c>
      <c r="N169" s="67" t="s">
        <v>243</v>
      </c>
      <c r="O169" s="23" t="s">
        <v>18</v>
      </c>
      <c r="P169" s="23">
        <v>100</v>
      </c>
      <c r="Q169" s="23">
        <v>100</v>
      </c>
      <c r="R169" s="23">
        <v>100</v>
      </c>
      <c r="S169" s="89"/>
      <c r="T169" s="132"/>
      <c r="U169" s="132"/>
      <c r="V169" s="132"/>
      <c r="W169" s="132"/>
      <c r="X169" s="132"/>
    </row>
    <row r="170" spans="1:24" ht="12.75" customHeight="1" x14ac:dyDescent="0.25">
      <c r="A170" s="171"/>
      <c r="B170" s="126"/>
      <c r="C170" s="117"/>
      <c r="D170" s="118"/>
      <c r="E170" s="118"/>
      <c r="F170" s="120"/>
      <c r="G170" s="119"/>
      <c r="H170" s="119"/>
      <c r="I170" s="119"/>
      <c r="J170" s="119"/>
      <c r="K170" s="119"/>
      <c r="L170" s="133"/>
      <c r="M170" s="66" t="s">
        <v>325</v>
      </c>
      <c r="N170" s="67" t="s">
        <v>248</v>
      </c>
      <c r="O170" s="23" t="s">
        <v>18</v>
      </c>
      <c r="P170" s="23">
        <v>0</v>
      </c>
      <c r="Q170" s="23">
        <v>0</v>
      </c>
      <c r="R170" s="23">
        <v>0</v>
      </c>
      <c r="S170" s="89"/>
      <c r="T170" s="132"/>
      <c r="U170" s="132"/>
      <c r="V170" s="132"/>
      <c r="W170" s="9"/>
      <c r="X170" s="9"/>
    </row>
    <row r="171" spans="1:24" ht="12.75" customHeight="1" x14ac:dyDescent="0.25">
      <c r="A171" s="171"/>
      <c r="B171" s="126"/>
      <c r="C171" s="117"/>
      <c r="D171" s="118"/>
      <c r="E171" s="118"/>
      <c r="F171" s="120"/>
      <c r="G171" s="119"/>
      <c r="H171" s="119"/>
      <c r="I171" s="119"/>
      <c r="J171" s="119"/>
      <c r="K171" s="119"/>
      <c r="L171" s="133"/>
      <c r="M171" s="66" t="s">
        <v>326</v>
      </c>
      <c r="N171" s="67" t="s">
        <v>68</v>
      </c>
      <c r="O171" s="23" t="s">
        <v>57</v>
      </c>
      <c r="P171" s="23">
        <v>174</v>
      </c>
      <c r="Q171" s="23">
        <v>186</v>
      </c>
      <c r="R171" s="23">
        <v>184</v>
      </c>
      <c r="S171" s="89"/>
    </row>
    <row r="172" spans="1:24" ht="12.75" customHeight="1" x14ac:dyDescent="0.25">
      <c r="A172" s="171"/>
      <c r="B172" s="126"/>
      <c r="C172" s="117"/>
      <c r="D172" s="118"/>
      <c r="E172" s="118"/>
      <c r="F172" s="120"/>
      <c r="G172" s="119"/>
      <c r="H172" s="119"/>
      <c r="I172" s="119"/>
      <c r="J172" s="119"/>
      <c r="K172" s="119"/>
      <c r="L172" s="133"/>
      <c r="M172" s="66" t="s">
        <v>327</v>
      </c>
      <c r="N172" s="67" t="s">
        <v>69</v>
      </c>
      <c r="O172" s="23" t="s">
        <v>57</v>
      </c>
      <c r="P172" s="23">
        <v>51</v>
      </c>
      <c r="Q172" s="23">
        <v>39</v>
      </c>
      <c r="R172" s="23">
        <v>41</v>
      </c>
      <c r="S172" s="89"/>
    </row>
    <row r="173" spans="1:24" ht="15" customHeight="1" x14ac:dyDescent="0.25">
      <c r="A173" s="171"/>
      <c r="B173" s="126"/>
      <c r="C173" s="121" t="s">
        <v>171</v>
      </c>
      <c r="D173" s="27">
        <v>191128765</v>
      </c>
      <c r="E173" s="43" t="s">
        <v>21</v>
      </c>
      <c r="F173" s="25" t="s">
        <v>26</v>
      </c>
      <c r="G173" s="26">
        <v>473.6</v>
      </c>
      <c r="H173" s="26">
        <v>620</v>
      </c>
      <c r="I173" s="26">
        <v>537.20000000000005</v>
      </c>
      <c r="J173" s="26">
        <v>682</v>
      </c>
      <c r="K173" s="26">
        <v>750.2</v>
      </c>
      <c r="L173" s="27" t="s">
        <v>26</v>
      </c>
      <c r="M173" s="28"/>
      <c r="N173" s="44"/>
      <c r="O173" s="91"/>
      <c r="P173" s="29"/>
      <c r="Q173" s="29"/>
      <c r="R173" s="91"/>
      <c r="S173" s="89"/>
    </row>
    <row r="174" spans="1:24" ht="15" customHeight="1" x14ac:dyDescent="0.25">
      <c r="A174" s="171"/>
      <c r="B174" s="126"/>
      <c r="C174" s="121"/>
      <c r="D174" s="27">
        <v>191128765</v>
      </c>
      <c r="E174" s="43" t="s">
        <v>22</v>
      </c>
      <c r="F174" s="25" t="s">
        <v>26</v>
      </c>
      <c r="G174" s="26">
        <v>467.35</v>
      </c>
      <c r="H174" s="26">
        <v>494.9</v>
      </c>
      <c r="I174" s="26">
        <v>492.2</v>
      </c>
      <c r="J174" s="26">
        <v>544.4</v>
      </c>
      <c r="K174" s="26">
        <v>598.79999999999995</v>
      </c>
      <c r="L174" s="27" t="s">
        <v>26</v>
      </c>
      <c r="M174" s="28"/>
      <c r="N174" s="32"/>
      <c r="O174" s="91"/>
      <c r="P174" s="29"/>
      <c r="Q174" s="29"/>
      <c r="R174" s="91"/>
      <c r="S174" s="89"/>
    </row>
    <row r="175" spans="1:24" ht="15" customHeight="1" x14ac:dyDescent="0.25">
      <c r="A175" s="171"/>
      <c r="B175" s="126"/>
      <c r="C175" s="121"/>
      <c r="D175" s="27">
        <v>191128765</v>
      </c>
      <c r="E175" s="43" t="s">
        <v>24</v>
      </c>
      <c r="F175" s="25" t="s">
        <v>26</v>
      </c>
      <c r="G175" s="26">
        <v>101</v>
      </c>
      <c r="H175" s="26">
        <v>100</v>
      </c>
      <c r="I175" s="26">
        <v>100</v>
      </c>
      <c r="J175" s="26">
        <v>110</v>
      </c>
      <c r="K175" s="26">
        <v>121</v>
      </c>
      <c r="L175" s="27" t="s">
        <v>26</v>
      </c>
      <c r="M175" s="28"/>
      <c r="N175" s="44"/>
      <c r="O175" s="91"/>
      <c r="P175" s="29"/>
      <c r="Q175" s="29"/>
      <c r="R175" s="91"/>
      <c r="S175" s="89"/>
    </row>
    <row r="176" spans="1:24" ht="14.25" x14ac:dyDescent="0.2">
      <c r="A176" s="171"/>
      <c r="B176" s="126"/>
      <c r="C176" s="121"/>
      <c r="D176" s="116" t="s">
        <v>29</v>
      </c>
      <c r="E176" s="116"/>
      <c r="F176" s="116"/>
      <c r="G176" s="52">
        <f>SUM(G173:G175)</f>
        <v>1041.95</v>
      </c>
      <c r="H176" s="52">
        <f t="shared" ref="H176" si="61">SUM(H173:H175)</f>
        <v>1214.9000000000001</v>
      </c>
      <c r="I176" s="52">
        <f t="shared" ref="I176" si="62">SUM(I173:I175)</f>
        <v>1129.4000000000001</v>
      </c>
      <c r="J176" s="52">
        <f t="shared" ref="J176" si="63">SUM(J173:J175)</f>
        <v>1336.4</v>
      </c>
      <c r="K176" s="52">
        <f t="shared" ref="K176" si="64">SUM(K173:K175)</f>
        <v>1470</v>
      </c>
      <c r="L176" s="30" t="s">
        <v>26</v>
      </c>
      <c r="M176" s="31" t="s">
        <v>26</v>
      </c>
      <c r="N176" s="31" t="s">
        <v>26</v>
      </c>
      <c r="O176" s="31" t="s">
        <v>26</v>
      </c>
      <c r="P176" s="31" t="s">
        <v>26</v>
      </c>
      <c r="Q176" s="31" t="s">
        <v>26</v>
      </c>
      <c r="R176" s="31" t="s">
        <v>26</v>
      </c>
      <c r="S176" s="94">
        <f>(I176-G176)/G176</f>
        <v>8.3929171265415853E-2</v>
      </c>
    </row>
    <row r="177" spans="1:24" ht="7.5" customHeight="1" x14ac:dyDescent="0.25">
      <c r="A177" s="171"/>
      <c r="B177" s="126"/>
      <c r="C177" s="117" t="s">
        <v>172</v>
      </c>
      <c r="D177" s="118" t="s">
        <v>73</v>
      </c>
      <c r="E177" s="118"/>
      <c r="F177" s="120" t="s">
        <v>28</v>
      </c>
      <c r="G177" s="119"/>
      <c r="H177" s="119"/>
      <c r="I177" s="119"/>
      <c r="J177" s="119"/>
      <c r="K177" s="119"/>
      <c r="L177" s="133" t="s">
        <v>26</v>
      </c>
      <c r="M177" s="66" t="s">
        <v>328</v>
      </c>
      <c r="N177" s="24" t="s">
        <v>243</v>
      </c>
      <c r="O177" s="23" t="s">
        <v>18</v>
      </c>
      <c r="P177" s="23">
        <v>100</v>
      </c>
      <c r="Q177" s="23">
        <v>100</v>
      </c>
      <c r="R177" s="23">
        <v>100</v>
      </c>
      <c r="S177" s="89"/>
      <c r="T177" s="132"/>
      <c r="U177" s="132"/>
      <c r="V177" s="132"/>
      <c r="W177" s="132"/>
      <c r="X177" s="132"/>
    </row>
    <row r="178" spans="1:24" ht="7.5" customHeight="1" x14ac:dyDescent="0.25">
      <c r="A178" s="171"/>
      <c r="B178" s="126"/>
      <c r="C178" s="117"/>
      <c r="D178" s="118"/>
      <c r="E178" s="118"/>
      <c r="F178" s="120"/>
      <c r="G178" s="119"/>
      <c r="H178" s="119"/>
      <c r="I178" s="119"/>
      <c r="J178" s="119"/>
      <c r="K178" s="119"/>
      <c r="L178" s="133"/>
      <c r="M178" s="66" t="s">
        <v>329</v>
      </c>
      <c r="N178" s="24" t="s">
        <v>248</v>
      </c>
      <c r="O178" s="23" t="s">
        <v>18</v>
      </c>
      <c r="P178" s="23">
        <v>100</v>
      </c>
      <c r="Q178" s="23">
        <v>100</v>
      </c>
      <c r="R178" s="23">
        <v>100</v>
      </c>
      <c r="S178" s="89"/>
      <c r="T178" s="132"/>
      <c r="U178" s="132"/>
      <c r="V178" s="132"/>
      <c r="W178" s="9"/>
      <c r="X178" s="9"/>
    </row>
    <row r="179" spans="1:24" ht="7.5" customHeight="1" x14ac:dyDescent="0.25">
      <c r="A179" s="171"/>
      <c r="B179" s="126"/>
      <c r="C179" s="117"/>
      <c r="D179" s="118"/>
      <c r="E179" s="118"/>
      <c r="F179" s="120"/>
      <c r="G179" s="119"/>
      <c r="H179" s="119"/>
      <c r="I179" s="119"/>
      <c r="J179" s="119"/>
      <c r="K179" s="119"/>
      <c r="L179" s="133"/>
      <c r="M179" s="66" t="s">
        <v>330</v>
      </c>
      <c r="N179" s="24" t="s">
        <v>68</v>
      </c>
      <c r="O179" s="23" t="s">
        <v>57</v>
      </c>
      <c r="P179" s="23">
        <v>188</v>
      </c>
      <c r="Q179" s="23">
        <v>175</v>
      </c>
      <c r="R179" s="23">
        <v>177</v>
      </c>
      <c r="S179" s="89"/>
    </row>
    <row r="180" spans="1:24" ht="7.5" customHeight="1" x14ac:dyDescent="0.25">
      <c r="A180" s="171"/>
      <c r="B180" s="126"/>
      <c r="C180" s="117"/>
      <c r="D180" s="118"/>
      <c r="E180" s="118"/>
      <c r="F180" s="120"/>
      <c r="G180" s="119"/>
      <c r="H180" s="119"/>
      <c r="I180" s="119"/>
      <c r="J180" s="119"/>
      <c r="K180" s="119"/>
      <c r="L180" s="133"/>
      <c r="M180" s="66" t="s">
        <v>331</v>
      </c>
      <c r="N180" s="24" t="s">
        <v>69</v>
      </c>
      <c r="O180" s="23" t="s">
        <v>57</v>
      </c>
      <c r="P180" s="23">
        <v>39</v>
      </c>
      <c r="Q180" s="23">
        <v>50</v>
      </c>
      <c r="R180" s="23">
        <v>48</v>
      </c>
      <c r="S180" s="89"/>
    </row>
    <row r="181" spans="1:24" ht="15" customHeight="1" x14ac:dyDescent="0.25">
      <c r="A181" s="171"/>
      <c r="B181" s="126"/>
      <c r="C181" s="121" t="s">
        <v>172</v>
      </c>
      <c r="D181" s="27">
        <v>191128612</v>
      </c>
      <c r="E181" s="43" t="s">
        <v>21</v>
      </c>
      <c r="F181" s="25" t="s">
        <v>26</v>
      </c>
      <c r="G181" s="26">
        <v>417.7</v>
      </c>
      <c r="H181" s="26">
        <v>524</v>
      </c>
      <c r="I181" s="26">
        <v>503.1</v>
      </c>
      <c r="J181" s="26">
        <v>576.4</v>
      </c>
      <c r="K181" s="26">
        <v>634</v>
      </c>
      <c r="L181" s="27" t="s">
        <v>26</v>
      </c>
      <c r="M181" s="28"/>
      <c r="N181" s="44"/>
      <c r="O181" s="91"/>
      <c r="P181" s="29"/>
      <c r="Q181" s="29"/>
      <c r="R181" s="91"/>
      <c r="S181" s="89"/>
    </row>
    <row r="182" spans="1:24" ht="15" customHeight="1" x14ac:dyDescent="0.25">
      <c r="A182" s="171"/>
      <c r="B182" s="126"/>
      <c r="C182" s="121"/>
      <c r="D182" s="27">
        <v>191128612</v>
      </c>
      <c r="E182" s="43" t="s">
        <v>22</v>
      </c>
      <c r="F182" s="25" t="s">
        <v>26</v>
      </c>
      <c r="G182" s="26">
        <v>443.1</v>
      </c>
      <c r="H182" s="26">
        <v>450</v>
      </c>
      <c r="I182" s="26">
        <v>472.3</v>
      </c>
      <c r="J182" s="26">
        <v>495</v>
      </c>
      <c r="K182" s="26">
        <v>544.5</v>
      </c>
      <c r="L182" s="27" t="s">
        <v>26</v>
      </c>
      <c r="M182" s="28"/>
      <c r="N182" s="32"/>
      <c r="O182" s="91"/>
      <c r="P182" s="29"/>
      <c r="Q182" s="29"/>
      <c r="R182" s="91"/>
      <c r="S182" s="89"/>
    </row>
    <row r="183" spans="1:24" ht="15" customHeight="1" x14ac:dyDescent="0.25">
      <c r="A183" s="171"/>
      <c r="B183" s="126"/>
      <c r="C183" s="121"/>
      <c r="D183" s="27">
        <v>191128612</v>
      </c>
      <c r="E183" s="43" t="s">
        <v>24</v>
      </c>
      <c r="F183" s="25" t="s">
        <v>26</v>
      </c>
      <c r="G183" s="26">
        <v>90.4</v>
      </c>
      <c r="H183" s="26">
        <v>96.7</v>
      </c>
      <c r="I183" s="26">
        <v>96.7</v>
      </c>
      <c r="J183" s="26">
        <v>106</v>
      </c>
      <c r="K183" s="26">
        <v>110</v>
      </c>
      <c r="L183" s="27" t="s">
        <v>26</v>
      </c>
      <c r="M183" s="28"/>
      <c r="N183" s="44"/>
      <c r="O183" s="91"/>
      <c r="P183" s="29"/>
      <c r="Q183" s="29"/>
      <c r="R183" s="91"/>
      <c r="S183" s="89"/>
    </row>
    <row r="184" spans="1:24" ht="14.25" x14ac:dyDescent="0.2">
      <c r="A184" s="171"/>
      <c r="B184" s="126"/>
      <c r="C184" s="121"/>
      <c r="D184" s="116" t="s">
        <v>29</v>
      </c>
      <c r="E184" s="116"/>
      <c r="F184" s="116"/>
      <c r="G184" s="52">
        <f>SUM(G181:G183)</f>
        <v>951.19999999999993</v>
      </c>
      <c r="H184" s="52">
        <f t="shared" ref="H184" si="65">SUM(H181:H183)</f>
        <v>1070.7</v>
      </c>
      <c r="I184" s="52">
        <f t="shared" ref="I184" si="66">SUM(I181:I183)</f>
        <v>1072.1000000000001</v>
      </c>
      <c r="J184" s="52">
        <f t="shared" ref="J184" si="67">SUM(J181:J183)</f>
        <v>1177.4000000000001</v>
      </c>
      <c r="K184" s="52">
        <f t="shared" ref="K184" si="68">SUM(K181:K183)</f>
        <v>1288.5</v>
      </c>
      <c r="L184" s="30" t="s">
        <v>26</v>
      </c>
      <c r="M184" s="31" t="s">
        <v>26</v>
      </c>
      <c r="N184" s="31" t="s">
        <v>26</v>
      </c>
      <c r="O184" s="31" t="s">
        <v>26</v>
      </c>
      <c r="P184" s="31" t="s">
        <v>26</v>
      </c>
      <c r="Q184" s="31" t="s">
        <v>26</v>
      </c>
      <c r="R184" s="31" t="s">
        <v>26</v>
      </c>
      <c r="S184" s="92">
        <f>(I184-G184)/G184</f>
        <v>0.12710260723296909</v>
      </c>
    </row>
    <row r="185" spans="1:24" ht="8.25" customHeight="1" x14ac:dyDescent="0.25">
      <c r="A185" s="171"/>
      <c r="B185" s="126"/>
      <c r="C185" s="117" t="s">
        <v>173</v>
      </c>
      <c r="D185" s="118" t="s">
        <v>74</v>
      </c>
      <c r="E185" s="118"/>
      <c r="F185" s="120" t="s">
        <v>28</v>
      </c>
      <c r="G185" s="119"/>
      <c r="H185" s="119"/>
      <c r="I185" s="119"/>
      <c r="J185" s="119"/>
      <c r="K185" s="119"/>
      <c r="L185" s="133" t="s">
        <v>26</v>
      </c>
      <c r="M185" s="66" t="s">
        <v>332</v>
      </c>
      <c r="N185" s="24" t="s">
        <v>243</v>
      </c>
      <c r="O185" s="23" t="s">
        <v>18</v>
      </c>
      <c r="P185" s="23">
        <v>100</v>
      </c>
      <c r="Q185" s="23">
        <v>100</v>
      </c>
      <c r="R185" s="23">
        <v>100</v>
      </c>
      <c r="S185" s="89"/>
      <c r="T185" s="132"/>
      <c r="U185" s="132"/>
      <c r="V185" s="132"/>
      <c r="W185" s="132"/>
      <c r="X185" s="132"/>
    </row>
    <row r="186" spans="1:24" ht="8.25" customHeight="1" x14ac:dyDescent="0.25">
      <c r="A186" s="171"/>
      <c r="B186" s="126"/>
      <c r="C186" s="117"/>
      <c r="D186" s="118"/>
      <c r="E186" s="118"/>
      <c r="F186" s="120"/>
      <c r="G186" s="119"/>
      <c r="H186" s="119"/>
      <c r="I186" s="119"/>
      <c r="J186" s="119"/>
      <c r="K186" s="119"/>
      <c r="L186" s="133"/>
      <c r="M186" s="66" t="s">
        <v>333</v>
      </c>
      <c r="N186" s="24" t="s">
        <v>248</v>
      </c>
      <c r="O186" s="23" t="s">
        <v>18</v>
      </c>
      <c r="P186" s="23">
        <v>100</v>
      </c>
      <c r="Q186" s="23">
        <v>100</v>
      </c>
      <c r="R186" s="23">
        <v>100</v>
      </c>
      <c r="S186" s="89"/>
      <c r="T186" s="132"/>
      <c r="U186" s="132"/>
      <c r="V186" s="132"/>
      <c r="W186" s="9"/>
      <c r="X186" s="9"/>
    </row>
    <row r="187" spans="1:24" ht="8.25" customHeight="1" x14ac:dyDescent="0.25">
      <c r="A187" s="171"/>
      <c r="B187" s="126"/>
      <c r="C187" s="117"/>
      <c r="D187" s="118"/>
      <c r="E187" s="118"/>
      <c r="F187" s="120"/>
      <c r="G187" s="119"/>
      <c r="H187" s="119"/>
      <c r="I187" s="119"/>
      <c r="J187" s="119"/>
      <c r="K187" s="119"/>
      <c r="L187" s="133"/>
      <c r="M187" s="66" t="s">
        <v>334</v>
      </c>
      <c r="N187" s="24" t="s">
        <v>68</v>
      </c>
      <c r="O187" s="23" t="s">
        <v>57</v>
      </c>
      <c r="P187" s="23">
        <v>239</v>
      </c>
      <c r="Q187" s="23">
        <v>246</v>
      </c>
      <c r="R187" s="23">
        <v>239</v>
      </c>
      <c r="S187" s="89"/>
    </row>
    <row r="188" spans="1:24" ht="8.25" customHeight="1" x14ac:dyDescent="0.25">
      <c r="A188" s="171"/>
      <c r="B188" s="126"/>
      <c r="C188" s="117"/>
      <c r="D188" s="118"/>
      <c r="E188" s="118"/>
      <c r="F188" s="120"/>
      <c r="G188" s="119"/>
      <c r="H188" s="119"/>
      <c r="I188" s="119"/>
      <c r="J188" s="119"/>
      <c r="K188" s="119"/>
      <c r="L188" s="133"/>
      <c r="M188" s="66" t="s">
        <v>335</v>
      </c>
      <c r="N188" s="24" t="s">
        <v>69</v>
      </c>
      <c r="O188" s="23" t="s">
        <v>57</v>
      </c>
      <c r="P188" s="23">
        <v>80</v>
      </c>
      <c r="Q188" s="23">
        <v>69</v>
      </c>
      <c r="R188" s="23">
        <v>76</v>
      </c>
      <c r="S188" s="89"/>
    </row>
    <row r="189" spans="1:24" ht="15" customHeight="1" x14ac:dyDescent="0.25">
      <c r="A189" s="171"/>
      <c r="B189" s="126"/>
      <c r="C189" s="121" t="s">
        <v>173</v>
      </c>
      <c r="D189" s="27">
        <v>191128950</v>
      </c>
      <c r="E189" s="43" t="s">
        <v>21</v>
      </c>
      <c r="F189" s="25" t="s">
        <v>26</v>
      </c>
      <c r="G189" s="26">
        <v>708.5</v>
      </c>
      <c r="H189" s="26">
        <v>973.2</v>
      </c>
      <c r="I189" s="26">
        <v>868.8</v>
      </c>
      <c r="J189" s="26">
        <v>1070.5</v>
      </c>
      <c r="K189" s="26">
        <v>1177.5</v>
      </c>
      <c r="L189" s="27" t="s">
        <v>26</v>
      </c>
      <c r="M189" s="28"/>
      <c r="N189" s="44"/>
      <c r="O189" s="91"/>
      <c r="P189" s="29"/>
      <c r="Q189" s="29"/>
      <c r="R189" s="91"/>
      <c r="S189" s="89"/>
    </row>
    <row r="190" spans="1:24" ht="15" customHeight="1" x14ac:dyDescent="0.25">
      <c r="A190" s="171"/>
      <c r="B190" s="126"/>
      <c r="C190" s="121"/>
      <c r="D190" s="27">
        <v>191128950</v>
      </c>
      <c r="E190" s="43" t="s">
        <v>22</v>
      </c>
      <c r="F190" s="25" t="s">
        <v>26</v>
      </c>
      <c r="G190" s="26">
        <v>589.76800000000003</v>
      </c>
      <c r="H190" s="26">
        <v>595.1</v>
      </c>
      <c r="I190" s="26">
        <v>662.2</v>
      </c>
      <c r="J190" s="26">
        <v>654.6</v>
      </c>
      <c r="K190" s="26">
        <v>720.1</v>
      </c>
      <c r="L190" s="27" t="s">
        <v>26</v>
      </c>
      <c r="M190" s="28"/>
      <c r="N190" s="32"/>
      <c r="O190" s="91"/>
      <c r="P190" s="29"/>
      <c r="Q190" s="29"/>
      <c r="R190" s="91"/>
      <c r="S190" s="89"/>
    </row>
    <row r="191" spans="1:24" ht="15" customHeight="1" x14ac:dyDescent="0.25">
      <c r="A191" s="171"/>
      <c r="B191" s="126"/>
      <c r="C191" s="121"/>
      <c r="D191" s="27">
        <v>191128950</v>
      </c>
      <c r="E191" s="43" t="s">
        <v>24</v>
      </c>
      <c r="F191" s="25" t="s">
        <v>26</v>
      </c>
      <c r="G191" s="26">
        <v>137.80000000000001</v>
      </c>
      <c r="H191" s="26">
        <v>138.5</v>
      </c>
      <c r="I191" s="26">
        <v>138.5</v>
      </c>
      <c r="J191" s="26">
        <v>149.1</v>
      </c>
      <c r="K191" s="26">
        <v>164</v>
      </c>
      <c r="L191" s="27" t="s">
        <v>26</v>
      </c>
      <c r="M191" s="28"/>
      <c r="N191" s="44"/>
      <c r="O191" s="91"/>
      <c r="P191" s="29"/>
      <c r="Q191" s="29"/>
      <c r="R191" s="91"/>
      <c r="S191" s="89"/>
    </row>
    <row r="192" spans="1:24" ht="14.25" x14ac:dyDescent="0.2">
      <c r="A192" s="171"/>
      <c r="B192" s="126"/>
      <c r="C192" s="121"/>
      <c r="D192" s="116" t="s">
        <v>29</v>
      </c>
      <c r="E192" s="116"/>
      <c r="F192" s="116"/>
      <c r="G192" s="52">
        <f>SUM(G189:G191)</f>
        <v>1436.068</v>
      </c>
      <c r="H192" s="52">
        <f t="shared" ref="H192" si="69">SUM(H189:H191)</f>
        <v>1706.8000000000002</v>
      </c>
      <c r="I192" s="52">
        <f t="shared" ref="I192" si="70">SUM(I189:I191)</f>
        <v>1669.5</v>
      </c>
      <c r="J192" s="52">
        <f t="shared" ref="J192" si="71">SUM(J189:J191)</f>
        <v>1874.1999999999998</v>
      </c>
      <c r="K192" s="52">
        <f t="shared" ref="K192" si="72">SUM(K189:K191)</f>
        <v>2061.6</v>
      </c>
      <c r="L192" s="30" t="s">
        <v>26</v>
      </c>
      <c r="M192" s="31" t="s">
        <v>26</v>
      </c>
      <c r="N192" s="31" t="s">
        <v>26</v>
      </c>
      <c r="O192" s="31" t="s">
        <v>26</v>
      </c>
      <c r="P192" s="31" t="s">
        <v>26</v>
      </c>
      <c r="Q192" s="31" t="s">
        <v>26</v>
      </c>
      <c r="R192" s="31" t="s">
        <v>26</v>
      </c>
      <c r="S192" s="92">
        <f>(I192-G192)/G192</f>
        <v>0.16254940573844695</v>
      </c>
    </row>
    <row r="193" spans="1:19" ht="15.75" customHeight="1" x14ac:dyDescent="0.25">
      <c r="A193" s="171"/>
      <c r="B193" s="34" t="s">
        <v>0</v>
      </c>
      <c r="C193" s="153" t="s">
        <v>2</v>
      </c>
      <c r="D193" s="153"/>
      <c r="E193" s="153"/>
      <c r="F193" s="153"/>
      <c r="G193" s="95">
        <f>G25+G35+G45+G55+G65+G75+G85+G95+G105+G115+G125+G135+G144+G152+G160+G168+G176+G184+G192</f>
        <v>22130.628000000001</v>
      </c>
      <c r="H193" s="95">
        <f t="shared" ref="H193:K193" si="73">H25+H35+H45+H55+H65+H75+H85+H95+H105+H115+H125+H135+H144+H152+H160+H168+H176+H184+H192</f>
        <v>24944.800000000003</v>
      </c>
      <c r="I193" s="95">
        <f t="shared" si="73"/>
        <v>24508.400000000001</v>
      </c>
      <c r="J193" s="95">
        <f t="shared" si="73"/>
        <v>28053.62</v>
      </c>
      <c r="K193" s="95">
        <f t="shared" si="73"/>
        <v>31181.84</v>
      </c>
      <c r="L193" s="35" t="s">
        <v>26</v>
      </c>
      <c r="M193" s="36" t="s">
        <v>26</v>
      </c>
      <c r="N193" s="36" t="s">
        <v>26</v>
      </c>
      <c r="O193" s="36" t="s">
        <v>26</v>
      </c>
      <c r="P193" s="36" t="s">
        <v>26</v>
      </c>
      <c r="Q193" s="36" t="s">
        <v>26</v>
      </c>
      <c r="R193" s="36" t="s">
        <v>26</v>
      </c>
      <c r="S193" s="89"/>
    </row>
    <row r="194" spans="1:19" ht="30.75" customHeight="1" x14ac:dyDescent="0.25">
      <c r="A194" s="171"/>
      <c r="B194" s="73" t="s">
        <v>17</v>
      </c>
      <c r="C194" s="154" t="s">
        <v>176</v>
      </c>
      <c r="D194" s="154"/>
      <c r="E194" s="154"/>
      <c r="F194" s="37" t="s">
        <v>25</v>
      </c>
      <c r="G194" s="129"/>
      <c r="H194" s="130"/>
      <c r="I194" s="130"/>
      <c r="J194" s="130"/>
      <c r="K194" s="131"/>
      <c r="L194" s="37" t="s">
        <v>148</v>
      </c>
      <c r="M194" s="21" t="s">
        <v>50</v>
      </c>
      <c r="N194" s="38" t="s">
        <v>175</v>
      </c>
      <c r="O194" s="39" t="s">
        <v>19</v>
      </c>
      <c r="P194" s="39">
        <v>29.06</v>
      </c>
      <c r="Q194" s="39">
        <v>32</v>
      </c>
      <c r="R194" s="39">
        <v>35</v>
      </c>
      <c r="S194" s="89"/>
    </row>
    <row r="195" spans="1:19" ht="41.25" customHeight="1" x14ac:dyDescent="0.25">
      <c r="A195" s="171"/>
      <c r="B195" s="155" t="s">
        <v>17</v>
      </c>
      <c r="C195" s="76" t="s">
        <v>0</v>
      </c>
      <c r="D195" s="118" t="s">
        <v>338</v>
      </c>
      <c r="E195" s="118"/>
      <c r="F195" s="90" t="s">
        <v>111</v>
      </c>
      <c r="G195" s="136"/>
      <c r="H195" s="136"/>
      <c r="I195" s="136"/>
      <c r="J195" s="136"/>
      <c r="K195" s="136"/>
      <c r="L195" s="75" t="s">
        <v>148</v>
      </c>
      <c r="M195" s="22" t="s">
        <v>336</v>
      </c>
      <c r="N195" s="24" t="s">
        <v>337</v>
      </c>
      <c r="O195" s="23" t="s">
        <v>19</v>
      </c>
      <c r="P195" s="23">
        <v>79</v>
      </c>
      <c r="Q195" s="23">
        <v>80</v>
      </c>
      <c r="R195" s="23">
        <v>80</v>
      </c>
      <c r="S195" s="89"/>
    </row>
    <row r="196" spans="1:19" ht="15" customHeight="1" x14ac:dyDescent="0.25">
      <c r="A196" s="171"/>
      <c r="B196" s="155"/>
      <c r="C196" s="123"/>
      <c r="D196" s="75">
        <v>191130079</v>
      </c>
      <c r="E196" s="24" t="s">
        <v>21</v>
      </c>
      <c r="F196" s="25" t="s">
        <v>26</v>
      </c>
      <c r="G196" s="26"/>
      <c r="H196" s="26">
        <v>10.7</v>
      </c>
      <c r="I196" s="26">
        <v>10.7</v>
      </c>
      <c r="J196" s="26"/>
      <c r="K196" s="26">
        <v>12</v>
      </c>
      <c r="L196" s="75" t="s">
        <v>26</v>
      </c>
      <c r="M196" s="44"/>
      <c r="N196" s="45"/>
      <c r="O196" s="91"/>
      <c r="P196" s="46"/>
      <c r="Q196" s="46"/>
      <c r="R196" s="91"/>
      <c r="S196" s="89"/>
    </row>
    <row r="197" spans="1:19" ht="15" customHeight="1" x14ac:dyDescent="0.25">
      <c r="A197" s="171"/>
      <c r="B197" s="155"/>
      <c r="C197" s="123"/>
      <c r="D197" s="75">
        <v>191130111</v>
      </c>
      <c r="E197" s="24" t="s">
        <v>21</v>
      </c>
      <c r="F197" s="25" t="s">
        <v>26</v>
      </c>
      <c r="G197" s="26"/>
      <c r="H197" s="26"/>
      <c r="I197" s="26"/>
      <c r="J197" s="26">
        <v>11</v>
      </c>
      <c r="K197" s="26">
        <v>5</v>
      </c>
      <c r="L197" s="75" t="s">
        <v>26</v>
      </c>
      <c r="M197" s="44"/>
      <c r="N197" s="45"/>
      <c r="O197" s="91"/>
      <c r="P197" s="46"/>
      <c r="Q197" s="46"/>
      <c r="R197" s="91"/>
      <c r="S197" s="89"/>
    </row>
    <row r="198" spans="1:19" ht="15" customHeight="1" x14ac:dyDescent="0.25">
      <c r="A198" s="171"/>
      <c r="B198" s="155"/>
      <c r="C198" s="123"/>
      <c r="D198" s="75">
        <v>191130645</v>
      </c>
      <c r="E198" s="24" t="s">
        <v>21</v>
      </c>
      <c r="F198" s="25" t="s">
        <v>26</v>
      </c>
      <c r="G198" s="26"/>
      <c r="H198" s="26">
        <v>19.5</v>
      </c>
      <c r="I198" s="26">
        <v>19.5</v>
      </c>
      <c r="J198" s="26"/>
      <c r="K198" s="26">
        <v>15</v>
      </c>
      <c r="L198" s="75" t="s">
        <v>26</v>
      </c>
      <c r="M198" s="44"/>
      <c r="N198" s="45"/>
      <c r="O198" s="91"/>
      <c r="P198" s="46"/>
      <c r="Q198" s="46"/>
      <c r="R198" s="91"/>
      <c r="S198" s="89"/>
    </row>
    <row r="199" spans="1:19" ht="15" customHeight="1" x14ac:dyDescent="0.25">
      <c r="A199" s="171"/>
      <c r="B199" s="155"/>
      <c r="C199" s="123"/>
      <c r="D199" s="75">
        <v>190986017</v>
      </c>
      <c r="E199" s="24" t="s">
        <v>21</v>
      </c>
      <c r="F199" s="25" t="s">
        <v>26</v>
      </c>
      <c r="G199" s="26"/>
      <c r="H199" s="26"/>
      <c r="I199" s="26"/>
      <c r="J199" s="26">
        <v>15</v>
      </c>
      <c r="K199" s="26">
        <v>10</v>
      </c>
      <c r="L199" s="75" t="s">
        <v>26</v>
      </c>
      <c r="M199" s="44"/>
      <c r="N199" s="45"/>
      <c r="O199" s="91"/>
      <c r="P199" s="46"/>
      <c r="Q199" s="46"/>
      <c r="R199" s="91"/>
      <c r="S199" s="89"/>
    </row>
    <row r="200" spans="1:19" ht="15" customHeight="1" x14ac:dyDescent="0.25">
      <c r="A200" s="171"/>
      <c r="B200" s="155"/>
      <c r="C200" s="123"/>
      <c r="D200" s="75">
        <v>291130450</v>
      </c>
      <c r="E200" s="24" t="s">
        <v>21</v>
      </c>
      <c r="F200" s="25" t="s">
        <v>26</v>
      </c>
      <c r="G200" s="26"/>
      <c r="H200" s="26">
        <v>20.3</v>
      </c>
      <c r="I200" s="26">
        <v>20.3</v>
      </c>
      <c r="J200" s="26"/>
      <c r="K200" s="26">
        <v>7.5</v>
      </c>
      <c r="L200" s="75" t="s">
        <v>26</v>
      </c>
      <c r="M200" s="44"/>
      <c r="N200" s="45"/>
      <c r="O200" s="91"/>
      <c r="P200" s="46"/>
      <c r="Q200" s="46"/>
      <c r="R200" s="91"/>
      <c r="S200" s="89"/>
    </row>
    <row r="201" spans="1:19" ht="15" customHeight="1" x14ac:dyDescent="0.25">
      <c r="A201" s="171"/>
      <c r="B201" s="155"/>
      <c r="C201" s="123"/>
      <c r="D201" s="75">
        <v>305888554</v>
      </c>
      <c r="E201" s="24" t="s">
        <v>21</v>
      </c>
      <c r="F201" s="25" t="s">
        <v>26</v>
      </c>
      <c r="G201" s="26"/>
      <c r="H201" s="26"/>
      <c r="I201" s="26"/>
      <c r="J201" s="26">
        <v>22</v>
      </c>
      <c r="K201" s="26">
        <v>10</v>
      </c>
      <c r="L201" s="75" t="s">
        <v>26</v>
      </c>
      <c r="M201" s="44"/>
      <c r="N201" s="45"/>
      <c r="O201" s="91"/>
      <c r="P201" s="46"/>
      <c r="Q201" s="46"/>
      <c r="R201" s="91"/>
      <c r="S201" s="89"/>
    </row>
    <row r="202" spans="1:19" ht="15" customHeight="1" x14ac:dyDescent="0.25">
      <c r="A202" s="171"/>
      <c r="B202" s="155"/>
      <c r="C202" s="123"/>
      <c r="D202" s="75">
        <v>191130983</v>
      </c>
      <c r="E202" s="24" t="s">
        <v>21</v>
      </c>
      <c r="F202" s="25" t="s">
        <v>26</v>
      </c>
      <c r="G202" s="26"/>
      <c r="H202" s="26">
        <v>5</v>
      </c>
      <c r="I202" s="26">
        <v>5</v>
      </c>
      <c r="J202" s="26"/>
      <c r="K202" s="26">
        <v>8</v>
      </c>
      <c r="L202" s="75" t="s">
        <v>26</v>
      </c>
      <c r="M202" s="44"/>
      <c r="N202" s="45"/>
      <c r="O202" s="91"/>
      <c r="P202" s="46"/>
      <c r="Q202" s="46"/>
      <c r="R202" s="91"/>
      <c r="S202" s="89"/>
    </row>
    <row r="203" spans="1:19" ht="15" customHeight="1" x14ac:dyDescent="0.25">
      <c r="A203" s="171"/>
      <c r="B203" s="155"/>
      <c r="C203" s="123"/>
      <c r="D203" s="75">
        <v>191131028</v>
      </c>
      <c r="E203" s="24" t="s">
        <v>21</v>
      </c>
      <c r="F203" s="25" t="s">
        <v>26</v>
      </c>
      <c r="G203" s="26"/>
      <c r="H203" s="26"/>
      <c r="I203" s="26"/>
      <c r="J203" s="26">
        <v>6</v>
      </c>
      <c r="K203" s="26">
        <v>7</v>
      </c>
      <c r="L203" s="75" t="s">
        <v>26</v>
      </c>
      <c r="M203" s="44"/>
      <c r="N203" s="45"/>
      <c r="O203" s="91"/>
      <c r="P203" s="46"/>
      <c r="Q203" s="46"/>
      <c r="R203" s="91"/>
      <c r="S203" s="89"/>
    </row>
    <row r="204" spans="1:19" ht="15" customHeight="1" x14ac:dyDescent="0.25">
      <c r="A204" s="171"/>
      <c r="B204" s="155"/>
      <c r="C204" s="123"/>
      <c r="D204" s="75">
        <v>191130264</v>
      </c>
      <c r="E204" s="24" t="s">
        <v>21</v>
      </c>
      <c r="F204" s="25" t="s">
        <v>26</v>
      </c>
      <c r="G204" s="26"/>
      <c r="H204" s="26"/>
      <c r="I204" s="26"/>
      <c r="J204" s="26">
        <v>6</v>
      </c>
      <c r="K204" s="26">
        <v>8</v>
      </c>
      <c r="L204" s="75" t="s">
        <v>26</v>
      </c>
      <c r="M204" s="44"/>
      <c r="N204" s="45"/>
      <c r="O204" s="91"/>
      <c r="P204" s="46"/>
      <c r="Q204" s="46"/>
      <c r="R204" s="91"/>
      <c r="S204" s="89"/>
    </row>
    <row r="205" spans="1:19" ht="15" customHeight="1" x14ac:dyDescent="0.25">
      <c r="A205" s="171"/>
      <c r="B205" s="155"/>
      <c r="C205" s="123"/>
      <c r="D205" s="75">
        <v>191131551</v>
      </c>
      <c r="E205" s="24" t="s">
        <v>21</v>
      </c>
      <c r="F205" s="25" t="s">
        <v>26</v>
      </c>
      <c r="G205" s="26"/>
      <c r="H205" s="26">
        <v>4.5</v>
      </c>
      <c r="I205" s="26">
        <v>4.5</v>
      </c>
      <c r="J205" s="26"/>
      <c r="K205" s="26">
        <v>9</v>
      </c>
      <c r="L205" s="75" t="s">
        <v>26</v>
      </c>
      <c r="M205" s="44"/>
      <c r="N205" s="45"/>
      <c r="O205" s="91"/>
      <c r="P205" s="46"/>
      <c r="Q205" s="46"/>
      <c r="R205" s="91"/>
      <c r="S205" s="89"/>
    </row>
    <row r="206" spans="1:19" ht="14.25" x14ac:dyDescent="0.2">
      <c r="A206" s="171"/>
      <c r="B206" s="155"/>
      <c r="C206" s="123"/>
      <c r="D206" s="124" t="s">
        <v>29</v>
      </c>
      <c r="E206" s="124"/>
      <c r="F206" s="124"/>
      <c r="G206" s="96">
        <f>SUM(G196:G205)</f>
        <v>0</v>
      </c>
      <c r="H206" s="96">
        <f t="shared" ref="H206:K206" si="74">SUM(H196:H205)</f>
        <v>60</v>
      </c>
      <c r="I206" s="96">
        <f t="shared" si="74"/>
        <v>60</v>
      </c>
      <c r="J206" s="96">
        <f t="shared" si="74"/>
        <v>60</v>
      </c>
      <c r="K206" s="96">
        <f t="shared" si="74"/>
        <v>91.5</v>
      </c>
      <c r="L206" s="76" t="s">
        <v>26</v>
      </c>
      <c r="M206" s="31" t="s">
        <v>26</v>
      </c>
      <c r="N206" s="31" t="s">
        <v>26</v>
      </c>
      <c r="O206" s="31" t="s">
        <v>26</v>
      </c>
      <c r="P206" s="31" t="s">
        <v>26</v>
      </c>
      <c r="Q206" s="31" t="s">
        <v>26</v>
      </c>
      <c r="R206" s="31" t="s">
        <v>26</v>
      </c>
      <c r="S206" s="94" t="e">
        <f>(I206-G206)/G206</f>
        <v>#DIV/0!</v>
      </c>
    </row>
    <row r="207" spans="1:19" ht="12.75" customHeight="1" x14ac:dyDescent="0.25">
      <c r="A207" s="171"/>
      <c r="B207" s="73" t="s">
        <v>17</v>
      </c>
      <c r="C207" s="125" t="s">
        <v>2</v>
      </c>
      <c r="D207" s="125"/>
      <c r="E207" s="125"/>
      <c r="F207" s="125"/>
      <c r="G207" s="95">
        <f>G206</f>
        <v>0</v>
      </c>
      <c r="H207" s="95">
        <f t="shared" ref="H207:K207" si="75">H206</f>
        <v>60</v>
      </c>
      <c r="I207" s="95">
        <f t="shared" si="75"/>
        <v>60</v>
      </c>
      <c r="J207" s="95">
        <f t="shared" si="75"/>
        <v>60</v>
      </c>
      <c r="K207" s="95">
        <f t="shared" si="75"/>
        <v>91.5</v>
      </c>
      <c r="L207" s="74" t="s">
        <v>26</v>
      </c>
      <c r="M207" s="36" t="s">
        <v>26</v>
      </c>
      <c r="N207" s="36" t="s">
        <v>26</v>
      </c>
      <c r="O207" s="36" t="s">
        <v>26</v>
      </c>
      <c r="P207" s="36" t="s">
        <v>26</v>
      </c>
      <c r="Q207" s="36" t="s">
        <v>26</v>
      </c>
      <c r="R207" s="36" t="s">
        <v>26</v>
      </c>
      <c r="S207" s="89"/>
    </row>
    <row r="208" spans="1:19" x14ac:dyDescent="0.25">
      <c r="A208" s="97" t="s">
        <v>0</v>
      </c>
      <c r="B208" s="122" t="s">
        <v>10</v>
      </c>
      <c r="C208" s="122"/>
      <c r="D208" s="122"/>
      <c r="E208" s="122"/>
      <c r="F208" s="122"/>
      <c r="G208" s="98">
        <f>G207+G193</f>
        <v>22130.628000000001</v>
      </c>
      <c r="H208" s="98">
        <f t="shared" ref="H208:K208" si="76">H207+H193</f>
        <v>25004.800000000003</v>
      </c>
      <c r="I208" s="98">
        <f t="shared" si="76"/>
        <v>24568.400000000001</v>
      </c>
      <c r="J208" s="98">
        <f t="shared" si="76"/>
        <v>28113.62</v>
      </c>
      <c r="K208" s="98">
        <f t="shared" si="76"/>
        <v>31273.34</v>
      </c>
      <c r="L208" s="40" t="s">
        <v>26</v>
      </c>
      <c r="M208" s="41" t="s">
        <v>26</v>
      </c>
      <c r="N208" s="41" t="s">
        <v>26</v>
      </c>
      <c r="O208" s="41" t="s">
        <v>26</v>
      </c>
      <c r="P208" s="41" t="s">
        <v>26</v>
      </c>
      <c r="Q208" s="41" t="s">
        <v>26</v>
      </c>
      <c r="R208" s="41" t="s">
        <v>26</v>
      </c>
      <c r="S208" s="89"/>
    </row>
    <row r="209" spans="1:24" ht="18" customHeight="1" x14ac:dyDescent="0.25">
      <c r="A209" s="88" t="s">
        <v>17</v>
      </c>
      <c r="B209" s="128" t="s">
        <v>75</v>
      </c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89"/>
    </row>
    <row r="210" spans="1:24" ht="45.75" customHeight="1" x14ac:dyDescent="0.25">
      <c r="A210" s="171" t="s">
        <v>17</v>
      </c>
      <c r="B210" s="34" t="s">
        <v>0</v>
      </c>
      <c r="C210" s="154" t="s">
        <v>55</v>
      </c>
      <c r="D210" s="154"/>
      <c r="E210" s="154"/>
      <c r="F210" s="37" t="s">
        <v>42</v>
      </c>
      <c r="G210" s="129"/>
      <c r="H210" s="130"/>
      <c r="I210" s="130"/>
      <c r="J210" s="130"/>
      <c r="K210" s="131"/>
      <c r="L210" s="37" t="s">
        <v>341</v>
      </c>
      <c r="M210" s="21" t="s">
        <v>183</v>
      </c>
      <c r="N210" s="38" t="s">
        <v>58</v>
      </c>
      <c r="O210" s="39" t="s">
        <v>18</v>
      </c>
      <c r="P210" s="39">
        <v>10</v>
      </c>
      <c r="Q210" s="39">
        <v>10.5</v>
      </c>
      <c r="R210" s="39">
        <v>11</v>
      </c>
      <c r="S210" s="89"/>
    </row>
    <row r="211" spans="1:24" ht="15.75" customHeight="1" x14ac:dyDescent="0.25">
      <c r="A211" s="171"/>
      <c r="B211" s="126" t="s">
        <v>0</v>
      </c>
      <c r="C211" s="127" t="s">
        <v>0</v>
      </c>
      <c r="D211" s="118" t="s">
        <v>56</v>
      </c>
      <c r="E211" s="118"/>
      <c r="F211" s="120" t="s">
        <v>28</v>
      </c>
      <c r="G211" s="119"/>
      <c r="H211" s="119"/>
      <c r="I211" s="119"/>
      <c r="J211" s="119"/>
      <c r="K211" s="119"/>
      <c r="L211" s="133" t="s">
        <v>26</v>
      </c>
      <c r="M211" s="22" t="s">
        <v>180</v>
      </c>
      <c r="N211" s="42" t="s">
        <v>174</v>
      </c>
      <c r="O211" s="23" t="s">
        <v>57</v>
      </c>
      <c r="P211" s="23">
        <v>230</v>
      </c>
      <c r="Q211" s="23">
        <v>240</v>
      </c>
      <c r="R211" s="23">
        <v>250</v>
      </c>
      <c r="S211" s="89"/>
    </row>
    <row r="212" spans="1:24" ht="15.75" customHeight="1" x14ac:dyDescent="0.25">
      <c r="A212" s="171"/>
      <c r="B212" s="126"/>
      <c r="C212" s="127"/>
      <c r="D212" s="118"/>
      <c r="E212" s="118"/>
      <c r="F212" s="120"/>
      <c r="G212" s="119"/>
      <c r="H212" s="119"/>
      <c r="I212" s="119"/>
      <c r="J212" s="119"/>
      <c r="K212" s="119"/>
      <c r="L212" s="133"/>
      <c r="M212" s="22" t="s">
        <v>181</v>
      </c>
      <c r="N212" s="42" t="s">
        <v>115</v>
      </c>
      <c r="O212" s="23" t="s">
        <v>57</v>
      </c>
      <c r="P212" s="23">
        <v>300</v>
      </c>
      <c r="Q212" s="23">
        <v>320</v>
      </c>
      <c r="R212" s="23">
        <v>340</v>
      </c>
      <c r="S212" s="89"/>
    </row>
    <row r="213" spans="1:24" ht="15.75" customHeight="1" x14ac:dyDescent="0.25">
      <c r="A213" s="171"/>
      <c r="B213" s="126"/>
      <c r="C213" s="127"/>
      <c r="D213" s="118"/>
      <c r="E213" s="118"/>
      <c r="F213" s="120"/>
      <c r="G213" s="119"/>
      <c r="H213" s="119"/>
      <c r="I213" s="119"/>
      <c r="J213" s="119"/>
      <c r="K213" s="119"/>
      <c r="L213" s="133"/>
      <c r="M213" s="22" t="s">
        <v>182</v>
      </c>
      <c r="N213" s="24" t="s">
        <v>259</v>
      </c>
      <c r="O213" s="23" t="s">
        <v>57</v>
      </c>
      <c r="P213" s="23">
        <v>3706</v>
      </c>
      <c r="Q213" s="23">
        <v>3891</v>
      </c>
      <c r="R213" s="23">
        <v>4086</v>
      </c>
      <c r="S213" s="89"/>
    </row>
    <row r="214" spans="1:24" ht="15" customHeight="1" x14ac:dyDescent="0.25">
      <c r="A214" s="171"/>
      <c r="B214" s="126"/>
      <c r="C214" s="121"/>
      <c r="D214" s="27">
        <v>191130798</v>
      </c>
      <c r="E214" s="43" t="s">
        <v>22</v>
      </c>
      <c r="F214" s="25" t="s">
        <v>26</v>
      </c>
      <c r="G214" s="26">
        <v>154.16200000000001</v>
      </c>
      <c r="H214" s="26">
        <v>168.1</v>
      </c>
      <c r="I214" s="26">
        <v>172.2</v>
      </c>
      <c r="J214" s="26">
        <v>184.9</v>
      </c>
      <c r="K214" s="26">
        <v>203.4</v>
      </c>
      <c r="L214" s="27" t="s">
        <v>26</v>
      </c>
      <c r="M214" s="44"/>
      <c r="N214" s="45"/>
      <c r="O214" s="91"/>
      <c r="P214" s="46"/>
      <c r="Q214" s="29"/>
      <c r="R214" s="91"/>
      <c r="S214" s="89"/>
    </row>
    <row r="215" spans="1:24" ht="15" customHeight="1" x14ac:dyDescent="0.25">
      <c r="A215" s="171"/>
      <c r="B215" s="126"/>
      <c r="C215" s="121"/>
      <c r="D215" s="27">
        <v>191130798</v>
      </c>
      <c r="E215" s="43" t="s">
        <v>21</v>
      </c>
      <c r="F215" s="25" t="s">
        <v>26</v>
      </c>
      <c r="G215" s="26">
        <v>0</v>
      </c>
      <c r="H215" s="26">
        <v>91.2</v>
      </c>
      <c r="I215" s="26"/>
      <c r="J215" s="26">
        <v>100.3</v>
      </c>
      <c r="K215" s="26">
        <v>110.3</v>
      </c>
      <c r="L215" s="25" t="s">
        <v>26</v>
      </c>
      <c r="M215" s="28"/>
      <c r="N215" s="32"/>
      <c r="O215" s="91"/>
      <c r="P215" s="29"/>
      <c r="Q215" s="29"/>
      <c r="R215" s="91"/>
      <c r="S215" s="89"/>
      <c r="T215" s="61"/>
      <c r="U215" s="61"/>
      <c r="V215" s="61"/>
      <c r="W215" s="61"/>
    </row>
    <row r="216" spans="1:24" ht="14.25" x14ac:dyDescent="0.2">
      <c r="A216" s="171"/>
      <c r="B216" s="126"/>
      <c r="C216" s="121"/>
      <c r="D216" s="116" t="s">
        <v>29</v>
      </c>
      <c r="E216" s="116"/>
      <c r="F216" s="116"/>
      <c r="G216" s="52">
        <f>SUM(G214:G215)</f>
        <v>154.16200000000001</v>
      </c>
      <c r="H216" s="52">
        <f t="shared" ref="H216:K216" si="77">SUM(H214:H215)</f>
        <v>259.3</v>
      </c>
      <c r="I216" s="52">
        <f t="shared" si="77"/>
        <v>172.2</v>
      </c>
      <c r="J216" s="52">
        <f t="shared" si="77"/>
        <v>285.2</v>
      </c>
      <c r="K216" s="52">
        <f t="shared" si="77"/>
        <v>313.7</v>
      </c>
      <c r="L216" s="30" t="s">
        <v>26</v>
      </c>
      <c r="M216" s="31" t="s">
        <v>26</v>
      </c>
      <c r="N216" s="31" t="s">
        <v>26</v>
      </c>
      <c r="O216" s="31" t="s">
        <v>26</v>
      </c>
      <c r="P216" s="31" t="s">
        <v>26</v>
      </c>
      <c r="Q216" s="31" t="s">
        <v>26</v>
      </c>
      <c r="R216" s="31" t="s">
        <v>26</v>
      </c>
      <c r="S216" s="92">
        <f>(I216-G216)/G216</f>
        <v>0.11700678507025065</v>
      </c>
    </row>
    <row r="217" spans="1:24" ht="12.75" customHeight="1" x14ac:dyDescent="0.25">
      <c r="A217" s="171"/>
      <c r="B217" s="34" t="s">
        <v>0</v>
      </c>
      <c r="C217" s="153" t="s">
        <v>2</v>
      </c>
      <c r="D217" s="153"/>
      <c r="E217" s="153"/>
      <c r="F217" s="153"/>
      <c r="G217" s="95">
        <f>G216</f>
        <v>154.16200000000001</v>
      </c>
      <c r="H217" s="95">
        <f t="shared" ref="H217:K217" si="78">H216</f>
        <v>259.3</v>
      </c>
      <c r="I217" s="95">
        <f t="shared" si="78"/>
        <v>172.2</v>
      </c>
      <c r="J217" s="95">
        <f t="shared" si="78"/>
        <v>285.2</v>
      </c>
      <c r="K217" s="95">
        <f t="shared" si="78"/>
        <v>313.7</v>
      </c>
      <c r="L217" s="35" t="s">
        <v>26</v>
      </c>
      <c r="M217" s="36" t="s">
        <v>26</v>
      </c>
      <c r="N217" s="36" t="s">
        <v>26</v>
      </c>
      <c r="O217" s="36" t="s">
        <v>26</v>
      </c>
      <c r="P217" s="36" t="s">
        <v>26</v>
      </c>
      <c r="Q217" s="36" t="s">
        <v>26</v>
      </c>
      <c r="R217" s="36" t="s">
        <v>26</v>
      </c>
      <c r="S217" s="89"/>
    </row>
    <row r="218" spans="1:24" ht="37.5" customHeight="1" x14ac:dyDescent="0.25">
      <c r="A218" s="171"/>
      <c r="B218" s="172" t="s">
        <v>17</v>
      </c>
      <c r="C218" s="154" t="s">
        <v>76</v>
      </c>
      <c r="D218" s="154"/>
      <c r="E218" s="154"/>
      <c r="F218" s="159" t="s">
        <v>42</v>
      </c>
      <c r="G218" s="160"/>
      <c r="H218" s="161"/>
      <c r="I218" s="161"/>
      <c r="J218" s="161"/>
      <c r="K218" s="162"/>
      <c r="L218" s="159" t="s">
        <v>342</v>
      </c>
      <c r="M218" s="21" t="s">
        <v>177</v>
      </c>
      <c r="N218" s="21" t="s">
        <v>249</v>
      </c>
      <c r="O218" s="39" t="s">
        <v>19</v>
      </c>
      <c r="P218" s="39">
        <v>3</v>
      </c>
      <c r="Q218" s="39">
        <v>4</v>
      </c>
      <c r="R218" s="39">
        <v>5</v>
      </c>
      <c r="S218" s="89"/>
    </row>
    <row r="219" spans="1:24" ht="37.5" customHeight="1" x14ac:dyDescent="0.25">
      <c r="A219" s="171"/>
      <c r="B219" s="172"/>
      <c r="C219" s="154"/>
      <c r="D219" s="154"/>
      <c r="E219" s="154"/>
      <c r="F219" s="159"/>
      <c r="G219" s="166"/>
      <c r="H219" s="167"/>
      <c r="I219" s="167"/>
      <c r="J219" s="167"/>
      <c r="K219" s="168"/>
      <c r="L219" s="159"/>
      <c r="M219" s="21" t="s">
        <v>178</v>
      </c>
      <c r="N219" s="21" t="s">
        <v>251</v>
      </c>
      <c r="O219" s="39" t="s">
        <v>18</v>
      </c>
      <c r="P219" s="39">
        <v>93.7</v>
      </c>
      <c r="Q219" s="39">
        <v>93.7</v>
      </c>
      <c r="R219" s="39">
        <v>93.7</v>
      </c>
      <c r="S219" s="89"/>
    </row>
    <row r="220" spans="1:24" ht="48.75" customHeight="1" x14ac:dyDescent="0.25">
      <c r="A220" s="171"/>
      <c r="B220" s="126" t="s">
        <v>17</v>
      </c>
      <c r="C220" s="93" t="s">
        <v>0</v>
      </c>
      <c r="D220" s="118" t="s">
        <v>78</v>
      </c>
      <c r="E220" s="118"/>
      <c r="F220" s="90" t="s">
        <v>28</v>
      </c>
      <c r="G220" s="119"/>
      <c r="H220" s="119"/>
      <c r="I220" s="119"/>
      <c r="J220" s="119"/>
      <c r="K220" s="119"/>
      <c r="L220" s="75" t="s">
        <v>26</v>
      </c>
      <c r="M220" s="22" t="s">
        <v>179</v>
      </c>
      <c r="N220" s="24" t="s">
        <v>119</v>
      </c>
      <c r="O220" s="23" t="s">
        <v>18</v>
      </c>
      <c r="P220" s="23">
        <v>100</v>
      </c>
      <c r="Q220" s="23">
        <v>100</v>
      </c>
      <c r="R220" s="23">
        <v>100</v>
      </c>
      <c r="S220" s="89"/>
      <c r="T220" s="10"/>
      <c r="U220" s="10"/>
      <c r="V220" s="10"/>
      <c r="W220" s="10"/>
      <c r="X220" s="10"/>
    </row>
    <row r="221" spans="1:24" ht="15" customHeight="1" x14ac:dyDescent="0.25">
      <c r="A221" s="171"/>
      <c r="B221" s="126"/>
      <c r="C221" s="121" t="s">
        <v>0</v>
      </c>
      <c r="D221" s="27">
        <v>188714469</v>
      </c>
      <c r="E221" s="43" t="s">
        <v>21</v>
      </c>
      <c r="F221" s="25" t="s">
        <v>26</v>
      </c>
      <c r="G221" s="26">
        <v>27.3</v>
      </c>
      <c r="H221" s="26">
        <v>30</v>
      </c>
      <c r="I221" s="26">
        <v>35</v>
      </c>
      <c r="J221" s="26">
        <v>35</v>
      </c>
      <c r="K221" s="26">
        <v>40</v>
      </c>
      <c r="L221" s="27" t="s">
        <v>26</v>
      </c>
      <c r="M221" s="28"/>
      <c r="N221" s="44"/>
      <c r="O221" s="91"/>
      <c r="P221" s="29"/>
      <c r="Q221" s="29"/>
      <c r="R221" s="91"/>
      <c r="S221" s="89"/>
    </row>
    <row r="222" spans="1:24" ht="14.25" x14ac:dyDescent="0.2">
      <c r="A222" s="171"/>
      <c r="B222" s="126"/>
      <c r="C222" s="121"/>
      <c r="D222" s="116" t="s">
        <v>29</v>
      </c>
      <c r="E222" s="116"/>
      <c r="F222" s="116"/>
      <c r="G222" s="52">
        <f t="shared" ref="G222:K222" si="79">SUM(G221:G221)</f>
        <v>27.3</v>
      </c>
      <c r="H222" s="52">
        <f t="shared" si="79"/>
        <v>30</v>
      </c>
      <c r="I222" s="52">
        <f t="shared" si="79"/>
        <v>35</v>
      </c>
      <c r="J222" s="52">
        <f t="shared" si="79"/>
        <v>35</v>
      </c>
      <c r="K222" s="52">
        <f t="shared" si="79"/>
        <v>40</v>
      </c>
      <c r="L222" s="30" t="s">
        <v>26</v>
      </c>
      <c r="M222" s="31" t="s">
        <v>26</v>
      </c>
      <c r="N222" s="31" t="s">
        <v>26</v>
      </c>
      <c r="O222" s="31" t="s">
        <v>26</v>
      </c>
      <c r="P222" s="31" t="s">
        <v>26</v>
      </c>
      <c r="Q222" s="31" t="s">
        <v>26</v>
      </c>
      <c r="R222" s="31" t="s">
        <v>26</v>
      </c>
      <c r="S222" s="92">
        <f>(I222-G222)/G222</f>
        <v>0.28205128205128199</v>
      </c>
    </row>
    <row r="223" spans="1:24" ht="12.75" customHeight="1" x14ac:dyDescent="0.25">
      <c r="A223" s="171"/>
      <c r="B223" s="126"/>
      <c r="C223" s="117" t="s">
        <v>17</v>
      </c>
      <c r="D223" s="118" t="s">
        <v>79</v>
      </c>
      <c r="E223" s="118"/>
      <c r="F223" s="120" t="s">
        <v>28</v>
      </c>
      <c r="G223" s="173"/>
      <c r="H223" s="173"/>
      <c r="I223" s="173"/>
      <c r="J223" s="173"/>
      <c r="K223" s="173"/>
      <c r="L223" s="133" t="s">
        <v>26</v>
      </c>
      <c r="M223" s="22" t="s">
        <v>184</v>
      </c>
      <c r="N223" s="24" t="s">
        <v>80</v>
      </c>
      <c r="O223" s="23" t="s">
        <v>57</v>
      </c>
      <c r="P223" s="23">
        <v>90</v>
      </c>
      <c r="Q223" s="23">
        <v>90</v>
      </c>
      <c r="R223" s="23">
        <v>90</v>
      </c>
      <c r="S223" s="89"/>
      <c r="T223" s="132"/>
      <c r="U223" s="132"/>
      <c r="V223" s="132"/>
      <c r="W223" s="132"/>
      <c r="X223" s="132"/>
    </row>
    <row r="224" spans="1:24" ht="12.75" customHeight="1" x14ac:dyDescent="0.25">
      <c r="A224" s="171"/>
      <c r="B224" s="126"/>
      <c r="C224" s="117"/>
      <c r="D224" s="118"/>
      <c r="E224" s="118"/>
      <c r="F224" s="120"/>
      <c r="G224" s="173"/>
      <c r="H224" s="173"/>
      <c r="I224" s="173"/>
      <c r="J224" s="173"/>
      <c r="K224" s="173"/>
      <c r="L224" s="133"/>
      <c r="M224" s="22" t="s">
        <v>185</v>
      </c>
      <c r="N224" s="24" t="s">
        <v>250</v>
      </c>
      <c r="O224" s="23" t="s">
        <v>18</v>
      </c>
      <c r="P224" s="23">
        <v>100</v>
      </c>
      <c r="Q224" s="23">
        <v>100</v>
      </c>
      <c r="R224" s="23">
        <v>100</v>
      </c>
      <c r="S224" s="89"/>
      <c r="T224" s="9"/>
      <c r="U224" s="9"/>
      <c r="V224" s="9"/>
      <c r="W224" s="9"/>
      <c r="X224" s="9"/>
    </row>
    <row r="225" spans="1:24" ht="12.75" customHeight="1" x14ac:dyDescent="0.25">
      <c r="A225" s="171"/>
      <c r="B225" s="126"/>
      <c r="C225" s="117"/>
      <c r="D225" s="118"/>
      <c r="E225" s="118"/>
      <c r="F225" s="120"/>
      <c r="G225" s="173"/>
      <c r="H225" s="173"/>
      <c r="I225" s="173"/>
      <c r="J225" s="173"/>
      <c r="K225" s="173"/>
      <c r="L225" s="133"/>
      <c r="M225" s="22" t="s">
        <v>260</v>
      </c>
      <c r="N225" s="22" t="s">
        <v>257</v>
      </c>
      <c r="O225" s="23" t="s">
        <v>19</v>
      </c>
      <c r="P225" s="72">
        <v>4.4000000000000004</v>
      </c>
      <c r="Q225" s="23"/>
      <c r="R225" s="23"/>
      <c r="S225" s="89"/>
      <c r="T225" s="9"/>
      <c r="U225" s="9"/>
      <c r="V225" s="9"/>
      <c r="W225" s="9"/>
      <c r="X225" s="9"/>
    </row>
    <row r="226" spans="1:24" ht="15" customHeight="1" x14ac:dyDescent="0.25">
      <c r="A226" s="171"/>
      <c r="B226" s="126"/>
      <c r="C226" s="121" t="s">
        <v>17</v>
      </c>
      <c r="D226" s="27">
        <v>188714469</v>
      </c>
      <c r="E226" s="43" t="s">
        <v>21</v>
      </c>
      <c r="F226" s="25" t="s">
        <v>26</v>
      </c>
      <c r="G226" s="26">
        <v>160</v>
      </c>
      <c r="H226" s="26">
        <v>160</v>
      </c>
      <c r="I226" s="26">
        <v>200</v>
      </c>
      <c r="J226" s="26">
        <v>160</v>
      </c>
      <c r="K226" s="26">
        <v>160</v>
      </c>
      <c r="L226" s="27" t="s">
        <v>26</v>
      </c>
      <c r="M226" s="28"/>
      <c r="N226" s="32"/>
      <c r="O226" s="91"/>
      <c r="P226" s="29"/>
      <c r="Q226" s="29"/>
      <c r="R226" s="91"/>
      <c r="S226" s="89"/>
    </row>
    <row r="227" spans="1:24" ht="15" customHeight="1" x14ac:dyDescent="0.25">
      <c r="A227" s="171"/>
      <c r="B227" s="126"/>
      <c r="C227" s="121"/>
      <c r="D227" s="27">
        <v>188714469</v>
      </c>
      <c r="E227" s="43" t="s">
        <v>22</v>
      </c>
      <c r="F227" s="25" t="s">
        <v>26</v>
      </c>
      <c r="G227" s="26">
        <v>0</v>
      </c>
      <c r="H227" s="26">
        <v>200</v>
      </c>
      <c r="I227" s="26">
        <v>637.4</v>
      </c>
      <c r="J227" s="26">
        <v>250</v>
      </c>
      <c r="K227" s="26">
        <v>270</v>
      </c>
      <c r="L227" s="27" t="s">
        <v>26</v>
      </c>
      <c r="M227" s="28"/>
      <c r="N227" s="32"/>
      <c r="O227" s="91"/>
      <c r="P227" s="29"/>
      <c r="Q227" s="29"/>
      <c r="R227" s="91"/>
      <c r="S227" s="89"/>
    </row>
    <row r="228" spans="1:24" ht="15" customHeight="1" x14ac:dyDescent="0.25">
      <c r="A228" s="171"/>
      <c r="B228" s="126"/>
      <c r="C228" s="121"/>
      <c r="D228" s="27">
        <v>188714469</v>
      </c>
      <c r="E228" s="43" t="s">
        <v>252</v>
      </c>
      <c r="F228" s="25" t="s">
        <v>26</v>
      </c>
      <c r="G228" s="26">
        <v>19.100000000000001</v>
      </c>
      <c r="H228" s="26">
        <v>85</v>
      </c>
      <c r="I228" s="26">
        <v>83.8</v>
      </c>
      <c r="J228" s="26"/>
      <c r="K228" s="26"/>
      <c r="L228" s="27" t="s">
        <v>26</v>
      </c>
      <c r="M228" s="28"/>
      <c r="N228" s="32"/>
      <c r="O228" s="91"/>
      <c r="P228" s="29"/>
      <c r="Q228" s="29"/>
      <c r="R228" s="91"/>
      <c r="S228" s="89"/>
    </row>
    <row r="229" spans="1:24" ht="14.25" x14ac:dyDescent="0.2">
      <c r="A229" s="171"/>
      <c r="B229" s="126"/>
      <c r="C229" s="121"/>
      <c r="D229" s="116" t="s">
        <v>29</v>
      </c>
      <c r="E229" s="116"/>
      <c r="F229" s="116"/>
      <c r="G229" s="52">
        <f>SUM(G226:G228)</f>
        <v>179.1</v>
      </c>
      <c r="H229" s="52">
        <f t="shared" ref="H229:K229" si="80">SUM(H226:H228)</f>
        <v>445</v>
      </c>
      <c r="I229" s="52">
        <f t="shared" si="80"/>
        <v>921.19999999999993</v>
      </c>
      <c r="J229" s="52">
        <f t="shared" si="80"/>
        <v>410</v>
      </c>
      <c r="K229" s="52">
        <f t="shared" si="80"/>
        <v>430</v>
      </c>
      <c r="L229" s="30" t="s">
        <v>26</v>
      </c>
      <c r="M229" s="31" t="s">
        <v>26</v>
      </c>
      <c r="N229" s="31" t="s">
        <v>26</v>
      </c>
      <c r="O229" s="31" t="s">
        <v>26</v>
      </c>
      <c r="P229" s="31" t="s">
        <v>26</v>
      </c>
      <c r="Q229" s="31" t="s">
        <v>26</v>
      </c>
      <c r="R229" s="31" t="s">
        <v>26</v>
      </c>
      <c r="S229" s="92">
        <f>(I229-G229)/G229</f>
        <v>4.1434952540480179</v>
      </c>
    </row>
    <row r="230" spans="1:24" ht="24" customHeight="1" x14ac:dyDescent="0.25">
      <c r="A230" s="171"/>
      <c r="B230" s="126"/>
      <c r="C230" s="117" t="s">
        <v>34</v>
      </c>
      <c r="D230" s="118" t="s">
        <v>81</v>
      </c>
      <c r="E230" s="118"/>
      <c r="F230" s="120" t="s">
        <v>28</v>
      </c>
      <c r="G230" s="119"/>
      <c r="H230" s="119"/>
      <c r="I230" s="119"/>
      <c r="J230" s="119"/>
      <c r="K230" s="119"/>
      <c r="L230" s="133" t="s">
        <v>26</v>
      </c>
      <c r="M230" s="22" t="s">
        <v>186</v>
      </c>
      <c r="N230" s="24" t="s">
        <v>82</v>
      </c>
      <c r="O230" s="23" t="s">
        <v>57</v>
      </c>
      <c r="P230" s="23">
        <v>1350</v>
      </c>
      <c r="Q230" s="23">
        <v>1370</v>
      </c>
      <c r="R230" s="23">
        <v>1390</v>
      </c>
      <c r="S230" s="89"/>
      <c r="T230" s="138"/>
      <c r="U230" s="138"/>
      <c r="V230" s="138"/>
      <c r="W230" s="138"/>
      <c r="X230" s="138"/>
    </row>
    <row r="231" spans="1:24" ht="24" customHeight="1" x14ac:dyDescent="0.25">
      <c r="A231" s="171"/>
      <c r="B231" s="126"/>
      <c r="C231" s="117"/>
      <c r="D231" s="118"/>
      <c r="E231" s="118"/>
      <c r="F231" s="120"/>
      <c r="G231" s="119"/>
      <c r="H231" s="119"/>
      <c r="I231" s="119"/>
      <c r="J231" s="119"/>
      <c r="K231" s="119"/>
      <c r="L231" s="133"/>
      <c r="M231" s="22" t="s">
        <v>187</v>
      </c>
      <c r="N231" s="24" t="s">
        <v>83</v>
      </c>
      <c r="O231" s="23" t="s">
        <v>19</v>
      </c>
      <c r="P231" s="23">
        <v>15</v>
      </c>
      <c r="Q231" s="23">
        <v>16</v>
      </c>
      <c r="R231" s="23">
        <v>17</v>
      </c>
      <c r="S231" s="89"/>
      <c r="T231" s="9"/>
      <c r="U231" s="9"/>
      <c r="V231" s="9"/>
      <c r="W231" s="9"/>
      <c r="X231" s="9"/>
    </row>
    <row r="232" spans="1:24" ht="18.75" customHeight="1" x14ac:dyDescent="0.25">
      <c r="A232" s="171"/>
      <c r="B232" s="126"/>
      <c r="C232" s="121" t="s">
        <v>34</v>
      </c>
      <c r="D232" s="27" t="s">
        <v>84</v>
      </c>
      <c r="E232" s="43" t="s">
        <v>22</v>
      </c>
      <c r="F232" s="25" t="s">
        <v>26</v>
      </c>
      <c r="G232" s="26">
        <v>202.1</v>
      </c>
      <c r="H232" s="26">
        <v>205</v>
      </c>
      <c r="I232" s="26">
        <v>196.3</v>
      </c>
      <c r="J232" s="26">
        <v>210</v>
      </c>
      <c r="K232" s="26">
        <v>220</v>
      </c>
      <c r="L232" s="27" t="s">
        <v>26</v>
      </c>
      <c r="M232" s="28"/>
      <c r="N232" s="32"/>
      <c r="O232" s="91"/>
      <c r="P232" s="29"/>
      <c r="Q232" s="29"/>
      <c r="R232" s="91"/>
      <c r="S232" s="89"/>
    </row>
    <row r="233" spans="1:24" ht="14.25" x14ac:dyDescent="0.2">
      <c r="A233" s="171"/>
      <c r="B233" s="126"/>
      <c r="C233" s="121"/>
      <c r="D233" s="116" t="s">
        <v>29</v>
      </c>
      <c r="E233" s="116"/>
      <c r="F233" s="116"/>
      <c r="G233" s="52">
        <f t="shared" ref="G233:K233" si="81">SUM(G232:G232)</f>
        <v>202.1</v>
      </c>
      <c r="H233" s="52">
        <f t="shared" si="81"/>
        <v>205</v>
      </c>
      <c r="I233" s="52">
        <f t="shared" si="81"/>
        <v>196.3</v>
      </c>
      <c r="J233" s="52">
        <f t="shared" si="81"/>
        <v>210</v>
      </c>
      <c r="K233" s="52">
        <f t="shared" si="81"/>
        <v>220</v>
      </c>
      <c r="L233" s="30" t="s">
        <v>26</v>
      </c>
      <c r="M233" s="31" t="s">
        <v>26</v>
      </c>
      <c r="N233" s="31" t="s">
        <v>26</v>
      </c>
      <c r="O233" s="31" t="s">
        <v>26</v>
      </c>
      <c r="P233" s="31" t="s">
        <v>26</v>
      </c>
      <c r="Q233" s="31" t="s">
        <v>26</v>
      </c>
      <c r="R233" s="31" t="s">
        <v>26</v>
      </c>
      <c r="S233" s="94">
        <f>(I233-G233)/G233</f>
        <v>-2.8698664027708973E-2</v>
      </c>
    </row>
    <row r="234" spans="1:24" ht="33.75" customHeight="1" x14ac:dyDescent="0.25">
      <c r="A234" s="171"/>
      <c r="B234" s="126"/>
      <c r="C234" s="117" t="s">
        <v>35</v>
      </c>
      <c r="D234" s="118" t="s">
        <v>85</v>
      </c>
      <c r="E234" s="118"/>
      <c r="F234" s="120" t="s">
        <v>28</v>
      </c>
      <c r="G234" s="119"/>
      <c r="H234" s="119"/>
      <c r="I234" s="119"/>
      <c r="J234" s="119"/>
      <c r="K234" s="119"/>
      <c r="L234" s="133" t="s">
        <v>26</v>
      </c>
      <c r="M234" s="22" t="s">
        <v>188</v>
      </c>
      <c r="N234" s="24" t="s">
        <v>86</v>
      </c>
      <c r="O234" s="23" t="s">
        <v>19</v>
      </c>
      <c r="P234" s="23">
        <v>18</v>
      </c>
      <c r="Q234" s="23">
        <v>20</v>
      </c>
      <c r="R234" s="23">
        <v>22</v>
      </c>
      <c r="S234" s="89"/>
      <c r="T234" s="132"/>
      <c r="U234" s="132"/>
      <c r="V234" s="132"/>
      <c r="W234" s="132"/>
      <c r="X234" s="132"/>
    </row>
    <row r="235" spans="1:24" ht="33.75" customHeight="1" x14ac:dyDescent="0.25">
      <c r="A235" s="171"/>
      <c r="B235" s="126"/>
      <c r="C235" s="117"/>
      <c r="D235" s="118"/>
      <c r="E235" s="118"/>
      <c r="F235" s="120"/>
      <c r="G235" s="119"/>
      <c r="H235" s="119"/>
      <c r="I235" s="119"/>
      <c r="J235" s="119"/>
      <c r="K235" s="119"/>
      <c r="L235" s="133"/>
      <c r="M235" s="22" t="s">
        <v>189</v>
      </c>
      <c r="N235" s="24" t="s">
        <v>87</v>
      </c>
      <c r="O235" s="23" t="s">
        <v>19</v>
      </c>
      <c r="P235" s="23">
        <v>680</v>
      </c>
      <c r="Q235" s="23">
        <v>690</v>
      </c>
      <c r="R235" s="23">
        <v>700</v>
      </c>
      <c r="S235" s="89"/>
      <c r="T235" s="9"/>
      <c r="U235" s="9"/>
      <c r="V235" s="9"/>
      <c r="W235" s="9"/>
      <c r="X235" s="9"/>
    </row>
    <row r="236" spans="1:24" ht="15" customHeight="1" x14ac:dyDescent="0.25">
      <c r="A236" s="171"/>
      <c r="B236" s="126"/>
      <c r="C236" s="121" t="s">
        <v>35</v>
      </c>
      <c r="D236" s="27">
        <v>188714469</v>
      </c>
      <c r="E236" s="43" t="s">
        <v>21</v>
      </c>
      <c r="F236" s="25" t="s">
        <v>26</v>
      </c>
      <c r="G236" s="26">
        <v>23.5</v>
      </c>
      <c r="H236" s="26">
        <v>28</v>
      </c>
      <c r="I236" s="26">
        <v>35</v>
      </c>
      <c r="J236" s="26">
        <v>31</v>
      </c>
      <c r="K236" s="26">
        <v>34</v>
      </c>
      <c r="L236" s="27" t="s">
        <v>26</v>
      </c>
      <c r="M236" s="28"/>
      <c r="N236" s="44"/>
      <c r="O236" s="91"/>
      <c r="P236" s="29"/>
      <c r="Q236" s="29"/>
      <c r="R236" s="91"/>
      <c r="S236" s="89"/>
    </row>
    <row r="237" spans="1:24" ht="14.25" x14ac:dyDescent="0.2">
      <c r="A237" s="171"/>
      <c r="B237" s="126"/>
      <c r="C237" s="121"/>
      <c r="D237" s="116" t="s">
        <v>29</v>
      </c>
      <c r="E237" s="116"/>
      <c r="F237" s="116"/>
      <c r="G237" s="52">
        <f t="shared" ref="G237" si="82">SUM(G236:G236)</f>
        <v>23.5</v>
      </c>
      <c r="H237" s="52">
        <f t="shared" ref="H237:K237" si="83">SUM(H236:H236)</f>
        <v>28</v>
      </c>
      <c r="I237" s="52">
        <f t="shared" si="83"/>
        <v>35</v>
      </c>
      <c r="J237" s="52">
        <f t="shared" si="83"/>
        <v>31</v>
      </c>
      <c r="K237" s="52">
        <f t="shared" si="83"/>
        <v>34</v>
      </c>
      <c r="L237" s="30" t="s">
        <v>26</v>
      </c>
      <c r="M237" s="31" t="s">
        <v>26</v>
      </c>
      <c r="N237" s="31" t="s">
        <v>26</v>
      </c>
      <c r="O237" s="31" t="s">
        <v>26</v>
      </c>
      <c r="P237" s="31" t="s">
        <v>26</v>
      </c>
      <c r="Q237" s="31" t="s">
        <v>26</v>
      </c>
      <c r="R237" s="31" t="s">
        <v>26</v>
      </c>
      <c r="S237" s="92">
        <f>(I237-G237)/G237</f>
        <v>0.48936170212765956</v>
      </c>
    </row>
    <row r="238" spans="1:24" ht="12.75" customHeight="1" x14ac:dyDescent="0.25">
      <c r="A238" s="171"/>
      <c r="B238" s="34" t="s">
        <v>17</v>
      </c>
      <c r="C238" s="153" t="s">
        <v>2</v>
      </c>
      <c r="D238" s="153"/>
      <c r="E238" s="153"/>
      <c r="F238" s="153"/>
      <c r="G238" s="95">
        <f>G222+G229+G233+G237</f>
        <v>432</v>
      </c>
      <c r="H238" s="95">
        <f t="shared" ref="H238:K238" si="84">H222+H229+H233+H237</f>
        <v>708</v>
      </c>
      <c r="I238" s="95">
        <f t="shared" si="84"/>
        <v>1187.5</v>
      </c>
      <c r="J238" s="95">
        <f t="shared" si="84"/>
        <v>686</v>
      </c>
      <c r="K238" s="95">
        <f t="shared" si="84"/>
        <v>724</v>
      </c>
      <c r="L238" s="35" t="s">
        <v>26</v>
      </c>
      <c r="M238" s="36" t="s">
        <v>26</v>
      </c>
      <c r="N238" s="36" t="s">
        <v>26</v>
      </c>
      <c r="O238" s="36" t="s">
        <v>26</v>
      </c>
      <c r="P238" s="36" t="s">
        <v>26</v>
      </c>
      <c r="Q238" s="36" t="s">
        <v>26</v>
      </c>
      <c r="R238" s="36" t="s">
        <v>26</v>
      </c>
      <c r="S238" s="89"/>
    </row>
    <row r="239" spans="1:24" x14ac:dyDescent="0.25">
      <c r="A239" s="97" t="s">
        <v>17</v>
      </c>
      <c r="B239" s="122" t="s">
        <v>10</v>
      </c>
      <c r="C239" s="122"/>
      <c r="D239" s="122"/>
      <c r="E239" s="122"/>
      <c r="F239" s="122"/>
      <c r="G239" s="98">
        <f>G238+G217</f>
        <v>586.16200000000003</v>
      </c>
      <c r="H239" s="98">
        <f t="shared" ref="H239:K239" si="85">H238+H217</f>
        <v>967.3</v>
      </c>
      <c r="I239" s="98">
        <f t="shared" si="85"/>
        <v>1359.7</v>
      </c>
      <c r="J239" s="98">
        <f t="shared" si="85"/>
        <v>971.2</v>
      </c>
      <c r="K239" s="98">
        <f t="shared" si="85"/>
        <v>1037.7</v>
      </c>
      <c r="L239" s="40" t="s">
        <v>26</v>
      </c>
      <c r="M239" s="41" t="s">
        <v>26</v>
      </c>
      <c r="N239" s="41" t="s">
        <v>26</v>
      </c>
      <c r="O239" s="41" t="s">
        <v>26</v>
      </c>
      <c r="P239" s="41" t="s">
        <v>26</v>
      </c>
      <c r="Q239" s="41" t="s">
        <v>26</v>
      </c>
      <c r="R239" s="41" t="s">
        <v>26</v>
      </c>
      <c r="S239" s="89"/>
    </row>
    <row r="240" spans="1:24" ht="27" customHeight="1" x14ac:dyDescent="0.25">
      <c r="A240" s="88" t="s">
        <v>34</v>
      </c>
      <c r="B240" s="128" t="s">
        <v>190</v>
      </c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89"/>
    </row>
    <row r="241" spans="1:24" ht="24" customHeight="1" x14ac:dyDescent="0.25">
      <c r="A241" s="171" t="s">
        <v>34</v>
      </c>
      <c r="B241" s="158" t="s">
        <v>0</v>
      </c>
      <c r="C241" s="154" t="s">
        <v>238</v>
      </c>
      <c r="D241" s="154"/>
      <c r="E241" s="154"/>
      <c r="F241" s="159" t="s">
        <v>42</v>
      </c>
      <c r="G241" s="160"/>
      <c r="H241" s="161"/>
      <c r="I241" s="161"/>
      <c r="J241" s="161"/>
      <c r="K241" s="162"/>
      <c r="L241" s="159" t="s">
        <v>191</v>
      </c>
      <c r="M241" s="21" t="s">
        <v>66</v>
      </c>
      <c r="N241" s="21" t="s">
        <v>193</v>
      </c>
      <c r="O241" s="39" t="s">
        <v>19</v>
      </c>
      <c r="P241" s="39">
        <v>5</v>
      </c>
      <c r="Q241" s="39">
        <v>6</v>
      </c>
      <c r="R241" s="39">
        <v>6</v>
      </c>
      <c r="S241" s="89"/>
    </row>
    <row r="242" spans="1:24" ht="24" customHeight="1" x14ac:dyDescent="0.25">
      <c r="A242" s="171"/>
      <c r="B242" s="158"/>
      <c r="C242" s="154"/>
      <c r="D242" s="154"/>
      <c r="E242" s="154"/>
      <c r="F242" s="159"/>
      <c r="G242" s="163"/>
      <c r="H242" s="164"/>
      <c r="I242" s="164"/>
      <c r="J242" s="164"/>
      <c r="K242" s="165"/>
      <c r="L242" s="159"/>
      <c r="M242" s="21" t="s">
        <v>192</v>
      </c>
      <c r="N242" s="21" t="s">
        <v>253</v>
      </c>
      <c r="O242" s="39" t="s">
        <v>19</v>
      </c>
      <c r="P242" s="39">
        <v>2</v>
      </c>
      <c r="Q242" s="39">
        <v>3</v>
      </c>
      <c r="R242" s="39">
        <v>3</v>
      </c>
      <c r="S242" s="89"/>
    </row>
    <row r="243" spans="1:24" ht="24" customHeight="1" x14ac:dyDescent="0.25">
      <c r="A243" s="171"/>
      <c r="B243" s="158"/>
      <c r="C243" s="154"/>
      <c r="D243" s="154"/>
      <c r="E243" s="154"/>
      <c r="F243" s="159"/>
      <c r="G243" s="166"/>
      <c r="H243" s="167"/>
      <c r="I243" s="167"/>
      <c r="J243" s="167"/>
      <c r="K243" s="168"/>
      <c r="L243" s="159"/>
      <c r="M243" s="21" t="s">
        <v>67</v>
      </c>
      <c r="N243" s="21" t="s">
        <v>90</v>
      </c>
      <c r="O243" s="39" t="s">
        <v>57</v>
      </c>
      <c r="P243" s="39">
        <v>840</v>
      </c>
      <c r="Q243" s="39">
        <v>920</v>
      </c>
      <c r="R243" s="39">
        <v>1100</v>
      </c>
      <c r="S243" s="89"/>
    </row>
    <row r="244" spans="1:24" ht="15" customHeight="1" x14ac:dyDescent="0.25">
      <c r="A244" s="171"/>
      <c r="B244" s="126" t="s">
        <v>0</v>
      </c>
      <c r="C244" s="127" t="s">
        <v>0</v>
      </c>
      <c r="D244" s="118" t="s">
        <v>91</v>
      </c>
      <c r="E244" s="118"/>
      <c r="F244" s="120" t="s">
        <v>28</v>
      </c>
      <c r="G244" s="119"/>
      <c r="H244" s="119"/>
      <c r="I244" s="119"/>
      <c r="J244" s="119"/>
      <c r="K244" s="119"/>
      <c r="L244" s="174" t="s">
        <v>26</v>
      </c>
      <c r="M244" s="22" t="s">
        <v>261</v>
      </c>
      <c r="N244" s="24" t="s">
        <v>92</v>
      </c>
      <c r="O244" s="23" t="s">
        <v>19</v>
      </c>
      <c r="P244" s="23">
        <v>8</v>
      </c>
      <c r="Q244" s="23">
        <v>9</v>
      </c>
      <c r="R244" s="23">
        <v>9</v>
      </c>
      <c r="S244" s="89"/>
      <c r="T244" s="138"/>
      <c r="U244" s="138"/>
      <c r="V244" s="138"/>
      <c r="W244" s="138"/>
      <c r="X244" s="138"/>
    </row>
    <row r="245" spans="1:24" x14ac:dyDescent="0.25">
      <c r="A245" s="171"/>
      <c r="B245" s="126"/>
      <c r="C245" s="127"/>
      <c r="D245" s="118"/>
      <c r="E245" s="118"/>
      <c r="F245" s="120"/>
      <c r="G245" s="119"/>
      <c r="H245" s="119"/>
      <c r="I245" s="119"/>
      <c r="J245" s="119"/>
      <c r="K245" s="119"/>
      <c r="L245" s="174"/>
      <c r="M245" s="22" t="s">
        <v>262</v>
      </c>
      <c r="N245" s="24" t="s">
        <v>93</v>
      </c>
      <c r="O245" s="23" t="s">
        <v>57</v>
      </c>
      <c r="P245" s="23">
        <v>5</v>
      </c>
      <c r="Q245" s="23">
        <v>6</v>
      </c>
      <c r="R245" s="23">
        <v>7</v>
      </c>
      <c r="S245" s="89"/>
      <c r="T245" s="138"/>
      <c r="U245" s="138"/>
      <c r="V245" s="138"/>
      <c r="W245" s="138"/>
      <c r="X245" s="138"/>
    </row>
    <row r="246" spans="1:24" x14ac:dyDescent="0.25">
      <c r="A246" s="171"/>
      <c r="B246" s="126"/>
      <c r="C246" s="127"/>
      <c r="D246" s="118"/>
      <c r="E246" s="118"/>
      <c r="F246" s="120"/>
      <c r="G246" s="119"/>
      <c r="H246" s="119"/>
      <c r="I246" s="119"/>
      <c r="J246" s="119"/>
      <c r="K246" s="119"/>
      <c r="L246" s="174"/>
      <c r="M246" s="22" t="s">
        <v>265</v>
      </c>
      <c r="N246" s="24" t="s">
        <v>266</v>
      </c>
      <c r="O246" s="23" t="s">
        <v>57</v>
      </c>
      <c r="P246" s="23">
        <v>13</v>
      </c>
      <c r="Q246" s="23">
        <v>15</v>
      </c>
      <c r="R246" s="23">
        <v>16</v>
      </c>
      <c r="S246" s="89"/>
      <c r="T246" s="11"/>
      <c r="U246" s="11"/>
      <c r="V246" s="11"/>
      <c r="W246" s="11"/>
      <c r="X246" s="11"/>
    </row>
    <row r="247" spans="1:24" ht="15" customHeight="1" x14ac:dyDescent="0.25">
      <c r="A247" s="171"/>
      <c r="B247" s="126"/>
      <c r="C247" s="121" t="s">
        <v>0</v>
      </c>
      <c r="D247" s="27">
        <v>188714469</v>
      </c>
      <c r="E247" s="43" t="s">
        <v>21</v>
      </c>
      <c r="F247" s="25" t="s">
        <v>26</v>
      </c>
      <c r="G247" s="26">
        <v>16</v>
      </c>
      <c r="H247" s="26">
        <v>33</v>
      </c>
      <c r="I247" s="26">
        <v>30</v>
      </c>
      <c r="J247" s="26">
        <v>35</v>
      </c>
      <c r="K247" s="26">
        <v>37</v>
      </c>
      <c r="L247" s="27" t="s">
        <v>26</v>
      </c>
      <c r="M247" s="28"/>
      <c r="N247" s="44"/>
      <c r="O247" s="91"/>
      <c r="P247" s="29"/>
      <c r="Q247" s="29"/>
      <c r="R247" s="91"/>
      <c r="S247" s="89"/>
    </row>
    <row r="248" spans="1:24" ht="14.25" x14ac:dyDescent="0.2">
      <c r="A248" s="171"/>
      <c r="B248" s="126"/>
      <c r="C248" s="121"/>
      <c r="D248" s="116" t="s">
        <v>29</v>
      </c>
      <c r="E248" s="116"/>
      <c r="F248" s="116"/>
      <c r="G248" s="52">
        <f t="shared" ref="G248:K248" si="86">SUM(G247:G247)</f>
        <v>16</v>
      </c>
      <c r="H248" s="52">
        <f t="shared" si="86"/>
        <v>33</v>
      </c>
      <c r="I248" s="52">
        <f t="shared" si="86"/>
        <v>30</v>
      </c>
      <c r="J248" s="52">
        <f t="shared" si="86"/>
        <v>35</v>
      </c>
      <c r="K248" s="52">
        <f t="shared" si="86"/>
        <v>37</v>
      </c>
      <c r="L248" s="30" t="s">
        <v>26</v>
      </c>
      <c r="M248" s="31" t="s">
        <v>26</v>
      </c>
      <c r="N248" s="31" t="s">
        <v>26</v>
      </c>
      <c r="O248" s="31" t="s">
        <v>26</v>
      </c>
      <c r="P248" s="31" t="s">
        <v>26</v>
      </c>
      <c r="Q248" s="31" t="s">
        <v>26</v>
      </c>
      <c r="R248" s="31" t="s">
        <v>26</v>
      </c>
      <c r="S248" s="92">
        <f>(I248-G248)/G248</f>
        <v>0.875</v>
      </c>
    </row>
    <row r="249" spans="1:24" ht="27" customHeight="1" x14ac:dyDescent="0.25">
      <c r="A249" s="171"/>
      <c r="B249" s="126"/>
      <c r="C249" s="117" t="s">
        <v>17</v>
      </c>
      <c r="D249" s="118" t="s">
        <v>94</v>
      </c>
      <c r="E249" s="118"/>
      <c r="F249" s="120" t="s">
        <v>28</v>
      </c>
      <c r="G249" s="119"/>
      <c r="H249" s="119"/>
      <c r="I249" s="119"/>
      <c r="J249" s="119"/>
      <c r="K249" s="119"/>
      <c r="L249" s="174" t="s">
        <v>26</v>
      </c>
      <c r="M249" s="22" t="s">
        <v>88</v>
      </c>
      <c r="N249" s="43" t="s">
        <v>194</v>
      </c>
      <c r="O249" s="23" t="s">
        <v>19</v>
      </c>
      <c r="P249" s="23">
        <v>24</v>
      </c>
      <c r="Q249" s="23">
        <v>30</v>
      </c>
      <c r="R249" s="23">
        <v>35</v>
      </c>
      <c r="S249" s="89"/>
      <c r="T249" s="11"/>
      <c r="U249" s="11"/>
      <c r="V249" s="11"/>
      <c r="W249" s="11"/>
      <c r="X249" s="11"/>
    </row>
    <row r="250" spans="1:24" ht="27" customHeight="1" x14ac:dyDescent="0.25">
      <c r="A250" s="171"/>
      <c r="B250" s="126"/>
      <c r="C250" s="117"/>
      <c r="D250" s="118"/>
      <c r="E250" s="118"/>
      <c r="F250" s="120"/>
      <c r="G250" s="119"/>
      <c r="H250" s="119"/>
      <c r="I250" s="119"/>
      <c r="J250" s="119"/>
      <c r="K250" s="119"/>
      <c r="L250" s="174"/>
      <c r="M250" s="22" t="s">
        <v>196</v>
      </c>
      <c r="N250" s="43" t="s">
        <v>95</v>
      </c>
      <c r="O250" s="23" t="s">
        <v>19</v>
      </c>
      <c r="P250" s="23">
        <v>1400</v>
      </c>
      <c r="Q250" s="23">
        <v>1600</v>
      </c>
      <c r="R250" s="23">
        <v>2000</v>
      </c>
      <c r="S250" s="89"/>
      <c r="T250" s="11"/>
      <c r="U250" s="11"/>
      <c r="V250" s="11"/>
      <c r="W250" s="11"/>
      <c r="X250" s="11"/>
    </row>
    <row r="251" spans="1:24" ht="15" customHeight="1" x14ac:dyDescent="0.25">
      <c r="A251" s="171"/>
      <c r="B251" s="126"/>
      <c r="C251" s="121" t="s">
        <v>17</v>
      </c>
      <c r="D251" s="27">
        <v>188714469</v>
      </c>
      <c r="E251" s="43" t="s">
        <v>21</v>
      </c>
      <c r="F251" s="25" t="s">
        <v>26</v>
      </c>
      <c r="G251" s="26">
        <v>49</v>
      </c>
      <c r="H251" s="26">
        <v>62</v>
      </c>
      <c r="I251" s="26">
        <v>61.4</v>
      </c>
      <c r="J251" s="26">
        <v>68</v>
      </c>
      <c r="K251" s="26">
        <v>75</v>
      </c>
      <c r="L251" s="27" t="s">
        <v>26</v>
      </c>
      <c r="M251" s="28"/>
      <c r="N251" s="44"/>
      <c r="O251" s="91"/>
      <c r="P251" s="29"/>
      <c r="Q251" s="29"/>
      <c r="R251" s="91"/>
      <c r="S251" s="89"/>
    </row>
    <row r="252" spans="1:24" ht="14.25" x14ac:dyDescent="0.2">
      <c r="A252" s="171"/>
      <c r="B252" s="126"/>
      <c r="C252" s="121"/>
      <c r="D252" s="116" t="s">
        <v>29</v>
      </c>
      <c r="E252" s="116"/>
      <c r="F252" s="116"/>
      <c r="G252" s="52">
        <f t="shared" ref="G252" si="87">SUM(G251:G251)</f>
        <v>49</v>
      </c>
      <c r="H252" s="52">
        <f t="shared" ref="H252:K252" si="88">SUM(H251:H251)</f>
        <v>62</v>
      </c>
      <c r="I252" s="52">
        <f t="shared" si="88"/>
        <v>61.4</v>
      </c>
      <c r="J252" s="52">
        <f t="shared" si="88"/>
        <v>68</v>
      </c>
      <c r="K252" s="52">
        <f t="shared" si="88"/>
        <v>75</v>
      </c>
      <c r="L252" s="30" t="s">
        <v>26</v>
      </c>
      <c r="M252" s="31" t="s">
        <v>26</v>
      </c>
      <c r="N252" s="31" t="s">
        <v>26</v>
      </c>
      <c r="O252" s="31" t="s">
        <v>26</v>
      </c>
      <c r="P252" s="31" t="s">
        <v>26</v>
      </c>
      <c r="Q252" s="31" t="s">
        <v>26</v>
      </c>
      <c r="R252" s="31" t="s">
        <v>26</v>
      </c>
      <c r="S252" s="92">
        <f>(I252-G252)/G252</f>
        <v>0.2530612244897959</v>
      </c>
    </row>
    <row r="253" spans="1:24" ht="12.75" customHeight="1" x14ac:dyDescent="0.25">
      <c r="A253" s="171"/>
      <c r="B253" s="47" t="s">
        <v>0</v>
      </c>
      <c r="C253" s="153" t="s">
        <v>2</v>
      </c>
      <c r="D253" s="153"/>
      <c r="E253" s="153"/>
      <c r="F253" s="153"/>
      <c r="G253" s="95">
        <f>G252+G248</f>
        <v>65</v>
      </c>
      <c r="H253" s="95">
        <f t="shared" ref="H253:K253" si="89">H252+H248</f>
        <v>95</v>
      </c>
      <c r="I253" s="95">
        <f t="shared" si="89"/>
        <v>91.4</v>
      </c>
      <c r="J253" s="95">
        <f t="shared" si="89"/>
        <v>103</v>
      </c>
      <c r="K253" s="95">
        <f t="shared" si="89"/>
        <v>112</v>
      </c>
      <c r="L253" s="35" t="s">
        <v>26</v>
      </c>
      <c r="M253" s="36" t="s">
        <v>26</v>
      </c>
      <c r="N253" s="36" t="s">
        <v>26</v>
      </c>
      <c r="O253" s="36" t="s">
        <v>26</v>
      </c>
      <c r="P253" s="36" t="s">
        <v>26</v>
      </c>
      <c r="Q253" s="36" t="s">
        <v>26</v>
      </c>
      <c r="R253" s="36" t="s">
        <v>26</v>
      </c>
      <c r="S253" s="89"/>
    </row>
    <row r="254" spans="1:24" ht="12.75" customHeight="1" x14ac:dyDescent="0.25">
      <c r="A254" s="97" t="s">
        <v>34</v>
      </c>
      <c r="B254" s="122" t="s">
        <v>10</v>
      </c>
      <c r="C254" s="122"/>
      <c r="D254" s="122"/>
      <c r="E254" s="122"/>
      <c r="F254" s="122"/>
      <c r="G254" s="98">
        <f>G253</f>
        <v>65</v>
      </c>
      <c r="H254" s="98">
        <f t="shared" ref="H254:K254" si="90">H253</f>
        <v>95</v>
      </c>
      <c r="I254" s="98">
        <f t="shared" si="90"/>
        <v>91.4</v>
      </c>
      <c r="J254" s="98">
        <f t="shared" si="90"/>
        <v>103</v>
      </c>
      <c r="K254" s="98">
        <f t="shared" si="90"/>
        <v>112</v>
      </c>
      <c r="L254" s="40" t="s">
        <v>26</v>
      </c>
      <c r="M254" s="41" t="s">
        <v>26</v>
      </c>
      <c r="N254" s="41" t="s">
        <v>26</v>
      </c>
      <c r="O254" s="41" t="s">
        <v>26</v>
      </c>
      <c r="P254" s="41" t="s">
        <v>26</v>
      </c>
      <c r="Q254" s="41" t="s">
        <v>26</v>
      </c>
      <c r="R254" s="41" t="s">
        <v>26</v>
      </c>
      <c r="S254" s="89"/>
    </row>
    <row r="255" spans="1:24" ht="18" customHeight="1" x14ac:dyDescent="0.25">
      <c r="A255" s="88" t="s">
        <v>35</v>
      </c>
      <c r="B255" s="128" t="s">
        <v>96</v>
      </c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89"/>
    </row>
    <row r="256" spans="1:24" ht="33.75" customHeight="1" x14ac:dyDescent="0.25">
      <c r="A256" s="171" t="s">
        <v>35</v>
      </c>
      <c r="B256" s="47" t="s">
        <v>0</v>
      </c>
      <c r="C256" s="154" t="s">
        <v>195</v>
      </c>
      <c r="D256" s="154"/>
      <c r="E256" s="154"/>
      <c r="F256" s="37" t="s">
        <v>42</v>
      </c>
      <c r="G256" s="129"/>
      <c r="H256" s="130"/>
      <c r="I256" s="130"/>
      <c r="J256" s="130"/>
      <c r="K256" s="131"/>
      <c r="L256" s="37" t="s">
        <v>263</v>
      </c>
      <c r="M256" s="21" t="s">
        <v>77</v>
      </c>
      <c r="N256" s="21" t="s">
        <v>120</v>
      </c>
      <c r="O256" s="39" t="s">
        <v>18</v>
      </c>
      <c r="P256" s="39">
        <v>3.46</v>
      </c>
      <c r="Q256" s="39">
        <v>3.62</v>
      </c>
      <c r="R256" s="39">
        <v>3.79</v>
      </c>
      <c r="S256" s="89"/>
      <c r="T256" s="11"/>
      <c r="U256" s="11"/>
      <c r="V256" s="11"/>
      <c r="W256" s="11"/>
      <c r="X256" s="11"/>
    </row>
    <row r="257" spans="1:24" ht="33" customHeight="1" x14ac:dyDescent="0.25">
      <c r="A257" s="171"/>
      <c r="B257" s="126" t="s">
        <v>0</v>
      </c>
      <c r="C257" s="127" t="s">
        <v>0</v>
      </c>
      <c r="D257" s="118" t="s">
        <v>97</v>
      </c>
      <c r="E257" s="118"/>
      <c r="F257" s="120" t="s">
        <v>28</v>
      </c>
      <c r="G257" s="119"/>
      <c r="H257" s="119"/>
      <c r="I257" s="119"/>
      <c r="J257" s="119"/>
      <c r="K257" s="119"/>
      <c r="L257" s="174" t="s">
        <v>26</v>
      </c>
      <c r="M257" s="22" t="s">
        <v>88</v>
      </c>
      <c r="N257" s="43" t="s">
        <v>98</v>
      </c>
      <c r="O257" s="23" t="s">
        <v>57</v>
      </c>
      <c r="P257" s="23">
        <v>231</v>
      </c>
      <c r="Q257" s="23">
        <v>242</v>
      </c>
      <c r="R257" s="23">
        <v>253</v>
      </c>
      <c r="S257" s="89"/>
      <c r="T257" s="11"/>
      <c r="U257" s="11"/>
      <c r="V257" s="11"/>
      <c r="W257" s="11"/>
      <c r="X257" s="11"/>
    </row>
    <row r="258" spans="1:24" ht="33" customHeight="1" x14ac:dyDescent="0.25">
      <c r="A258" s="171"/>
      <c r="B258" s="126"/>
      <c r="C258" s="127"/>
      <c r="D258" s="118"/>
      <c r="E258" s="118"/>
      <c r="F258" s="120"/>
      <c r="G258" s="119"/>
      <c r="H258" s="119"/>
      <c r="I258" s="119"/>
      <c r="J258" s="119"/>
      <c r="K258" s="119"/>
      <c r="L258" s="174"/>
      <c r="M258" s="22" t="s">
        <v>196</v>
      </c>
      <c r="N258" s="43" t="s">
        <v>99</v>
      </c>
      <c r="O258" s="23" t="s">
        <v>19</v>
      </c>
      <c r="P258" s="23">
        <v>218</v>
      </c>
      <c r="Q258" s="23">
        <v>229</v>
      </c>
      <c r="R258" s="23">
        <v>240</v>
      </c>
      <c r="S258" s="89"/>
      <c r="T258" s="11"/>
      <c r="U258" s="11"/>
      <c r="V258" s="11"/>
      <c r="W258" s="11"/>
      <c r="X258" s="11"/>
    </row>
    <row r="259" spans="1:24" ht="15" customHeight="1" x14ac:dyDescent="0.25">
      <c r="A259" s="171"/>
      <c r="B259" s="126"/>
      <c r="C259" s="121" t="s">
        <v>0</v>
      </c>
      <c r="D259" s="27">
        <v>191130798</v>
      </c>
      <c r="E259" s="43" t="s">
        <v>21</v>
      </c>
      <c r="F259" s="25" t="s">
        <v>26</v>
      </c>
      <c r="G259" s="26">
        <v>7.5</v>
      </c>
      <c r="H259" s="26">
        <v>8</v>
      </c>
      <c r="I259" s="26">
        <v>9.5</v>
      </c>
      <c r="J259" s="26">
        <v>8.5</v>
      </c>
      <c r="K259" s="26">
        <v>9</v>
      </c>
      <c r="L259" s="30" t="s">
        <v>26</v>
      </c>
      <c r="M259" s="28"/>
      <c r="N259" s="44"/>
      <c r="O259" s="91"/>
      <c r="P259" s="29"/>
      <c r="Q259" s="29"/>
      <c r="R259" s="91"/>
      <c r="S259" s="89"/>
    </row>
    <row r="260" spans="1:24" ht="14.25" x14ac:dyDescent="0.2">
      <c r="A260" s="171"/>
      <c r="B260" s="126"/>
      <c r="C260" s="121"/>
      <c r="D260" s="116" t="s">
        <v>29</v>
      </c>
      <c r="E260" s="116"/>
      <c r="F260" s="116"/>
      <c r="G260" s="52">
        <f t="shared" ref="G260" si="91">SUM(G259:G259)</f>
        <v>7.5</v>
      </c>
      <c r="H260" s="52">
        <f t="shared" ref="H260:K260" si="92">SUM(H259:H259)</f>
        <v>8</v>
      </c>
      <c r="I260" s="52">
        <f t="shared" si="92"/>
        <v>9.5</v>
      </c>
      <c r="J260" s="52">
        <f t="shared" si="92"/>
        <v>8.5</v>
      </c>
      <c r="K260" s="52">
        <f t="shared" si="92"/>
        <v>9</v>
      </c>
      <c r="L260" s="30" t="s">
        <v>26</v>
      </c>
      <c r="M260" s="31" t="s">
        <v>26</v>
      </c>
      <c r="N260" s="31" t="s">
        <v>26</v>
      </c>
      <c r="O260" s="31" t="s">
        <v>26</v>
      </c>
      <c r="P260" s="31" t="s">
        <v>26</v>
      </c>
      <c r="Q260" s="31" t="s">
        <v>26</v>
      </c>
      <c r="R260" s="31" t="s">
        <v>26</v>
      </c>
      <c r="S260" s="92">
        <f>(I260-G260)/G260</f>
        <v>0.26666666666666666</v>
      </c>
    </row>
    <row r="261" spans="1:24" ht="12.75" customHeight="1" x14ac:dyDescent="0.25">
      <c r="A261" s="171"/>
      <c r="B261" s="47" t="s">
        <v>0</v>
      </c>
      <c r="C261" s="153" t="s">
        <v>2</v>
      </c>
      <c r="D261" s="153"/>
      <c r="E261" s="153"/>
      <c r="F261" s="153"/>
      <c r="G261" s="95">
        <f>G260</f>
        <v>7.5</v>
      </c>
      <c r="H261" s="95">
        <f t="shared" ref="H261:K262" si="93">H260</f>
        <v>8</v>
      </c>
      <c r="I261" s="95">
        <f t="shared" si="93"/>
        <v>9.5</v>
      </c>
      <c r="J261" s="95">
        <f t="shared" si="93"/>
        <v>8.5</v>
      </c>
      <c r="K261" s="95">
        <f t="shared" si="93"/>
        <v>9</v>
      </c>
      <c r="L261" s="35" t="s">
        <v>26</v>
      </c>
      <c r="M261" s="36" t="s">
        <v>26</v>
      </c>
      <c r="N261" s="36" t="s">
        <v>26</v>
      </c>
      <c r="O261" s="36" t="s">
        <v>26</v>
      </c>
      <c r="P261" s="36" t="s">
        <v>26</v>
      </c>
      <c r="Q261" s="36" t="s">
        <v>26</v>
      </c>
      <c r="R261" s="36" t="s">
        <v>26</v>
      </c>
      <c r="S261" s="89"/>
    </row>
    <row r="262" spans="1:24" ht="12.75" customHeight="1" x14ac:dyDescent="0.25">
      <c r="A262" s="97" t="s">
        <v>35</v>
      </c>
      <c r="B262" s="122" t="s">
        <v>10</v>
      </c>
      <c r="C262" s="122"/>
      <c r="D262" s="122"/>
      <c r="E262" s="122"/>
      <c r="F262" s="122"/>
      <c r="G262" s="98">
        <f>G261</f>
        <v>7.5</v>
      </c>
      <c r="H262" s="98">
        <f t="shared" si="93"/>
        <v>8</v>
      </c>
      <c r="I262" s="98">
        <f t="shared" si="93"/>
        <v>9.5</v>
      </c>
      <c r="J262" s="98">
        <f t="shared" si="93"/>
        <v>8.5</v>
      </c>
      <c r="K262" s="98">
        <f t="shared" si="93"/>
        <v>9</v>
      </c>
      <c r="L262" s="40" t="s">
        <v>26</v>
      </c>
      <c r="M262" s="41" t="s">
        <v>26</v>
      </c>
      <c r="N262" s="41" t="s">
        <v>26</v>
      </c>
      <c r="O262" s="41" t="s">
        <v>26</v>
      </c>
      <c r="P262" s="41" t="s">
        <v>26</v>
      </c>
      <c r="Q262" s="41" t="s">
        <v>26</v>
      </c>
      <c r="R262" s="41" t="s">
        <v>26</v>
      </c>
      <c r="S262" s="89"/>
    </row>
    <row r="263" spans="1:24" ht="18" customHeight="1" x14ac:dyDescent="0.25">
      <c r="A263" s="88" t="s">
        <v>36</v>
      </c>
      <c r="B263" s="128" t="s">
        <v>100</v>
      </c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89"/>
    </row>
    <row r="264" spans="1:24" ht="30" customHeight="1" x14ac:dyDescent="0.25">
      <c r="A264" s="171" t="s">
        <v>36</v>
      </c>
      <c r="B264" s="47" t="s">
        <v>0</v>
      </c>
      <c r="C264" s="154" t="s">
        <v>101</v>
      </c>
      <c r="D264" s="154"/>
      <c r="E264" s="154"/>
      <c r="F264" s="37" t="s">
        <v>42</v>
      </c>
      <c r="G264" s="159"/>
      <c r="H264" s="159"/>
      <c r="I264" s="159"/>
      <c r="J264" s="159"/>
      <c r="K264" s="159"/>
      <c r="L264" s="37" t="s">
        <v>343</v>
      </c>
      <c r="M264" s="21" t="s">
        <v>89</v>
      </c>
      <c r="N264" s="60" t="s">
        <v>103</v>
      </c>
      <c r="O264" s="39" t="s">
        <v>19</v>
      </c>
      <c r="P264" s="39">
        <v>60</v>
      </c>
      <c r="Q264" s="39">
        <v>62</v>
      </c>
      <c r="R264" s="39">
        <v>64</v>
      </c>
      <c r="S264" s="89"/>
    </row>
    <row r="265" spans="1:24" ht="26.25" customHeight="1" x14ac:dyDescent="0.25">
      <c r="A265" s="171"/>
      <c r="B265" s="175" t="s">
        <v>0</v>
      </c>
      <c r="C265" s="30" t="s">
        <v>0</v>
      </c>
      <c r="D265" s="118" t="s">
        <v>102</v>
      </c>
      <c r="E265" s="118"/>
      <c r="F265" s="90" t="s">
        <v>28</v>
      </c>
      <c r="G265" s="119"/>
      <c r="H265" s="119"/>
      <c r="I265" s="119"/>
      <c r="J265" s="119"/>
      <c r="K265" s="119"/>
      <c r="L265" s="75" t="s">
        <v>26</v>
      </c>
      <c r="M265" s="22" t="s">
        <v>197</v>
      </c>
      <c r="N265" s="23" t="s">
        <v>119</v>
      </c>
      <c r="O265" s="23" t="s">
        <v>18</v>
      </c>
      <c r="P265" s="23">
        <v>100</v>
      </c>
      <c r="Q265" s="23">
        <v>100</v>
      </c>
      <c r="R265" s="23">
        <v>100</v>
      </c>
      <c r="S265" s="89"/>
      <c r="T265" s="9"/>
      <c r="U265" s="9"/>
      <c r="V265" s="9"/>
      <c r="W265" s="9"/>
      <c r="X265" s="9"/>
    </row>
    <row r="266" spans="1:24" ht="15" customHeight="1" x14ac:dyDescent="0.25">
      <c r="A266" s="171"/>
      <c r="B266" s="176"/>
      <c r="C266" s="121" t="s">
        <v>0</v>
      </c>
      <c r="D266" s="27">
        <v>188714469</v>
      </c>
      <c r="E266" s="43" t="s">
        <v>21</v>
      </c>
      <c r="F266" s="25" t="s">
        <v>26</v>
      </c>
      <c r="G266" s="26">
        <v>70</v>
      </c>
      <c r="H266" s="26">
        <v>75</v>
      </c>
      <c r="I266" s="26">
        <v>80</v>
      </c>
      <c r="J266" s="26">
        <v>80</v>
      </c>
      <c r="K266" s="26">
        <v>85</v>
      </c>
      <c r="L266" s="27" t="s">
        <v>26</v>
      </c>
      <c r="M266" s="28"/>
      <c r="N266" s="44"/>
      <c r="O266" s="91"/>
      <c r="P266" s="29"/>
      <c r="Q266" s="29"/>
      <c r="R266" s="91"/>
      <c r="S266" s="89"/>
    </row>
    <row r="267" spans="1:24" ht="14.25" customHeight="1" x14ac:dyDescent="0.2">
      <c r="A267" s="171"/>
      <c r="B267" s="176"/>
      <c r="C267" s="121"/>
      <c r="D267" s="116" t="s">
        <v>29</v>
      </c>
      <c r="E267" s="116"/>
      <c r="F267" s="116"/>
      <c r="G267" s="52">
        <f t="shared" ref="G267:K267" si="94">SUM(G266:G266)</f>
        <v>70</v>
      </c>
      <c r="H267" s="52">
        <f t="shared" si="94"/>
        <v>75</v>
      </c>
      <c r="I267" s="52">
        <f t="shared" si="94"/>
        <v>80</v>
      </c>
      <c r="J267" s="52">
        <f t="shared" si="94"/>
        <v>80</v>
      </c>
      <c r="K267" s="52">
        <f t="shared" si="94"/>
        <v>85</v>
      </c>
      <c r="L267" s="30" t="s">
        <v>26</v>
      </c>
      <c r="M267" s="31" t="s">
        <v>26</v>
      </c>
      <c r="N267" s="31" t="s">
        <v>26</v>
      </c>
      <c r="O267" s="31" t="s">
        <v>26</v>
      </c>
      <c r="P267" s="31" t="s">
        <v>26</v>
      </c>
      <c r="Q267" s="31" t="s">
        <v>26</v>
      </c>
      <c r="R267" s="31" t="s">
        <v>26</v>
      </c>
      <c r="S267" s="92">
        <f>(I267-G267)/G267</f>
        <v>0.14285714285714285</v>
      </c>
    </row>
    <row r="268" spans="1:24" ht="37.5" customHeight="1" x14ac:dyDescent="0.25">
      <c r="A268" s="171"/>
      <c r="B268" s="176"/>
      <c r="C268" s="117" t="s">
        <v>17</v>
      </c>
      <c r="D268" s="118" t="s">
        <v>104</v>
      </c>
      <c r="E268" s="118"/>
      <c r="F268" s="120" t="s">
        <v>28</v>
      </c>
      <c r="G268" s="119"/>
      <c r="H268" s="119"/>
      <c r="I268" s="119"/>
      <c r="J268" s="119"/>
      <c r="K268" s="119"/>
      <c r="L268" s="174" t="s">
        <v>26</v>
      </c>
      <c r="M268" s="22" t="s">
        <v>198</v>
      </c>
      <c r="N268" s="24" t="s">
        <v>105</v>
      </c>
      <c r="O268" s="23" t="s">
        <v>19</v>
      </c>
      <c r="P268" s="23">
        <v>2300</v>
      </c>
      <c r="Q268" s="23">
        <v>2350</v>
      </c>
      <c r="R268" s="23">
        <v>2400</v>
      </c>
      <c r="S268" s="89"/>
      <c r="T268" s="138"/>
      <c r="U268" s="138"/>
      <c r="V268" s="138"/>
      <c r="W268" s="138"/>
      <c r="X268" s="138"/>
    </row>
    <row r="269" spans="1:24" ht="37.5" customHeight="1" x14ac:dyDescent="0.25">
      <c r="A269" s="171"/>
      <c r="B269" s="176"/>
      <c r="C269" s="117"/>
      <c r="D269" s="118"/>
      <c r="E269" s="118"/>
      <c r="F269" s="120"/>
      <c r="G269" s="119"/>
      <c r="H269" s="119"/>
      <c r="I269" s="119"/>
      <c r="J269" s="119"/>
      <c r="K269" s="119"/>
      <c r="L269" s="174"/>
      <c r="M269" s="22" t="s">
        <v>199</v>
      </c>
      <c r="N269" s="24" t="s">
        <v>106</v>
      </c>
      <c r="O269" s="23" t="s">
        <v>57</v>
      </c>
      <c r="P269" s="23">
        <v>400</v>
      </c>
      <c r="Q269" s="23">
        <v>420</v>
      </c>
      <c r="R269" s="23">
        <v>440</v>
      </c>
      <c r="S269" s="89"/>
      <c r="T269" s="138"/>
      <c r="U269" s="138"/>
      <c r="V269" s="138"/>
      <c r="W269" s="138"/>
      <c r="X269" s="138"/>
    </row>
    <row r="270" spans="1:24" ht="15" customHeight="1" x14ac:dyDescent="0.25">
      <c r="A270" s="171"/>
      <c r="B270" s="176"/>
      <c r="C270" s="121" t="s">
        <v>17</v>
      </c>
      <c r="D270" s="27">
        <v>188714469</v>
      </c>
      <c r="E270" s="43" t="s">
        <v>21</v>
      </c>
      <c r="F270" s="25" t="s">
        <v>26</v>
      </c>
      <c r="G270" s="26">
        <v>235.3</v>
      </c>
      <c r="H270" s="26">
        <v>230</v>
      </c>
      <c r="I270" s="26">
        <v>329</v>
      </c>
      <c r="J270" s="26">
        <v>260</v>
      </c>
      <c r="K270" s="26">
        <v>280</v>
      </c>
      <c r="L270" s="27" t="s">
        <v>26</v>
      </c>
      <c r="M270" s="28"/>
      <c r="N270" s="44"/>
      <c r="O270" s="91"/>
      <c r="P270" s="29"/>
      <c r="Q270" s="29"/>
      <c r="R270" s="91"/>
      <c r="S270" s="89"/>
    </row>
    <row r="271" spans="1:24" ht="14.25" customHeight="1" x14ac:dyDescent="0.2">
      <c r="A271" s="171"/>
      <c r="B271" s="176"/>
      <c r="C271" s="121"/>
      <c r="D271" s="116" t="s">
        <v>29</v>
      </c>
      <c r="E271" s="116"/>
      <c r="F271" s="116"/>
      <c r="G271" s="52">
        <f t="shared" ref="G271:K271" si="95">SUM(G270:G270)</f>
        <v>235.3</v>
      </c>
      <c r="H271" s="52">
        <f t="shared" si="95"/>
        <v>230</v>
      </c>
      <c r="I271" s="52">
        <f t="shared" si="95"/>
        <v>329</v>
      </c>
      <c r="J271" s="52">
        <f t="shared" si="95"/>
        <v>260</v>
      </c>
      <c r="K271" s="52">
        <f t="shared" si="95"/>
        <v>280</v>
      </c>
      <c r="L271" s="30" t="s">
        <v>26</v>
      </c>
      <c r="M271" s="31" t="s">
        <v>26</v>
      </c>
      <c r="N271" s="31" t="s">
        <v>26</v>
      </c>
      <c r="O271" s="31" t="s">
        <v>26</v>
      </c>
      <c r="P271" s="31" t="s">
        <v>26</v>
      </c>
      <c r="Q271" s="31" t="s">
        <v>26</v>
      </c>
      <c r="R271" s="31" t="s">
        <v>26</v>
      </c>
      <c r="S271" s="92">
        <f>(I271-G271)/G271</f>
        <v>0.39821504462388435</v>
      </c>
    </row>
    <row r="272" spans="1:24" ht="41.25" customHeight="1" x14ac:dyDescent="0.25">
      <c r="A272" s="171"/>
      <c r="B272" s="176"/>
      <c r="C272" s="93" t="s">
        <v>34</v>
      </c>
      <c r="D272" s="118" t="s">
        <v>108</v>
      </c>
      <c r="E272" s="118"/>
      <c r="F272" s="90" t="s">
        <v>28</v>
      </c>
      <c r="G272" s="119"/>
      <c r="H272" s="119"/>
      <c r="I272" s="119"/>
      <c r="J272" s="119"/>
      <c r="K272" s="119"/>
      <c r="L272" s="75" t="s">
        <v>26</v>
      </c>
      <c r="M272" s="22" t="s">
        <v>200</v>
      </c>
      <c r="N272" s="24" t="s">
        <v>109</v>
      </c>
      <c r="O272" s="23" t="s">
        <v>19</v>
      </c>
      <c r="P272" s="23">
        <v>40</v>
      </c>
      <c r="Q272" s="23">
        <v>40</v>
      </c>
      <c r="R272" s="23">
        <v>44</v>
      </c>
      <c r="S272" s="89"/>
      <c r="T272" s="138"/>
      <c r="U272" s="138"/>
      <c r="V272" s="138"/>
      <c r="W272" s="138"/>
      <c r="X272" s="138"/>
    </row>
    <row r="273" spans="1:24" ht="15" customHeight="1" x14ac:dyDescent="0.25">
      <c r="A273" s="171"/>
      <c r="B273" s="176"/>
      <c r="C273" s="121" t="s">
        <v>34</v>
      </c>
      <c r="D273" s="27" t="s">
        <v>84</v>
      </c>
      <c r="E273" s="43" t="s">
        <v>21</v>
      </c>
      <c r="F273" s="25" t="s">
        <v>26</v>
      </c>
      <c r="G273" s="26">
        <v>26</v>
      </c>
      <c r="H273" s="26">
        <v>28</v>
      </c>
      <c r="I273" s="26">
        <v>34</v>
      </c>
      <c r="J273" s="26">
        <v>29</v>
      </c>
      <c r="K273" s="26">
        <v>30</v>
      </c>
      <c r="L273" s="27" t="s">
        <v>26</v>
      </c>
      <c r="M273" s="28"/>
      <c r="N273" s="32"/>
      <c r="O273" s="91"/>
      <c r="P273" s="29"/>
      <c r="Q273" s="29"/>
      <c r="R273" s="91"/>
      <c r="S273" s="89"/>
    </row>
    <row r="274" spans="1:24" ht="14.25" customHeight="1" x14ac:dyDescent="0.2">
      <c r="A274" s="171"/>
      <c r="B274" s="176"/>
      <c r="C274" s="121"/>
      <c r="D274" s="116" t="s">
        <v>29</v>
      </c>
      <c r="E274" s="116"/>
      <c r="F274" s="116"/>
      <c r="G274" s="52">
        <f t="shared" ref="G274:K274" si="96">SUM(G273:G273)</f>
        <v>26</v>
      </c>
      <c r="H274" s="52">
        <f t="shared" si="96"/>
        <v>28</v>
      </c>
      <c r="I274" s="52">
        <f t="shared" si="96"/>
        <v>34</v>
      </c>
      <c r="J274" s="52">
        <f t="shared" si="96"/>
        <v>29</v>
      </c>
      <c r="K274" s="52">
        <f t="shared" si="96"/>
        <v>30</v>
      </c>
      <c r="L274" s="30" t="s">
        <v>26</v>
      </c>
      <c r="M274" s="31" t="s">
        <v>26</v>
      </c>
      <c r="N274" s="31" t="s">
        <v>26</v>
      </c>
      <c r="O274" s="31" t="s">
        <v>26</v>
      </c>
      <c r="P274" s="31" t="s">
        <v>26</v>
      </c>
      <c r="Q274" s="31" t="s">
        <v>26</v>
      </c>
      <c r="R274" s="31" t="s">
        <v>26</v>
      </c>
      <c r="S274" s="92">
        <f>(I274-G274)/G274</f>
        <v>0.30769230769230771</v>
      </c>
    </row>
    <row r="275" spans="1:24" ht="30.75" customHeight="1" x14ac:dyDescent="0.25">
      <c r="A275" s="171"/>
      <c r="B275" s="176"/>
      <c r="C275" s="93" t="s">
        <v>35</v>
      </c>
      <c r="D275" s="118" t="s">
        <v>110</v>
      </c>
      <c r="E275" s="118"/>
      <c r="F275" s="90" t="s">
        <v>28</v>
      </c>
      <c r="G275" s="119"/>
      <c r="H275" s="119"/>
      <c r="I275" s="119"/>
      <c r="J275" s="119"/>
      <c r="K275" s="119"/>
      <c r="L275" s="75" t="s">
        <v>26</v>
      </c>
      <c r="M275" s="22" t="s">
        <v>201</v>
      </c>
      <c r="N275" s="24" t="s">
        <v>109</v>
      </c>
      <c r="O275" s="23" t="s">
        <v>19</v>
      </c>
      <c r="P275" s="23">
        <v>30</v>
      </c>
      <c r="Q275" s="23">
        <v>30</v>
      </c>
      <c r="R275" s="23">
        <v>30</v>
      </c>
      <c r="S275" s="99"/>
      <c r="T275" s="138"/>
      <c r="U275" s="138"/>
      <c r="V275" s="138"/>
      <c r="W275" s="138"/>
      <c r="X275" s="138"/>
    </row>
    <row r="276" spans="1:24" ht="15" customHeight="1" x14ac:dyDescent="0.25">
      <c r="A276" s="171"/>
      <c r="B276" s="176"/>
      <c r="C276" s="121" t="s">
        <v>35</v>
      </c>
      <c r="D276" s="27" t="s">
        <v>84</v>
      </c>
      <c r="E276" s="43" t="s">
        <v>21</v>
      </c>
      <c r="F276" s="25" t="s">
        <v>26</v>
      </c>
      <c r="G276" s="26">
        <v>46.7</v>
      </c>
      <c r="H276" s="26">
        <v>48</v>
      </c>
      <c r="I276" s="26">
        <v>58</v>
      </c>
      <c r="J276" s="26">
        <v>50</v>
      </c>
      <c r="K276" s="26">
        <v>52</v>
      </c>
      <c r="L276" s="27" t="s">
        <v>26</v>
      </c>
      <c r="M276" s="28"/>
      <c r="N276" s="44"/>
      <c r="O276" s="91"/>
      <c r="P276" s="29"/>
      <c r="Q276" s="29"/>
      <c r="R276" s="91"/>
      <c r="S276" s="89"/>
    </row>
    <row r="277" spans="1:24" ht="15" customHeight="1" x14ac:dyDescent="0.2">
      <c r="A277" s="171"/>
      <c r="B277" s="177"/>
      <c r="C277" s="121"/>
      <c r="D277" s="116" t="s">
        <v>29</v>
      </c>
      <c r="E277" s="116"/>
      <c r="F277" s="116"/>
      <c r="G277" s="52">
        <f t="shared" ref="G277" si="97">SUM(G276:G276)</f>
        <v>46.7</v>
      </c>
      <c r="H277" s="52">
        <f t="shared" ref="H277:K277" si="98">SUM(H276:H276)</f>
        <v>48</v>
      </c>
      <c r="I277" s="52">
        <f t="shared" si="98"/>
        <v>58</v>
      </c>
      <c r="J277" s="52">
        <f t="shared" si="98"/>
        <v>50</v>
      </c>
      <c r="K277" s="52">
        <f t="shared" si="98"/>
        <v>52</v>
      </c>
      <c r="L277" s="30" t="s">
        <v>26</v>
      </c>
      <c r="M277" s="31" t="s">
        <v>26</v>
      </c>
      <c r="N277" s="31" t="s">
        <v>26</v>
      </c>
      <c r="O277" s="31" t="s">
        <v>26</v>
      </c>
      <c r="P277" s="31" t="s">
        <v>26</v>
      </c>
      <c r="Q277" s="31" t="s">
        <v>26</v>
      </c>
      <c r="R277" s="31" t="s">
        <v>26</v>
      </c>
      <c r="S277" s="92">
        <f>(I277-G277)/G277</f>
        <v>0.24197002141327614</v>
      </c>
    </row>
    <row r="278" spans="1:24" ht="12.75" customHeight="1" x14ac:dyDescent="0.25">
      <c r="A278" s="171"/>
      <c r="B278" s="47" t="s">
        <v>0</v>
      </c>
      <c r="C278" s="153" t="s">
        <v>2</v>
      </c>
      <c r="D278" s="153"/>
      <c r="E278" s="153"/>
      <c r="F278" s="153"/>
      <c r="G278" s="95">
        <f>G267+G271+G274+G277</f>
        <v>378</v>
      </c>
      <c r="H278" s="95">
        <f t="shared" ref="H278:K278" si="99">H267+H271+H274+H277</f>
        <v>381</v>
      </c>
      <c r="I278" s="95">
        <f t="shared" si="99"/>
        <v>501</v>
      </c>
      <c r="J278" s="95">
        <f t="shared" si="99"/>
        <v>419</v>
      </c>
      <c r="K278" s="95">
        <f t="shared" si="99"/>
        <v>447</v>
      </c>
      <c r="L278" s="35" t="s">
        <v>26</v>
      </c>
      <c r="M278" s="36" t="s">
        <v>26</v>
      </c>
      <c r="N278" s="36" t="s">
        <v>26</v>
      </c>
      <c r="O278" s="36" t="s">
        <v>26</v>
      </c>
      <c r="P278" s="36" t="s">
        <v>26</v>
      </c>
      <c r="Q278" s="36" t="s">
        <v>26</v>
      </c>
      <c r="R278" s="36" t="s">
        <v>26</v>
      </c>
      <c r="S278" s="89"/>
    </row>
    <row r="279" spans="1:24" ht="12.75" customHeight="1" x14ac:dyDescent="0.25">
      <c r="A279" s="97" t="s">
        <v>36</v>
      </c>
      <c r="B279" s="122" t="s">
        <v>10</v>
      </c>
      <c r="C279" s="122"/>
      <c r="D279" s="122"/>
      <c r="E279" s="122"/>
      <c r="F279" s="122"/>
      <c r="G279" s="98">
        <f>G278</f>
        <v>378</v>
      </c>
      <c r="H279" s="98">
        <f t="shared" ref="H279:K279" si="100">H278</f>
        <v>381</v>
      </c>
      <c r="I279" s="98">
        <f t="shared" si="100"/>
        <v>501</v>
      </c>
      <c r="J279" s="98">
        <f t="shared" si="100"/>
        <v>419</v>
      </c>
      <c r="K279" s="98">
        <f t="shared" si="100"/>
        <v>447</v>
      </c>
      <c r="L279" s="40" t="s">
        <v>26</v>
      </c>
      <c r="M279" s="41" t="s">
        <v>26</v>
      </c>
      <c r="N279" s="41" t="s">
        <v>26</v>
      </c>
      <c r="O279" s="41" t="s">
        <v>26</v>
      </c>
      <c r="P279" s="41" t="s">
        <v>26</v>
      </c>
      <c r="Q279" s="41" t="s">
        <v>26</v>
      </c>
      <c r="R279" s="41" t="s">
        <v>26</v>
      </c>
      <c r="S279" s="89"/>
    </row>
    <row r="280" spans="1:24" x14ac:dyDescent="0.25">
      <c r="A280" s="135" t="s">
        <v>3</v>
      </c>
      <c r="B280" s="135"/>
      <c r="C280" s="135"/>
      <c r="D280" s="135"/>
      <c r="E280" s="135"/>
      <c r="F280" s="135"/>
      <c r="G280" s="100">
        <f>G208+G239+G254+G262+G279</f>
        <v>23167.29</v>
      </c>
      <c r="H280" s="100">
        <f t="shared" ref="H280:K280" si="101">H208+H239+H254+H262+H279</f>
        <v>26456.100000000002</v>
      </c>
      <c r="I280" s="100">
        <f t="shared" si="101"/>
        <v>26530.000000000004</v>
      </c>
      <c r="J280" s="100">
        <f t="shared" si="101"/>
        <v>29615.32</v>
      </c>
      <c r="K280" s="100">
        <f t="shared" si="101"/>
        <v>32879.040000000001</v>
      </c>
      <c r="L280" s="101" t="s">
        <v>26</v>
      </c>
      <c r="M280" s="102" t="s">
        <v>26</v>
      </c>
      <c r="N280" s="102" t="s">
        <v>26</v>
      </c>
      <c r="O280" s="102" t="s">
        <v>26</v>
      </c>
      <c r="P280" s="102" t="s">
        <v>26</v>
      </c>
      <c r="Q280" s="102" t="s">
        <v>26</v>
      </c>
      <c r="R280" s="102" t="s">
        <v>26</v>
      </c>
      <c r="S280" s="89"/>
    </row>
    <row r="281" spans="1:24" x14ac:dyDescent="0.25">
      <c r="A281" s="48" t="s">
        <v>346</v>
      </c>
    </row>
    <row r="282" spans="1:24" x14ac:dyDescent="0.25">
      <c r="A282" s="48" t="s">
        <v>347</v>
      </c>
    </row>
    <row r="283" spans="1:24" x14ac:dyDescent="0.25">
      <c r="A283" s="48" t="s">
        <v>33</v>
      </c>
    </row>
    <row r="284" spans="1:24" x14ac:dyDescent="0.25">
      <c r="A284" s="48" t="s">
        <v>32</v>
      </c>
    </row>
    <row r="285" spans="1:24" ht="15.75" thickBot="1" x14ac:dyDescent="0.3">
      <c r="A285" s="134" t="s">
        <v>4</v>
      </c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</row>
    <row r="286" spans="1:24" ht="30" x14ac:dyDescent="0.25">
      <c r="A286" s="143" t="s">
        <v>5</v>
      </c>
      <c r="B286" s="144"/>
      <c r="C286" s="144"/>
      <c r="D286" s="49" t="s">
        <v>20</v>
      </c>
      <c r="E286" s="142" t="s">
        <v>21</v>
      </c>
      <c r="F286" s="142"/>
      <c r="G286" s="50">
        <f>G22+G32+G42+G52+G62+G72+G82+G92+G102+G112+G122+G132+G141+G149+G157+G165+G173+G181+G189+SUMIF($E$196:$E$205,$E286,G$196:G$205)+G215+G221+G226+G236+G247+G251+G259+G266+G270+G273+G276</f>
        <v>8696</v>
      </c>
      <c r="H286" s="50">
        <f>H22+H32+H42+H52+H62+H72+H82+H92+H102+H112+H122+H132+H141+H149+H157+H165+H173+H181+H189+SUMIF($E$196:$E$205,$E286,H$196:H$205)+H215+H221+H226+H236+H247+H251+H259+H266+H270+H273+H276</f>
        <v>10585.300000000001</v>
      </c>
      <c r="I286" s="50">
        <f>I22+I32+I42+I52+I62+I72+I82+I92+I102+I112+I122+I132+I141+I149+I157+I165+I173+I181+I189+SUMIF($E$196:$E$205,$E286,I$196:I$205)+I215+I221+I226+I236+I247+I251+I259+I266+I270+I273+I276</f>
        <v>10270.799999999997</v>
      </c>
      <c r="J286" s="50">
        <f>J22+J32+J42+J52+J62+J72+J82+J92+J102+J112+J122+J132+J141+J149+J157+J165+J173+J181+J189+SUMIF($E$196:$E$205,$E286,J$196:J$205)+J215+J221+J226+J236+J247+J251+J259+J266+J270+J273+J276</f>
        <v>11820.72</v>
      </c>
      <c r="K286" s="80">
        <f>K22+K32+K42+K52+K62+K72+K82+K92+K102+K112+K122+K132+K141+K149+K157+K165+K173+K181+K189+SUMIF($E$196:$E$205,$E286,K$196:K$205)+K215+K221+K226+K236+K247+K251+K259+K266+K270+K273+K276</f>
        <v>13134.099999999999</v>
      </c>
    </row>
    <row r="287" spans="1:24" ht="45" x14ac:dyDescent="0.25">
      <c r="A287" s="145"/>
      <c r="B287" s="146"/>
      <c r="C287" s="146"/>
      <c r="D287" s="51" t="s">
        <v>27</v>
      </c>
      <c r="E287" s="137" t="s">
        <v>22</v>
      </c>
      <c r="F287" s="137"/>
      <c r="G287" s="52">
        <f>G23+G33+G43+G53+G63+G73+G83+G93+G103+G113+G123+G133+G142+G150+G158+G166+G174+G182+G190+SUMIF($E$196:$E$205,$E287,G$196:G$205)+G214+G227+G232</f>
        <v>13592.290000000003</v>
      </c>
      <c r="H287" s="52">
        <f>H23+H33+H43+H53+H63+H73+H83+H93+H103+H113+H123+H133+H142+H150+H158+H166+H174+H182+H190+SUMIF($E$196:$E$205,$E287,H$196:H$205)+H214+H227+H232</f>
        <v>14618.800000000001</v>
      </c>
      <c r="I287" s="52">
        <f>I23+I33+I43+I53+I63+I73+I83+I93+I103+I113+I123+I133+I142+I150+I158+I166+I174+I182+I190+SUMIF($E$196:$E$205,$E287,I$196:I$205)+I214+I227+I232</f>
        <v>15009.4</v>
      </c>
      <c r="J287" s="52">
        <f>J23+J33+J43+J53+J63+J73+J83+J93+J103+J113+J123+J133+J142+J150+J158+J166+J174+J182+J190+SUMIF($E$196:$E$205,$E287,J$196:J$205)+J214+J227+J232</f>
        <v>16507</v>
      </c>
      <c r="K287" s="81">
        <f>K23+K33+K43+K53+K63+K73+K83+K93+K103+K113+K123+K133+K142+K150+K158+K166+K174+K182+K190+SUMIF($E$196:$E$205,$E287,K$196:K$205)+K214+K227+K232</f>
        <v>18333.97</v>
      </c>
    </row>
    <row r="288" spans="1:24" ht="45" x14ac:dyDescent="0.25">
      <c r="A288" s="145"/>
      <c r="B288" s="146"/>
      <c r="C288" s="146"/>
      <c r="D288" s="51" t="s">
        <v>23</v>
      </c>
      <c r="E288" s="137" t="s">
        <v>24</v>
      </c>
      <c r="F288" s="137"/>
      <c r="G288" s="52">
        <f>G191+G183+G175+G167+G159+G151+G143+G134+G124+G114+G104+G94+G84+G74+G64+G54+G44+G34+G24+SUMIF($E$196:$E$205,$E$288,G196:G205)</f>
        <v>859.9000000000002</v>
      </c>
      <c r="H288" s="52">
        <f>H191+H183+H175+H167+H159+H151+H143+H134+H124+H114+H104+H94+H84+H74+H64+H54+H44+H34+H24+SUMIF($E$196:$E$205,$E$288,H196:H205)</f>
        <v>1167</v>
      </c>
      <c r="I288" s="52">
        <f>I191+I183+I175+I167+I159+I151+I143+I134+I124+I114+I104+I94+I84+I74+I64+I54+I44+I34+I24+SUMIF($E$196:$E$205,$E$288,I196:I205)</f>
        <v>1166</v>
      </c>
      <c r="J288" s="52">
        <f>J191+J183+J175+J167+J159+J151+J143+J134+J124+J114+J104+J94+J84+J74+J64+J54+J44+J34+J24+SUMIF($E$196:$E$205,$E$288,J196:J205)</f>
        <v>1287.5999999999999</v>
      </c>
      <c r="K288" s="81">
        <f>K191+K183+K175+K167+K159+K151+K143+K134+K124+K114+K104+K94+K84+K74+K64+K54+K44+K34+K24+SUMIF($E$196:$E$205,$E$288,K196:K205)</f>
        <v>1410.9699999999996</v>
      </c>
    </row>
    <row r="289" spans="1:11" ht="38.25" x14ac:dyDescent="0.25">
      <c r="A289" s="145"/>
      <c r="B289" s="146"/>
      <c r="C289" s="146"/>
      <c r="D289" s="62" t="s">
        <v>264</v>
      </c>
      <c r="E289" s="141" t="s">
        <v>252</v>
      </c>
      <c r="F289" s="141"/>
      <c r="G289" s="52">
        <f>G228</f>
        <v>19.100000000000001</v>
      </c>
      <c r="H289" s="52">
        <f>H228</f>
        <v>85</v>
      </c>
      <c r="I289" s="52">
        <f>I228</f>
        <v>83.8</v>
      </c>
      <c r="J289" s="52">
        <f>J228</f>
        <v>0</v>
      </c>
      <c r="K289" s="81">
        <f>K228</f>
        <v>0</v>
      </c>
    </row>
    <row r="290" spans="1:11" ht="15.75" thickBot="1" x14ac:dyDescent="0.3">
      <c r="A290" s="147" t="s">
        <v>3</v>
      </c>
      <c r="B290" s="148"/>
      <c r="C290" s="148"/>
      <c r="D290" s="148"/>
      <c r="E290" s="148"/>
      <c r="F290" s="148"/>
      <c r="G290" s="53">
        <f>SUM(G286:G289)</f>
        <v>23167.29</v>
      </c>
      <c r="H290" s="53">
        <f>SUM(H286:H289)</f>
        <v>26456.100000000002</v>
      </c>
      <c r="I290" s="53">
        <f t="shared" ref="I290:K290" si="102">SUM(I286:I289)</f>
        <v>26529.999999999996</v>
      </c>
      <c r="J290" s="53">
        <f t="shared" si="102"/>
        <v>29615.32</v>
      </c>
      <c r="K290" s="82">
        <f t="shared" si="102"/>
        <v>32879.040000000001</v>
      </c>
    </row>
    <row r="291" spans="1:11" x14ac:dyDescent="0.25">
      <c r="A291" s="149" t="s">
        <v>8</v>
      </c>
      <c r="B291" s="150"/>
      <c r="C291" s="150"/>
      <c r="D291" s="150"/>
      <c r="E291" s="150"/>
      <c r="F291" s="150"/>
      <c r="G291" s="54"/>
      <c r="H291" s="54"/>
      <c r="I291" s="54"/>
      <c r="J291" s="54"/>
      <c r="K291" s="55"/>
    </row>
    <row r="292" spans="1:11" x14ac:dyDescent="0.25">
      <c r="A292" s="151" t="s">
        <v>6</v>
      </c>
      <c r="B292" s="152"/>
      <c r="C292" s="152"/>
      <c r="D292" s="152"/>
      <c r="E292" s="152"/>
      <c r="F292" s="152"/>
      <c r="G292" s="56">
        <f>G206</f>
        <v>0</v>
      </c>
      <c r="H292" s="56">
        <f>H206</f>
        <v>60</v>
      </c>
      <c r="I292" s="56">
        <f>I206</f>
        <v>60</v>
      </c>
      <c r="J292" s="56">
        <f>J206</f>
        <v>60</v>
      </c>
      <c r="K292" s="83">
        <f>K206</f>
        <v>91.5</v>
      </c>
    </row>
    <row r="293" spans="1:11" ht="15.75" thickBot="1" x14ac:dyDescent="0.3">
      <c r="A293" s="139" t="s">
        <v>7</v>
      </c>
      <c r="B293" s="140"/>
      <c r="C293" s="140"/>
      <c r="D293" s="140"/>
      <c r="E293" s="140"/>
      <c r="F293" s="140"/>
      <c r="G293" s="57">
        <f>G280-G292</f>
        <v>23167.29</v>
      </c>
      <c r="H293" s="57">
        <f>H280-H292</f>
        <v>26396.100000000002</v>
      </c>
      <c r="I293" s="57">
        <f>I280-I292</f>
        <v>26470.000000000004</v>
      </c>
      <c r="J293" s="57">
        <f>J280-J292</f>
        <v>29555.32</v>
      </c>
      <c r="K293" s="84">
        <f>K280-K292</f>
        <v>32787.54</v>
      </c>
    </row>
    <row r="294" spans="1:11" x14ac:dyDescent="0.25">
      <c r="F294" s="58"/>
      <c r="G294" s="58"/>
      <c r="H294" s="18"/>
      <c r="I294" s="18"/>
      <c r="J294" s="18"/>
      <c r="K294" s="18"/>
    </row>
    <row r="295" spans="1:11" x14ac:dyDescent="0.25">
      <c r="D295" s="19" t="s">
        <v>30</v>
      </c>
      <c r="F295" s="58"/>
      <c r="G295" s="59">
        <f>G290-G280</f>
        <v>0</v>
      </c>
      <c r="H295" s="59">
        <f>H290-H280</f>
        <v>0</v>
      </c>
      <c r="I295" s="59">
        <f>I290-I280</f>
        <v>0</v>
      </c>
      <c r="J295" s="59">
        <f>J290-J280</f>
        <v>0</v>
      </c>
      <c r="K295" s="59">
        <f>K290-K280</f>
        <v>0</v>
      </c>
    </row>
    <row r="296" spans="1:11" x14ac:dyDescent="0.25">
      <c r="G296" s="77">
        <f>G292+G293-G280</f>
        <v>0</v>
      </c>
      <c r="H296" s="77">
        <f>H292+H293-H280</f>
        <v>0</v>
      </c>
      <c r="I296" s="77">
        <f>I292+I293-I280</f>
        <v>0</v>
      </c>
      <c r="J296" s="77">
        <f>J292+J293-J280</f>
        <v>0</v>
      </c>
      <c r="K296" s="77">
        <f>K292+K293-K280</f>
        <v>0</v>
      </c>
    </row>
  </sheetData>
  <dataConsolidate/>
  <mergeCells count="312">
    <mergeCell ref="G256:K256"/>
    <mergeCell ref="D244:E246"/>
    <mergeCell ref="F249:F250"/>
    <mergeCell ref="G249:K250"/>
    <mergeCell ref="L249:L250"/>
    <mergeCell ref="C251:C252"/>
    <mergeCell ref="D252:F252"/>
    <mergeCell ref="C266:C267"/>
    <mergeCell ref="D267:F267"/>
    <mergeCell ref="B254:F254"/>
    <mergeCell ref="B255:R255"/>
    <mergeCell ref="T223:X223"/>
    <mergeCell ref="T245:X245"/>
    <mergeCell ref="C247:C248"/>
    <mergeCell ref="D248:F248"/>
    <mergeCell ref="B239:F239"/>
    <mergeCell ref="B240:R240"/>
    <mergeCell ref="T244:X244"/>
    <mergeCell ref="D237:F237"/>
    <mergeCell ref="L241:L243"/>
    <mergeCell ref="T230:X230"/>
    <mergeCell ref="C232:C233"/>
    <mergeCell ref="D233:F233"/>
    <mergeCell ref="C234:C235"/>
    <mergeCell ref="D234:E235"/>
    <mergeCell ref="F234:F235"/>
    <mergeCell ref="G244:K246"/>
    <mergeCell ref="T234:X234"/>
    <mergeCell ref="G241:K243"/>
    <mergeCell ref="G234:K235"/>
    <mergeCell ref="L234:L235"/>
    <mergeCell ref="B279:F279"/>
    <mergeCell ref="D268:E269"/>
    <mergeCell ref="C268:C269"/>
    <mergeCell ref="F268:F269"/>
    <mergeCell ref="L268:L269"/>
    <mergeCell ref="T272:X272"/>
    <mergeCell ref="T275:X275"/>
    <mergeCell ref="C273:C274"/>
    <mergeCell ref="D274:F274"/>
    <mergeCell ref="D275:E275"/>
    <mergeCell ref="G275:K275"/>
    <mergeCell ref="B265:B277"/>
    <mergeCell ref="C270:C271"/>
    <mergeCell ref="D271:F271"/>
    <mergeCell ref="T269:X269"/>
    <mergeCell ref="T268:X268"/>
    <mergeCell ref="A264:A278"/>
    <mergeCell ref="C264:E264"/>
    <mergeCell ref="D272:E272"/>
    <mergeCell ref="G272:K272"/>
    <mergeCell ref="C276:C277"/>
    <mergeCell ref="D277:F277"/>
    <mergeCell ref="C278:F278"/>
    <mergeCell ref="A256:A261"/>
    <mergeCell ref="C256:E256"/>
    <mergeCell ref="B257:B260"/>
    <mergeCell ref="C257:C258"/>
    <mergeCell ref="D257:E258"/>
    <mergeCell ref="C259:C260"/>
    <mergeCell ref="D260:F260"/>
    <mergeCell ref="C261:F261"/>
    <mergeCell ref="B262:F262"/>
    <mergeCell ref="B263:R263"/>
    <mergeCell ref="F257:F258"/>
    <mergeCell ref="G257:K258"/>
    <mergeCell ref="L257:L258"/>
    <mergeCell ref="G268:K269"/>
    <mergeCell ref="G264:K264"/>
    <mergeCell ref="D265:E265"/>
    <mergeCell ref="G265:K265"/>
    <mergeCell ref="A210:A238"/>
    <mergeCell ref="B244:B252"/>
    <mergeCell ref="C230:C231"/>
    <mergeCell ref="D230:E231"/>
    <mergeCell ref="F230:F231"/>
    <mergeCell ref="G230:K231"/>
    <mergeCell ref="L230:L231"/>
    <mergeCell ref="C236:C237"/>
    <mergeCell ref="C238:F238"/>
    <mergeCell ref="A241:A253"/>
    <mergeCell ref="C249:C250"/>
    <mergeCell ref="D249:E250"/>
    <mergeCell ref="L211:L213"/>
    <mergeCell ref="C214:C216"/>
    <mergeCell ref="C253:F253"/>
    <mergeCell ref="B241:B243"/>
    <mergeCell ref="C241:E243"/>
    <mergeCell ref="F241:F243"/>
    <mergeCell ref="C244:C246"/>
    <mergeCell ref="F244:F246"/>
    <mergeCell ref="L244:L246"/>
    <mergeCell ref="C217:F217"/>
    <mergeCell ref="B220:B237"/>
    <mergeCell ref="C210:E210"/>
    <mergeCell ref="B218:B219"/>
    <mergeCell ref="C218:E219"/>
    <mergeCell ref="F218:F219"/>
    <mergeCell ref="L218:L219"/>
    <mergeCell ref="D220:E220"/>
    <mergeCell ref="G220:K220"/>
    <mergeCell ref="C226:C229"/>
    <mergeCell ref="D229:F229"/>
    <mergeCell ref="C221:C222"/>
    <mergeCell ref="D222:F222"/>
    <mergeCell ref="C223:C225"/>
    <mergeCell ref="F223:F225"/>
    <mergeCell ref="G223:K225"/>
    <mergeCell ref="L223:L225"/>
    <mergeCell ref="G218:K219"/>
    <mergeCell ref="A9:A207"/>
    <mergeCell ref="C66:C71"/>
    <mergeCell ref="D66:E71"/>
    <mergeCell ref="F66:F71"/>
    <mergeCell ref="G66:K71"/>
    <mergeCell ref="D26:E31"/>
    <mergeCell ref="C112:C115"/>
    <mergeCell ref="D185:E188"/>
    <mergeCell ref="F185:F188"/>
    <mergeCell ref="G185:K188"/>
    <mergeCell ref="D25:F25"/>
    <mergeCell ref="C22:C25"/>
    <mergeCell ref="C141:C144"/>
    <mergeCell ref="D144:F144"/>
    <mergeCell ref="C136:C140"/>
    <mergeCell ref="D136:E140"/>
    <mergeCell ref="C189:C192"/>
    <mergeCell ref="F26:F31"/>
    <mergeCell ref="F86:F91"/>
    <mergeCell ref="G86:K91"/>
    <mergeCell ref="C26:C31"/>
    <mergeCell ref="G194:K194"/>
    <mergeCell ref="C16:C21"/>
    <mergeCell ref="C82:C85"/>
    <mergeCell ref="L86:L91"/>
    <mergeCell ref="G153:K156"/>
    <mergeCell ref="D192:F192"/>
    <mergeCell ref="C92:C95"/>
    <mergeCell ref="D95:F95"/>
    <mergeCell ref="C102:C105"/>
    <mergeCell ref="B16:B192"/>
    <mergeCell ref="C145:C148"/>
    <mergeCell ref="D56:E61"/>
    <mergeCell ref="F56:F61"/>
    <mergeCell ref="L56:L61"/>
    <mergeCell ref="C62:C65"/>
    <mergeCell ref="L16:L21"/>
    <mergeCell ref="D16:E21"/>
    <mergeCell ref="L185:L188"/>
    <mergeCell ref="C42:C45"/>
    <mergeCell ref="D45:F45"/>
    <mergeCell ref="L126:L131"/>
    <mergeCell ref="G126:K131"/>
    <mergeCell ref="F126:F131"/>
    <mergeCell ref="D126:E131"/>
    <mergeCell ref="C126:C131"/>
    <mergeCell ref="L26:L31"/>
    <mergeCell ref="L36:L41"/>
    <mergeCell ref="A4:R4"/>
    <mergeCell ref="S5:S6"/>
    <mergeCell ref="J5:J6"/>
    <mergeCell ref="K5:K6"/>
    <mergeCell ref="B5:B6"/>
    <mergeCell ref="C5:C6"/>
    <mergeCell ref="E5:E6"/>
    <mergeCell ref="I5:I6"/>
    <mergeCell ref="G5:G6"/>
    <mergeCell ref="H5:H6"/>
    <mergeCell ref="A5:A6"/>
    <mergeCell ref="D5:D6"/>
    <mergeCell ref="B8:R8"/>
    <mergeCell ref="N5:O5"/>
    <mergeCell ref="L5:L6"/>
    <mergeCell ref="M5:M6"/>
    <mergeCell ref="F5:F6"/>
    <mergeCell ref="B9:B15"/>
    <mergeCell ref="C9:E15"/>
    <mergeCell ref="F9:F15"/>
    <mergeCell ref="L9:L15"/>
    <mergeCell ref="P5:R5"/>
    <mergeCell ref="G9:K15"/>
    <mergeCell ref="A293:F293"/>
    <mergeCell ref="E289:F289"/>
    <mergeCell ref="E287:F287"/>
    <mergeCell ref="E286:F286"/>
    <mergeCell ref="A286:C289"/>
    <mergeCell ref="A290:F290"/>
    <mergeCell ref="A291:F291"/>
    <mergeCell ref="A292:F292"/>
    <mergeCell ref="C72:C75"/>
    <mergeCell ref="D75:F75"/>
    <mergeCell ref="C149:C152"/>
    <mergeCell ref="D152:F152"/>
    <mergeCell ref="C153:C156"/>
    <mergeCell ref="D153:E156"/>
    <mergeCell ref="F153:F156"/>
    <mergeCell ref="D115:F115"/>
    <mergeCell ref="C106:C111"/>
    <mergeCell ref="D106:E111"/>
    <mergeCell ref="F106:F111"/>
    <mergeCell ref="C96:C101"/>
    <mergeCell ref="D96:E101"/>
    <mergeCell ref="C193:F193"/>
    <mergeCell ref="C194:E194"/>
    <mergeCell ref="B195:B206"/>
    <mergeCell ref="E288:F288"/>
    <mergeCell ref="T117:V117"/>
    <mergeCell ref="T146:V146"/>
    <mergeCell ref="T154:V154"/>
    <mergeCell ref="T162:V162"/>
    <mergeCell ref="T170:V170"/>
    <mergeCell ref="T178:V178"/>
    <mergeCell ref="T186:V186"/>
    <mergeCell ref="D223:E225"/>
    <mergeCell ref="F161:F164"/>
    <mergeCell ref="G161:K164"/>
    <mergeCell ref="L161:L164"/>
    <mergeCell ref="T161:X161"/>
    <mergeCell ref="F136:F140"/>
    <mergeCell ref="G136:K140"/>
    <mergeCell ref="L136:L140"/>
    <mergeCell ref="T136:X136"/>
    <mergeCell ref="D169:E172"/>
    <mergeCell ref="F169:F172"/>
    <mergeCell ref="G169:K172"/>
    <mergeCell ref="T169:X169"/>
    <mergeCell ref="D176:F176"/>
    <mergeCell ref="T145:X145"/>
    <mergeCell ref="T185:X185"/>
    <mergeCell ref="A285:K285"/>
    <mergeCell ref="A280:F280"/>
    <mergeCell ref="D46:E51"/>
    <mergeCell ref="C46:C51"/>
    <mergeCell ref="F46:F51"/>
    <mergeCell ref="G46:K51"/>
    <mergeCell ref="L46:L51"/>
    <mergeCell ref="C177:C180"/>
    <mergeCell ref="D177:E180"/>
    <mergeCell ref="F177:F180"/>
    <mergeCell ref="G177:K180"/>
    <mergeCell ref="L177:L180"/>
    <mergeCell ref="G116:K121"/>
    <mergeCell ref="L116:L121"/>
    <mergeCell ref="D145:E148"/>
    <mergeCell ref="D125:F125"/>
    <mergeCell ref="C132:C135"/>
    <mergeCell ref="D135:F135"/>
    <mergeCell ref="D116:E121"/>
    <mergeCell ref="C116:C121"/>
    <mergeCell ref="F116:F121"/>
    <mergeCell ref="C122:C125"/>
    <mergeCell ref="D195:E195"/>
    <mergeCell ref="G195:K195"/>
    <mergeCell ref="T177:X177"/>
    <mergeCell ref="L169:L172"/>
    <mergeCell ref="G56:K61"/>
    <mergeCell ref="C169:C172"/>
    <mergeCell ref="C173:C176"/>
    <mergeCell ref="F145:F148"/>
    <mergeCell ref="G145:K148"/>
    <mergeCell ref="L153:L156"/>
    <mergeCell ref="T153:X153"/>
    <mergeCell ref="L145:L148"/>
    <mergeCell ref="L66:L71"/>
    <mergeCell ref="C56:C61"/>
    <mergeCell ref="G106:K111"/>
    <mergeCell ref="G96:K101"/>
    <mergeCell ref="L106:L111"/>
    <mergeCell ref="D76:E81"/>
    <mergeCell ref="F76:F81"/>
    <mergeCell ref="F96:F101"/>
    <mergeCell ref="D105:F105"/>
    <mergeCell ref="C76:C81"/>
    <mergeCell ref="L96:L101"/>
    <mergeCell ref="D65:F65"/>
    <mergeCell ref="G76:K81"/>
    <mergeCell ref="L76:L81"/>
    <mergeCell ref="B208:F208"/>
    <mergeCell ref="D216:F216"/>
    <mergeCell ref="C165:C168"/>
    <mergeCell ref="D168:F168"/>
    <mergeCell ref="C157:C160"/>
    <mergeCell ref="D160:F160"/>
    <mergeCell ref="C161:C164"/>
    <mergeCell ref="D161:E164"/>
    <mergeCell ref="C181:C184"/>
    <mergeCell ref="D184:F184"/>
    <mergeCell ref="C185:C188"/>
    <mergeCell ref="C196:C206"/>
    <mergeCell ref="D206:F206"/>
    <mergeCell ref="C207:F207"/>
    <mergeCell ref="B211:B216"/>
    <mergeCell ref="C211:C213"/>
    <mergeCell ref="D211:E213"/>
    <mergeCell ref="F211:F213"/>
    <mergeCell ref="B209:R209"/>
    <mergeCell ref="G211:K213"/>
    <mergeCell ref="G210:K210"/>
    <mergeCell ref="D85:F85"/>
    <mergeCell ref="C86:C91"/>
    <mergeCell ref="D86:E91"/>
    <mergeCell ref="G16:K21"/>
    <mergeCell ref="F16:F21"/>
    <mergeCell ref="C52:C55"/>
    <mergeCell ref="D55:F55"/>
    <mergeCell ref="C36:C41"/>
    <mergeCell ref="D36:E41"/>
    <mergeCell ref="F36:F41"/>
    <mergeCell ref="G36:K41"/>
    <mergeCell ref="G26:K31"/>
    <mergeCell ref="C32:C35"/>
    <mergeCell ref="D35:F35"/>
  </mergeCells>
  <phoneticPr fontId="6" type="noConversion"/>
  <pageMargins left="0.25" right="0.25" top="0.75" bottom="0.75" header="0.3" footer="0.3"/>
  <pageSetup paperSize="9" scale="72" orientation="portrait" r:id="rId1"/>
  <rowBreaks count="4" manualBreakCount="4">
    <brk id="75" max="11" man="1"/>
    <brk id="160" max="11" man="1"/>
    <brk id="222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zoomScaleNormal="100" workbookViewId="0">
      <selection activeCell="A5" sqref="A5:G5"/>
    </sheetView>
  </sheetViews>
  <sheetFormatPr defaultColWidth="9.140625" defaultRowHeight="12.75" x14ac:dyDescent="0.2"/>
  <cols>
    <col min="1" max="1" width="54.42578125" style="5" customWidth="1"/>
    <col min="2" max="2" width="76.85546875" style="1" customWidth="1"/>
    <col min="3" max="5" width="10.42578125" style="1" customWidth="1"/>
    <col min="6" max="6" width="11" style="1" customWidth="1"/>
    <col min="7" max="7" width="33.42578125" style="5" customWidth="1"/>
    <col min="8" max="16384" width="9.140625" style="1"/>
  </cols>
  <sheetData>
    <row r="1" spans="1:14" x14ac:dyDescent="0.2">
      <c r="C1" s="198" t="s">
        <v>367</v>
      </c>
      <c r="D1" s="198"/>
      <c r="E1" s="198"/>
      <c r="F1" s="198"/>
      <c r="G1" s="198"/>
    </row>
    <row r="2" spans="1:14" x14ac:dyDescent="0.2">
      <c r="A2" s="14"/>
      <c r="B2" s="2"/>
      <c r="C2" s="198" t="s">
        <v>370</v>
      </c>
      <c r="D2" s="198"/>
      <c r="E2" s="198"/>
      <c r="F2" s="198"/>
      <c r="G2" s="198"/>
    </row>
    <row r="3" spans="1:14" x14ac:dyDescent="0.2">
      <c r="A3" s="14"/>
      <c r="B3" s="2"/>
      <c r="C3" s="198" t="s">
        <v>371</v>
      </c>
      <c r="D3" s="198"/>
      <c r="E3" s="198"/>
      <c r="F3" s="198"/>
      <c r="G3" s="198"/>
    </row>
    <row r="4" spans="1:14" x14ac:dyDescent="0.2">
      <c r="A4" s="14"/>
      <c r="B4" s="2"/>
      <c r="C4" s="2"/>
      <c r="D4" s="2"/>
      <c r="E4" s="2"/>
      <c r="F4" s="3"/>
      <c r="G4" s="103"/>
    </row>
    <row r="5" spans="1:14" ht="34.5" customHeight="1" x14ac:dyDescent="0.2">
      <c r="A5" s="197" t="s">
        <v>368</v>
      </c>
      <c r="B5" s="197"/>
      <c r="C5" s="197"/>
      <c r="D5" s="197"/>
      <c r="E5" s="197"/>
      <c r="F5" s="197"/>
      <c r="G5" s="197"/>
      <c r="H5" s="4"/>
      <c r="I5" s="4"/>
      <c r="J5" s="4"/>
      <c r="K5" s="4"/>
      <c r="L5" s="4"/>
      <c r="M5" s="4"/>
      <c r="N5" s="4"/>
    </row>
    <row r="6" spans="1:14" ht="14.25" x14ac:dyDescent="0.2">
      <c r="A6" s="190" t="s">
        <v>9</v>
      </c>
      <c r="B6" s="190" t="s">
        <v>355</v>
      </c>
      <c r="C6" s="190"/>
      <c r="D6" s="190" t="s">
        <v>356</v>
      </c>
      <c r="E6" s="190"/>
      <c r="F6" s="196"/>
      <c r="G6" s="190" t="s">
        <v>357</v>
      </c>
    </row>
    <row r="7" spans="1:14" ht="30.75" customHeight="1" x14ac:dyDescent="0.2">
      <c r="A7" s="190"/>
      <c r="B7" s="20" t="s">
        <v>1</v>
      </c>
      <c r="C7" s="20" t="s">
        <v>16</v>
      </c>
      <c r="D7" s="85">
        <v>2023</v>
      </c>
      <c r="E7" s="85">
        <v>2024</v>
      </c>
      <c r="F7" s="108">
        <v>2025</v>
      </c>
      <c r="G7" s="190"/>
    </row>
    <row r="8" spans="1:14" ht="15" x14ac:dyDescent="0.25">
      <c r="A8" s="106">
        <v>1</v>
      </c>
      <c r="B8" s="107">
        <v>2</v>
      </c>
      <c r="C8" s="107">
        <v>3</v>
      </c>
      <c r="D8" s="107">
        <v>4</v>
      </c>
      <c r="E8" s="107">
        <v>5</v>
      </c>
      <c r="F8" s="109">
        <v>6</v>
      </c>
      <c r="G8" s="106">
        <v>7</v>
      </c>
    </row>
    <row r="9" spans="1:14" ht="15" x14ac:dyDescent="0.2">
      <c r="A9" s="8" t="s">
        <v>202</v>
      </c>
      <c r="B9" s="192" t="str">
        <f>'001 pr. asignavimai'!C9</f>
        <v>Organizuoti  kokybišką ir prieinamą ugdymą ikimokyklinio ugdymo įstaigose, bendrojo ugdymo mokyklose bei neformaliojo vaikų švietimo įstaigose</v>
      </c>
      <c r="C9" s="193"/>
      <c r="D9" s="193"/>
      <c r="E9" s="193"/>
      <c r="F9" s="193"/>
      <c r="G9" s="189" t="s">
        <v>360</v>
      </c>
    </row>
    <row r="10" spans="1:14" ht="30" x14ac:dyDescent="0.2">
      <c r="A10" s="6" t="str">
        <f>'001 pr. asignavimai'!M9</f>
        <v>R-001-01-01-01</v>
      </c>
      <c r="B10" s="7" t="str">
        <f>'001 pr. asignavimai'!N9</f>
        <v>Naujai komplektuojamų priešmokyklinio ugdymo grupių, kuriose yra ne daugiau kaip 20 mokinių, dalis</v>
      </c>
      <c r="C10" s="6" t="str">
        <f>'001 pr. asignavimai'!O9</f>
        <v>proc.</v>
      </c>
      <c r="D10" s="6">
        <f>'001 pr. asignavimai'!P9</f>
        <v>81.2</v>
      </c>
      <c r="E10" s="6">
        <f>'001 pr. asignavimai'!Q9</f>
        <v>86</v>
      </c>
      <c r="F10" s="110">
        <f>'001 pr. asignavimai'!R9</f>
        <v>92</v>
      </c>
      <c r="G10" s="189"/>
    </row>
    <row r="11" spans="1:14" ht="30" x14ac:dyDescent="0.2">
      <c r="A11" s="6" t="str">
        <f>'001 pr. asignavimai'!M10</f>
        <v>R-001-01-01-02</v>
      </c>
      <c r="B11" s="7" t="str">
        <f>'001 pr. asignavimai'!N10</f>
        <v>Švietimo pagalbą gaunančių mokinių dalis, nuo mokinių, kuriems tokia pagalba yra nustatyta, skaičiaus</v>
      </c>
      <c r="C11" s="6" t="str">
        <f>'001 pr. asignavimai'!O10</f>
        <v>proc.</v>
      </c>
      <c r="D11" s="6">
        <f>'001 pr. asignavimai'!P10</f>
        <v>88.3</v>
      </c>
      <c r="E11" s="6">
        <f>'001 pr. asignavimai'!Q10</f>
        <v>89</v>
      </c>
      <c r="F11" s="110">
        <f>'001 pr. asignavimai'!R10</f>
        <v>90</v>
      </c>
      <c r="G11" s="189"/>
    </row>
    <row r="12" spans="1:14" ht="30" x14ac:dyDescent="0.2">
      <c r="A12" s="6" t="str">
        <f>'001 pr. asignavimai'!M11</f>
        <v>R-001-01-01-03</v>
      </c>
      <c r="B12" s="7" t="str">
        <f>'001 pr. asignavimai'!N11</f>
        <v>Vienai sąlyginei mokytojo pareigybei tenkančių mokinių skaičius bendrojo ugdymo mokyklose</v>
      </c>
      <c r="C12" s="6" t="str">
        <f>'001 pr. asignavimai'!O11</f>
        <v>vnt.</v>
      </c>
      <c r="D12" s="6">
        <f>'001 pr. asignavimai'!P11</f>
        <v>12</v>
      </c>
      <c r="E12" s="6">
        <f>'001 pr. asignavimai'!Q11</f>
        <v>12.1</v>
      </c>
      <c r="F12" s="110">
        <f>'001 pr. asignavimai'!R11</f>
        <v>12.2</v>
      </c>
      <c r="G12" s="189"/>
    </row>
    <row r="13" spans="1:14" ht="30" x14ac:dyDescent="0.2">
      <c r="A13" s="6" t="str">
        <f>'001 pr. asignavimai'!M12</f>
        <v>R-001-01-01-04</v>
      </c>
      <c r="B13" s="7" t="str">
        <f>'001 pr. asignavimai'!N12</f>
        <v>Pagrindinio ugdymo pasiekimų patikrinimo metu bent pagrindinį mokymosi pasiekimų lygį pasiekusių mokinių dalis (lietuvių kalba, matematika)</v>
      </c>
      <c r="C13" s="6" t="str">
        <f>'001 pr. asignavimai'!O12</f>
        <v>proc.</v>
      </c>
      <c r="D13" s="6">
        <f>'001 pr. asignavimai'!P12</f>
        <v>18.5</v>
      </c>
      <c r="E13" s="6">
        <f>'001 pr. asignavimai'!Q12</f>
        <v>23</v>
      </c>
      <c r="F13" s="110">
        <f>'001 pr. asignavimai'!R12</f>
        <v>30</v>
      </c>
      <c r="G13" s="189"/>
    </row>
    <row r="14" spans="1:14" ht="15" x14ac:dyDescent="0.2">
      <c r="A14" s="6" t="str">
        <f>'001 pr. asignavimai'!M13</f>
        <v>R-001-01-01-05</v>
      </c>
      <c r="B14" s="7" t="str">
        <f>'001 pr. asignavimai'!N13</f>
        <v>Tris ir daugiau valstybinių brandos egzaminų išlaikiusių abiturientų dalis</v>
      </c>
      <c r="C14" s="6" t="str">
        <f>'001 pr. asignavimai'!O13</f>
        <v>proc.</v>
      </c>
      <c r="D14" s="6">
        <f>'001 pr. asignavimai'!P13</f>
        <v>64.3</v>
      </c>
      <c r="E14" s="6">
        <f>'001 pr. asignavimai'!Q13</f>
        <v>65</v>
      </c>
      <c r="F14" s="110">
        <f>'001 pr. asignavimai'!R13</f>
        <v>65.5</v>
      </c>
      <c r="G14" s="189"/>
    </row>
    <row r="15" spans="1:14" ht="30" x14ac:dyDescent="0.2">
      <c r="A15" s="6" t="str">
        <f>'001 pr. asignavimai'!M14</f>
        <v>R-001-01-01-06</v>
      </c>
      <c r="B15" s="7" t="str">
        <f>'001 pr. asignavimai'!N14</f>
        <v>Neformaliojo vaikų švietimo programose dalyvavusių vaikų dalis nuo bendro rajono vaikų skaičiaus</v>
      </c>
      <c r="C15" s="6" t="str">
        <f>'001 pr. asignavimai'!O14</f>
        <v>proc.</v>
      </c>
      <c r="D15" s="6">
        <f>'001 pr. asignavimai'!P14</f>
        <v>67.099999999999994</v>
      </c>
      <c r="E15" s="6">
        <f>'001 pr. asignavimai'!Q14</f>
        <v>69</v>
      </c>
      <c r="F15" s="110">
        <f>'001 pr. asignavimai'!R14</f>
        <v>71</v>
      </c>
      <c r="G15" s="189"/>
    </row>
    <row r="16" spans="1:14" ht="15" x14ac:dyDescent="0.2">
      <c r="A16" s="6" t="str">
        <f>'001 pr. asignavimai'!M15</f>
        <v>R-001-01-01-07</v>
      </c>
      <c r="B16" s="7" t="str">
        <f>'001 pr. asignavimai'!N15</f>
        <v xml:space="preserve">3–5 metų vaikų, ugdomų švietimo įstaigose, dalis </v>
      </c>
      <c r="C16" s="6" t="str">
        <f>'001 pr. asignavimai'!O15</f>
        <v>proc.</v>
      </c>
      <c r="D16" s="6">
        <f>'001 pr. asignavimai'!P15</f>
        <v>93.3</v>
      </c>
      <c r="E16" s="6">
        <f>'001 pr. asignavimai'!Q15</f>
        <v>94</v>
      </c>
      <c r="F16" s="110">
        <f>'001 pr. asignavimai'!R15</f>
        <v>95</v>
      </c>
      <c r="G16" s="189"/>
    </row>
    <row r="17" spans="1:7" ht="15" x14ac:dyDescent="0.2">
      <c r="A17" s="15" t="s">
        <v>203</v>
      </c>
      <c r="B17" s="191" t="str">
        <f>'001 pr. asignavimai'!D16</f>
        <v>Akademiko Adolfo Jucio progimnazijos veikla</v>
      </c>
      <c r="C17" s="191"/>
      <c r="D17" s="191"/>
      <c r="E17" s="191"/>
      <c r="F17" s="191"/>
      <c r="G17" s="178" t="s">
        <v>26</v>
      </c>
    </row>
    <row r="18" spans="1:7" ht="15" x14ac:dyDescent="0.2">
      <c r="A18" s="12" t="str">
        <f>'001 pr. asignavimai'!M16</f>
        <v>V-001-01-01-01-01 (VB)</v>
      </c>
      <c r="B18" s="13" t="str">
        <f>'001 pr. asignavimai'!N16</f>
        <v>Matematikos 8 klasės NMPP, šalies vidurkį pasiekusių mokinių dalis</v>
      </c>
      <c r="C18" s="12" t="str">
        <f>'001 pr. asignavimai'!O16</f>
        <v>proc.</v>
      </c>
      <c r="D18" s="12">
        <f>'001 pr. asignavimai'!P16</f>
        <v>16</v>
      </c>
      <c r="E18" s="12">
        <f>'001 pr. asignavimai'!Q16</f>
        <v>16.8</v>
      </c>
      <c r="F18" s="111">
        <f>'001 pr. asignavimai'!R16</f>
        <v>17.600000000000001</v>
      </c>
      <c r="G18" s="182"/>
    </row>
    <row r="19" spans="1:7" ht="15" x14ac:dyDescent="0.2">
      <c r="A19" s="12" t="str">
        <f>'001 pr. asignavimai'!M17</f>
        <v>V-001-01-01-01-02 (VB)</v>
      </c>
      <c r="B19" s="13" t="str">
        <f>'001 pr. asignavimai'!N17</f>
        <v>Be pateisinamos priežasties praleistų pamokų dalis nuo visų praleistų pamokų skaičiaus</v>
      </c>
      <c r="C19" s="12" t="str">
        <f>'001 pr. asignavimai'!O17</f>
        <v>proc.</v>
      </c>
      <c r="D19" s="12">
        <f>'001 pr. asignavimai'!P17</f>
        <v>8.3000000000000007</v>
      </c>
      <c r="E19" s="12">
        <f>'001 pr. asignavimai'!Q17</f>
        <v>7.9</v>
      </c>
      <c r="F19" s="111">
        <f>'001 pr. asignavimai'!R17</f>
        <v>7.5</v>
      </c>
      <c r="G19" s="182"/>
    </row>
    <row r="20" spans="1:7" ht="15" x14ac:dyDescent="0.2">
      <c r="A20" s="12" t="str">
        <f>'001 pr. asignavimai'!M18</f>
        <v>V-001-01-01-01-03 (VB)</v>
      </c>
      <c r="B20" s="13" t="str">
        <f>'001 pr. asignavimai'!N18</f>
        <v>Pedagogų, kėlusių kvalifikaciją, dalis</v>
      </c>
      <c r="C20" s="12" t="str">
        <f>'001 pr. asignavimai'!O18</f>
        <v>proc.</v>
      </c>
      <c r="D20" s="12">
        <f>'001 pr. asignavimai'!P18</f>
        <v>100</v>
      </c>
      <c r="E20" s="12">
        <f>'001 pr. asignavimai'!Q18</f>
        <v>100</v>
      </c>
      <c r="F20" s="111">
        <f>'001 pr. asignavimai'!R18</f>
        <v>100</v>
      </c>
      <c r="G20" s="182"/>
    </row>
    <row r="21" spans="1:7" ht="15" x14ac:dyDescent="0.2">
      <c r="A21" s="12" t="str">
        <f>'001 pr. asignavimai'!M19</f>
        <v>V-001-01-01-01-04 (VB)</v>
      </c>
      <c r="B21" s="13" t="str">
        <f>'001 pr. asignavimai'!N19</f>
        <v>Švietimo pagalbos darbuotojų (etatų), tenkančių 100 mokinių, skaičius</v>
      </c>
      <c r="C21" s="12" t="str">
        <f>'001 pr. asignavimai'!O19</f>
        <v>koef.</v>
      </c>
      <c r="D21" s="12">
        <f>'001 pr. asignavimai'!P19</f>
        <v>0.43</v>
      </c>
      <c r="E21" s="12">
        <f>'001 pr. asignavimai'!Q19</f>
        <v>0.45</v>
      </c>
      <c r="F21" s="111">
        <f>'001 pr. asignavimai'!R19</f>
        <v>0.47</v>
      </c>
      <c r="G21" s="182"/>
    </row>
    <row r="22" spans="1:7" ht="15" x14ac:dyDescent="0.2">
      <c r="A22" s="12" t="str">
        <f>'001 pr. asignavimai'!M20</f>
        <v>V-001-01-01-01-05 (VB)</v>
      </c>
      <c r="B22" s="13" t="str">
        <f>'001 pr. asignavimai'!N20</f>
        <v>Mokinių, lankančių neformaliojo švietimo programas (organizuojamas mokyklos), dalis</v>
      </c>
      <c r="C22" s="12" t="str">
        <f>'001 pr. asignavimai'!O20</f>
        <v>proc.</v>
      </c>
      <c r="D22" s="12">
        <f>'001 pr. asignavimai'!P20</f>
        <v>61.5</v>
      </c>
      <c r="E22" s="12">
        <f>'001 pr. asignavimai'!Q20</f>
        <v>64.599999999999994</v>
      </c>
      <c r="F22" s="111">
        <f>'001 pr. asignavimai'!R20</f>
        <v>67.8</v>
      </c>
      <c r="G22" s="182"/>
    </row>
    <row r="23" spans="1:7" ht="15" x14ac:dyDescent="0.2">
      <c r="A23" s="12" t="str">
        <f>'001 pr. asignavimai'!M21</f>
        <v>V-001-01-01-01-06</v>
      </c>
      <c r="B23" s="13" t="str">
        <f>'001 pr. asignavimai'!N21</f>
        <v>Nepedagoginių darbuotojų etatų dalis nuo bendro darbuotojų etatų skaičiaus</v>
      </c>
      <c r="C23" s="12" t="str">
        <f>'001 pr. asignavimai'!O21</f>
        <v>proc.</v>
      </c>
      <c r="D23" s="12">
        <f>'001 pr. asignavimai'!P21</f>
        <v>43.2</v>
      </c>
      <c r="E23" s="12">
        <f>'001 pr. asignavimai'!Q21</f>
        <v>40.799999999999997</v>
      </c>
      <c r="F23" s="111">
        <f>'001 pr. asignavimai'!R21</f>
        <v>40.200000000000003</v>
      </c>
      <c r="G23" s="179"/>
    </row>
    <row r="24" spans="1:7" ht="15" x14ac:dyDescent="0.2">
      <c r="A24" s="15" t="s">
        <v>204</v>
      </c>
      <c r="B24" s="191" t="str">
        <f>'001 pr. asignavimai'!D26</f>
        <v>Plungės "Babrungo" progimnazijos veikla</v>
      </c>
      <c r="C24" s="191"/>
      <c r="D24" s="191"/>
      <c r="E24" s="191"/>
      <c r="F24" s="191"/>
      <c r="G24" s="178" t="s">
        <v>26</v>
      </c>
    </row>
    <row r="25" spans="1:7" ht="15" x14ac:dyDescent="0.2">
      <c r="A25" s="12" t="str">
        <f>'001 pr. asignavimai'!M26</f>
        <v>V-001-01-01-02-01 (VB)</v>
      </c>
      <c r="B25" s="13" t="str">
        <f>'001 pr. asignavimai'!N26</f>
        <v>Matematikos 8 klasės NMPP, šalies vidurkį pasiekusių mokinių dalis</v>
      </c>
      <c r="C25" s="12" t="str">
        <f>'001 pr. asignavimai'!O26</f>
        <v>proc.</v>
      </c>
      <c r="D25" s="12">
        <f>'001 pr. asignavimai'!P26</f>
        <v>60.9</v>
      </c>
      <c r="E25" s="12">
        <f>'001 pr. asignavimai'!Q26</f>
        <v>61</v>
      </c>
      <c r="F25" s="111">
        <f>'001 pr. asignavimai'!R26</f>
        <v>61</v>
      </c>
      <c r="G25" s="182"/>
    </row>
    <row r="26" spans="1:7" ht="15" x14ac:dyDescent="0.2">
      <c r="A26" s="12" t="str">
        <f>'001 pr. asignavimai'!M27</f>
        <v>V-001-01-01-02-02 (VB)</v>
      </c>
      <c r="B26" s="13" t="str">
        <f>'001 pr. asignavimai'!N27</f>
        <v>Be pateisinamos priežasties praleistų pamokų dalis nuo visų praleistų pamokų skaičiaus</v>
      </c>
      <c r="C26" s="12" t="str">
        <f>'001 pr. asignavimai'!O27</f>
        <v>proc.</v>
      </c>
      <c r="D26" s="12">
        <f>'001 pr. asignavimai'!P27</f>
        <v>1.1000000000000001</v>
      </c>
      <c r="E26" s="12">
        <f>'001 pr. asignavimai'!Q27</f>
        <v>1.1000000000000001</v>
      </c>
      <c r="F26" s="111">
        <f>'001 pr. asignavimai'!R27</f>
        <v>1</v>
      </c>
      <c r="G26" s="182"/>
    </row>
    <row r="27" spans="1:7" ht="15" x14ac:dyDescent="0.2">
      <c r="A27" s="12" t="str">
        <f>'001 pr. asignavimai'!M28</f>
        <v>V-001-01-01-02-03 (VB)</v>
      </c>
      <c r="B27" s="13" t="str">
        <f>'001 pr. asignavimai'!N28</f>
        <v>Pedagogų, kėlusių kvalifikaciją, dalis</v>
      </c>
      <c r="C27" s="12" t="str">
        <f>'001 pr. asignavimai'!O28</f>
        <v>proc.</v>
      </c>
      <c r="D27" s="12">
        <f>'001 pr. asignavimai'!P28</f>
        <v>100</v>
      </c>
      <c r="E27" s="12">
        <f>'001 pr. asignavimai'!Q28</f>
        <v>100</v>
      </c>
      <c r="F27" s="111">
        <f>'001 pr. asignavimai'!R28</f>
        <v>100</v>
      </c>
      <c r="G27" s="182"/>
    </row>
    <row r="28" spans="1:7" ht="15" x14ac:dyDescent="0.2">
      <c r="A28" s="12" t="str">
        <f>'001 pr. asignavimai'!M29</f>
        <v>V-001-01-01-02-04 (VB)</v>
      </c>
      <c r="B28" s="13" t="str">
        <f>'001 pr. asignavimai'!N29</f>
        <v>Švietimo pagalbos darbuotojų (etatų), tenkančių 100 mokinių, skaičius</v>
      </c>
      <c r="C28" s="12" t="str">
        <f>'001 pr. asignavimai'!O29</f>
        <v>koef.</v>
      </c>
      <c r="D28" s="12">
        <f>'001 pr. asignavimai'!P29</f>
        <v>1.22</v>
      </c>
      <c r="E28" s="12">
        <f>'001 pr. asignavimai'!Q29</f>
        <v>1.3</v>
      </c>
      <c r="F28" s="111">
        <f>'001 pr. asignavimai'!R29</f>
        <v>1.5</v>
      </c>
      <c r="G28" s="182"/>
    </row>
    <row r="29" spans="1:7" ht="15" x14ac:dyDescent="0.2">
      <c r="A29" s="12" t="str">
        <f>'001 pr. asignavimai'!M30</f>
        <v>V-001-01-01-02-05 (VB)</v>
      </c>
      <c r="B29" s="13" t="str">
        <f>'001 pr. asignavimai'!N30</f>
        <v>Mokinių, lankančių neformaliojo švietimo programas (organizuojamas mokyklos), dalis</v>
      </c>
      <c r="C29" s="12" t="str">
        <f>'001 pr. asignavimai'!O30</f>
        <v>proc.</v>
      </c>
      <c r="D29" s="12">
        <f>'001 pr. asignavimai'!P30</f>
        <v>75</v>
      </c>
      <c r="E29" s="12">
        <f>'001 pr. asignavimai'!Q30</f>
        <v>76</v>
      </c>
      <c r="F29" s="111">
        <f>'001 pr. asignavimai'!R30</f>
        <v>77</v>
      </c>
      <c r="G29" s="182"/>
    </row>
    <row r="30" spans="1:7" ht="15" x14ac:dyDescent="0.2">
      <c r="A30" s="12" t="str">
        <f>'001 pr. asignavimai'!M31</f>
        <v>V-001-01-01-02-06</v>
      </c>
      <c r="B30" s="13" t="str">
        <f>'001 pr. asignavimai'!N31</f>
        <v>Nepedagoginių darbuotojų etatų dalis nuo bendro darbuotojų etatų skaičiaus</v>
      </c>
      <c r="C30" s="12" t="str">
        <f>'001 pr. asignavimai'!O31</f>
        <v>proc.</v>
      </c>
      <c r="D30" s="12">
        <f>'001 pr. asignavimai'!P31</f>
        <v>34</v>
      </c>
      <c r="E30" s="12">
        <f>'001 pr. asignavimai'!Q31</f>
        <v>34</v>
      </c>
      <c r="F30" s="111">
        <f>'001 pr. asignavimai'!R31</f>
        <v>34</v>
      </c>
      <c r="G30" s="179"/>
    </row>
    <row r="31" spans="1:7" ht="15" x14ac:dyDescent="0.2">
      <c r="A31" s="15" t="s">
        <v>205</v>
      </c>
      <c r="B31" s="191" t="str">
        <f>'001 pr. asignavimai'!D36</f>
        <v>Plungės "Ryto" pagrindinės mokyklos veikla</v>
      </c>
      <c r="C31" s="191"/>
      <c r="D31" s="191"/>
      <c r="E31" s="191"/>
      <c r="F31" s="191"/>
      <c r="G31" s="178" t="s">
        <v>26</v>
      </c>
    </row>
    <row r="32" spans="1:7" ht="30" x14ac:dyDescent="0.2">
      <c r="A32" s="12" t="str">
        <f>'001 pr. asignavimai'!M36</f>
        <v>V-001-01-01-03-01 (VB)</v>
      </c>
      <c r="B32" s="13" t="str">
        <f>'001 pr. asignavimai'!N36</f>
        <v>Pagrindinio ugdymo pasiekimų patikrinimo metu bent pagrindinį mokymosi pasiekimų lygį pasiekusių mokinių dalis (lietuvių kalba, matematika)</v>
      </c>
      <c r="C32" s="12" t="str">
        <f>'001 pr. asignavimai'!O36</f>
        <v>proc.</v>
      </c>
      <c r="D32" s="12">
        <f>'001 pr. asignavimai'!P36</f>
        <v>52</v>
      </c>
      <c r="E32" s="12">
        <f>'001 pr. asignavimai'!Q36</f>
        <v>55</v>
      </c>
      <c r="F32" s="111">
        <f>'001 pr. asignavimai'!R36</f>
        <v>60</v>
      </c>
      <c r="G32" s="182"/>
    </row>
    <row r="33" spans="1:7" ht="15" x14ac:dyDescent="0.2">
      <c r="A33" s="12" t="str">
        <f>'001 pr. asignavimai'!M37</f>
        <v>V-001-01-01-03-02 (VB)</v>
      </c>
      <c r="B33" s="13" t="str">
        <f>'001 pr. asignavimai'!N37</f>
        <v>Be pateisinamos priežasties praleistų pamokų dalis nuo visų praleistų pamokų skaičiaus</v>
      </c>
      <c r="C33" s="12" t="str">
        <f>'001 pr. asignavimai'!O37</f>
        <v>proc.</v>
      </c>
      <c r="D33" s="12">
        <f>'001 pr. asignavimai'!P37</f>
        <v>4</v>
      </c>
      <c r="E33" s="12">
        <f>'001 pr. asignavimai'!Q37</f>
        <v>3.5</v>
      </c>
      <c r="F33" s="111">
        <f>'001 pr. asignavimai'!R37</f>
        <v>3.2</v>
      </c>
      <c r="G33" s="182"/>
    </row>
    <row r="34" spans="1:7" ht="15" x14ac:dyDescent="0.2">
      <c r="A34" s="12" t="str">
        <f>'001 pr. asignavimai'!M38</f>
        <v>V-001-01-01-03-03 (VB)</v>
      </c>
      <c r="B34" s="13" t="str">
        <f>'001 pr. asignavimai'!N38</f>
        <v>Pedagogų, kėlusių kvalifikaciją, dalis</v>
      </c>
      <c r="C34" s="12" t="str">
        <f>'001 pr. asignavimai'!O38</f>
        <v>proc.</v>
      </c>
      <c r="D34" s="12">
        <f>'001 pr. asignavimai'!P38</f>
        <v>100</v>
      </c>
      <c r="E34" s="12">
        <f>'001 pr. asignavimai'!Q38</f>
        <v>100</v>
      </c>
      <c r="F34" s="111">
        <f>'001 pr. asignavimai'!R38</f>
        <v>100</v>
      </c>
      <c r="G34" s="182"/>
    </row>
    <row r="35" spans="1:7" ht="15" x14ac:dyDescent="0.2">
      <c r="A35" s="12" t="str">
        <f>'001 pr. asignavimai'!M39</f>
        <v>V-001-01-01-03-04 (VB)</v>
      </c>
      <c r="B35" s="13" t="str">
        <f>'001 pr. asignavimai'!N39</f>
        <v>Švietimo pagalbos darbuotojų (etatų), tenkančių 100 mokinių, skaičius</v>
      </c>
      <c r="C35" s="12" t="str">
        <f>'001 pr. asignavimai'!O39</f>
        <v>koef.</v>
      </c>
      <c r="D35" s="12">
        <f>'001 pr. asignavimai'!P39</f>
        <v>1</v>
      </c>
      <c r="E35" s="12">
        <f>'001 pr. asignavimai'!Q39</f>
        <v>1</v>
      </c>
      <c r="F35" s="111">
        <f>'001 pr. asignavimai'!R39</f>
        <v>1.3</v>
      </c>
      <c r="G35" s="182"/>
    </row>
    <row r="36" spans="1:7" ht="15" x14ac:dyDescent="0.2">
      <c r="A36" s="12" t="str">
        <f>'001 pr. asignavimai'!M40</f>
        <v>V-001-01-01-03-05 (VB)</v>
      </c>
      <c r="B36" s="13" t="str">
        <f>'001 pr. asignavimai'!N40</f>
        <v>Mokinių, lankančių neformaliojo švietimo programas (organizuojamas mokyklos), dalis</v>
      </c>
      <c r="C36" s="12" t="str">
        <f>'001 pr. asignavimai'!O40</f>
        <v>proc.</v>
      </c>
      <c r="D36" s="12">
        <f>'001 pr. asignavimai'!P40</f>
        <v>63</v>
      </c>
      <c r="E36" s="12">
        <f>'001 pr. asignavimai'!Q40</f>
        <v>65</v>
      </c>
      <c r="F36" s="111">
        <f>'001 pr. asignavimai'!R40</f>
        <v>68</v>
      </c>
      <c r="G36" s="182"/>
    </row>
    <row r="37" spans="1:7" ht="15" x14ac:dyDescent="0.2">
      <c r="A37" s="12" t="str">
        <f>'001 pr. asignavimai'!M41</f>
        <v>V-001-01-01-03-06</v>
      </c>
      <c r="B37" s="13" t="str">
        <f>'001 pr. asignavimai'!N41</f>
        <v>Nepedagoginių darbuotojų etatų dalis nuo bendro darbuotojų etatų skaičiaus</v>
      </c>
      <c r="C37" s="12" t="str">
        <f>'001 pr. asignavimai'!O41</f>
        <v>proc.</v>
      </c>
      <c r="D37" s="12">
        <f>'001 pr. asignavimai'!P41</f>
        <v>22.21</v>
      </c>
      <c r="E37" s="12">
        <f>'001 pr. asignavimai'!Q41</f>
        <v>22.21</v>
      </c>
      <c r="F37" s="111">
        <f>'001 pr. asignavimai'!R41</f>
        <v>22.21</v>
      </c>
      <c r="G37" s="179"/>
    </row>
    <row r="38" spans="1:7" ht="15" x14ac:dyDescent="0.2">
      <c r="A38" s="15" t="s">
        <v>339</v>
      </c>
      <c r="B38" s="191" t="str">
        <f>'001 pr. asignavimai'!D46</f>
        <v>Plungės specialiojo ugdymo centro veikla</v>
      </c>
      <c r="C38" s="191"/>
      <c r="D38" s="191"/>
      <c r="E38" s="191"/>
      <c r="F38" s="191"/>
      <c r="G38" s="178" t="s">
        <v>26</v>
      </c>
    </row>
    <row r="39" spans="1:7" ht="15" x14ac:dyDescent="0.2">
      <c r="A39" s="12" t="str">
        <f>'001 pr. asignavimai'!M46</f>
        <v>V-001-01-01-04-01 (VB)</v>
      </c>
      <c r="B39" s="13" t="str">
        <f>'001 pr. asignavimai'!N46</f>
        <v>Be pateisinamos priežasties praleistų pamokų dalis nuo visų praleistų pamokų skaičiaus</v>
      </c>
      <c r="C39" s="12" t="str">
        <f>'001 pr. asignavimai'!O46</f>
        <v>proc.</v>
      </c>
      <c r="D39" s="12">
        <f>'001 pr. asignavimai'!P46</f>
        <v>5</v>
      </c>
      <c r="E39" s="12">
        <f>'001 pr. asignavimai'!Q46</f>
        <v>3</v>
      </c>
      <c r="F39" s="111">
        <f>'001 pr. asignavimai'!R46</f>
        <v>3</v>
      </c>
      <c r="G39" s="182"/>
    </row>
    <row r="40" spans="1:7" ht="15.75" customHeight="1" x14ac:dyDescent="0.2">
      <c r="A40" s="12" t="str">
        <f>'001 pr. asignavimai'!M47</f>
        <v>V-001-01-01-04-02 (VB)</v>
      </c>
      <c r="B40" s="13" t="str">
        <f>'001 pr. asignavimai'!N47</f>
        <v>Pedagogų, kėlusių kvalifikaciją, dalis</v>
      </c>
      <c r="C40" s="12" t="str">
        <f>'001 pr. asignavimai'!O47</f>
        <v>proc.</v>
      </c>
      <c r="D40" s="12">
        <f>'001 pr. asignavimai'!P47</f>
        <v>100</v>
      </c>
      <c r="E40" s="12">
        <f>'001 pr. asignavimai'!Q47</f>
        <v>100</v>
      </c>
      <c r="F40" s="111">
        <f>'001 pr. asignavimai'!R47</f>
        <v>100</v>
      </c>
      <c r="G40" s="182"/>
    </row>
    <row r="41" spans="1:7" ht="15" x14ac:dyDescent="0.2">
      <c r="A41" s="12" t="str">
        <f>'001 pr. asignavimai'!M48</f>
        <v>V-001-01-01-04-03 (VB)</v>
      </c>
      <c r="B41" s="13" t="str">
        <f>'001 pr. asignavimai'!N48</f>
        <v>Švietimo pagalbos darbuotojų (etatų), tenkančių 100 mokinių, skaičius</v>
      </c>
      <c r="C41" s="12" t="str">
        <f>'001 pr. asignavimai'!O48</f>
        <v>koef.</v>
      </c>
      <c r="D41" s="12">
        <f>'001 pr. asignavimai'!P48</f>
        <v>0.1</v>
      </c>
      <c r="E41" s="12">
        <f>'001 pr. asignavimai'!Q48</f>
        <v>0.1</v>
      </c>
      <c r="F41" s="111">
        <f>'001 pr. asignavimai'!R48</f>
        <v>0.1</v>
      </c>
      <c r="G41" s="182"/>
    </row>
    <row r="42" spans="1:7" ht="15" x14ac:dyDescent="0.2">
      <c r="A42" s="12" t="str">
        <f>'001 pr. asignavimai'!M49</f>
        <v>V-001-01-01-04-04 (VB)</v>
      </c>
      <c r="B42" s="13" t="str">
        <f>'001 pr. asignavimai'!N49</f>
        <v>Mokinių, lankančių neformaliojo švietimo programas (organizuojamas mokyklos), dalis</v>
      </c>
      <c r="C42" s="12" t="str">
        <f>'001 pr. asignavimai'!O49</f>
        <v>proc.</v>
      </c>
      <c r="D42" s="12">
        <f>'001 pr. asignavimai'!P49</f>
        <v>65</v>
      </c>
      <c r="E42" s="12">
        <f>'001 pr. asignavimai'!Q49</f>
        <v>70</v>
      </c>
      <c r="F42" s="111">
        <f>'001 pr. asignavimai'!R49</f>
        <v>70</v>
      </c>
      <c r="G42" s="182"/>
    </row>
    <row r="43" spans="1:7" ht="15" x14ac:dyDescent="0.2">
      <c r="A43" s="12" t="str">
        <f>'001 pr. asignavimai'!M50</f>
        <v>V-001-01-01-04-05 (VB)</v>
      </c>
      <c r="B43" s="13" t="str">
        <f>'001 pr. asignavimai'!N50</f>
        <v>Mokinių, gyvenančių Centro bendrabutyje, dalis</v>
      </c>
      <c r="C43" s="12" t="str">
        <f>'001 pr. asignavimai'!O50</f>
        <v>proc.</v>
      </c>
      <c r="D43" s="12">
        <f>'001 pr. asignavimai'!P50</f>
        <v>50</v>
      </c>
      <c r="E43" s="12">
        <f>'001 pr. asignavimai'!Q50</f>
        <v>45</v>
      </c>
      <c r="F43" s="111">
        <f>'001 pr. asignavimai'!R50</f>
        <v>45</v>
      </c>
      <c r="G43" s="182"/>
    </row>
    <row r="44" spans="1:7" ht="15" x14ac:dyDescent="0.2">
      <c r="A44" s="12" t="str">
        <f>'001 pr. asignavimai'!M51</f>
        <v>V-001-01-01-04-06</v>
      </c>
      <c r="B44" s="13" t="str">
        <f>'001 pr. asignavimai'!N51</f>
        <v>Pavežamų mokinių dalis nuo bendro mokinių skaičiaus</v>
      </c>
      <c r="C44" s="12" t="str">
        <f>'001 pr. asignavimai'!O51</f>
        <v>proc.</v>
      </c>
      <c r="D44" s="12">
        <f>'001 pr. asignavimai'!P51</f>
        <v>0.88</v>
      </c>
      <c r="E44" s="12">
        <f>'001 pr. asignavimai'!Q51</f>
        <v>0.9</v>
      </c>
      <c r="F44" s="111">
        <f>'001 pr. asignavimai'!R51</f>
        <v>0.9</v>
      </c>
      <c r="G44" s="179"/>
    </row>
    <row r="45" spans="1:7" ht="15" x14ac:dyDescent="0.2">
      <c r="A45" s="15" t="s">
        <v>206</v>
      </c>
      <c r="B45" s="191" t="str">
        <f>'001 pr. asignavimai'!D56</f>
        <v>Plungės Senamiesčio mokyklos veikla</v>
      </c>
      <c r="C45" s="191"/>
      <c r="D45" s="191"/>
      <c r="E45" s="191"/>
      <c r="F45" s="191"/>
      <c r="G45" s="178" t="s">
        <v>26</v>
      </c>
    </row>
    <row r="46" spans="1:7" ht="30" x14ac:dyDescent="0.2">
      <c r="A46" s="12" t="str">
        <f>'001 pr. asignavimai'!M56</f>
        <v>V-001-01-01-05-01 (VB)</v>
      </c>
      <c r="B46" s="13" t="str">
        <f>'001 pr. asignavimai'!N56</f>
        <v>Pagrindinio ugdymo pasiekimų patikrinimo metu bent pagrindinį mokymosi pasiekimų lygį pasiekusių mokinių dalis (lietuvių kalba, matematika)</v>
      </c>
      <c r="C46" s="12" t="str">
        <f>'001 pr. asignavimai'!O56</f>
        <v>proc.</v>
      </c>
      <c r="D46" s="12">
        <f>'001 pr. asignavimai'!P56</f>
        <v>30</v>
      </c>
      <c r="E46" s="12">
        <f>'001 pr. asignavimai'!Q56</f>
        <v>40</v>
      </c>
      <c r="F46" s="111">
        <f>'001 pr. asignavimai'!R56</f>
        <v>50</v>
      </c>
      <c r="G46" s="182"/>
    </row>
    <row r="47" spans="1:7" ht="15" x14ac:dyDescent="0.2">
      <c r="A47" s="12" t="str">
        <f>'001 pr. asignavimai'!M57</f>
        <v>V-001-01-01-05-02 (VB)</v>
      </c>
      <c r="B47" s="13" t="str">
        <f>'001 pr. asignavimai'!N57</f>
        <v>Be pateisinamos priežasties praleistų pamokų dalis nuo visų praleistų pamokų skaičiaus</v>
      </c>
      <c r="C47" s="12" t="str">
        <f>'001 pr. asignavimai'!O57</f>
        <v>proc.</v>
      </c>
      <c r="D47" s="12">
        <f>'001 pr. asignavimai'!P57</f>
        <v>2332</v>
      </c>
      <c r="E47" s="12">
        <f>'001 pr. asignavimai'!Q57</f>
        <v>2100</v>
      </c>
      <c r="F47" s="111">
        <f>'001 pr. asignavimai'!R57</f>
        <v>2000</v>
      </c>
      <c r="G47" s="182"/>
    </row>
    <row r="48" spans="1:7" ht="15" x14ac:dyDescent="0.2">
      <c r="A48" s="12" t="str">
        <f>'001 pr. asignavimai'!M58</f>
        <v>V-001-01-01-05-03 (VB)</v>
      </c>
      <c r="B48" s="13" t="str">
        <f>'001 pr. asignavimai'!N58</f>
        <v>Pedagogų, kėlusių kvalifikaciją, dalis</v>
      </c>
      <c r="C48" s="12" t="str">
        <f>'001 pr. asignavimai'!O58</f>
        <v>proc.</v>
      </c>
      <c r="D48" s="12">
        <f>'001 pr. asignavimai'!P58</f>
        <v>100</v>
      </c>
      <c r="E48" s="12">
        <f>'001 pr. asignavimai'!Q58</f>
        <v>100</v>
      </c>
      <c r="F48" s="111">
        <f>'001 pr. asignavimai'!R58</f>
        <v>100</v>
      </c>
      <c r="G48" s="182"/>
    </row>
    <row r="49" spans="1:7" ht="15" x14ac:dyDescent="0.2">
      <c r="A49" s="12" t="str">
        <f>'001 pr. asignavimai'!M59</f>
        <v>V-001-01-01-05-04 (VB)</v>
      </c>
      <c r="B49" s="13" t="str">
        <f>'001 pr. asignavimai'!N59</f>
        <v>Švietimo pagalbos darbuotojų (etatų), tenkančių 100 mokinių, skaičius</v>
      </c>
      <c r="C49" s="12" t="str">
        <f>'001 pr. asignavimai'!O59</f>
        <v>koef.</v>
      </c>
      <c r="D49" s="12">
        <f>'001 pr. asignavimai'!P59</f>
        <v>0.56999999999999995</v>
      </c>
      <c r="E49" s="12">
        <f>'001 pr. asignavimai'!Q59</f>
        <v>0.6</v>
      </c>
      <c r="F49" s="111">
        <f>'001 pr. asignavimai'!R59</f>
        <v>0.65</v>
      </c>
      <c r="G49" s="182"/>
    </row>
    <row r="50" spans="1:7" ht="15" x14ac:dyDescent="0.2">
      <c r="A50" s="12" t="str">
        <f>'001 pr. asignavimai'!M60</f>
        <v>V-001-01-01-05-05 (VB)</v>
      </c>
      <c r="B50" s="13" t="str">
        <f>'001 pr. asignavimai'!N60</f>
        <v>Mokinių, lankančių neformaliojo švietimo programas (organizuojamas mokyklos), dalis</v>
      </c>
      <c r="C50" s="12" t="str">
        <f>'001 pr. asignavimai'!O60</f>
        <v>proc.</v>
      </c>
      <c r="D50" s="12">
        <f>'001 pr. asignavimai'!P60</f>
        <v>53</v>
      </c>
      <c r="E50" s="12">
        <f>'001 pr. asignavimai'!Q60</f>
        <v>54</v>
      </c>
      <c r="F50" s="111">
        <f>'001 pr. asignavimai'!R60</f>
        <v>55</v>
      </c>
      <c r="G50" s="182"/>
    </row>
    <row r="51" spans="1:7" ht="15" x14ac:dyDescent="0.2">
      <c r="A51" s="12" t="str">
        <f>'001 pr. asignavimai'!M61</f>
        <v>V-001-01-01-05-06</v>
      </c>
      <c r="B51" s="13" t="str">
        <f>'001 pr. asignavimai'!N61</f>
        <v>Nepedagoginių darbuotojų etatų dalis nuo bendro darbuotojų etatų skaičiaus</v>
      </c>
      <c r="C51" s="12" t="str">
        <f>'001 pr. asignavimai'!O61</f>
        <v>proc.</v>
      </c>
      <c r="D51" s="12">
        <f>'001 pr. asignavimai'!P61</f>
        <v>28.5</v>
      </c>
      <c r="E51" s="12">
        <f>'001 pr. asignavimai'!Q61</f>
        <v>30</v>
      </c>
      <c r="F51" s="111">
        <f>'001 pr. asignavimai'!R61</f>
        <v>31.5</v>
      </c>
      <c r="G51" s="179"/>
    </row>
    <row r="52" spans="1:7" ht="15" customHeight="1" x14ac:dyDescent="0.2">
      <c r="A52" s="15" t="s">
        <v>207</v>
      </c>
      <c r="B52" s="191" t="str">
        <f>'001 pr. asignavimai'!D66</f>
        <v>Plungės r. Liepijų mokyklos veikla</v>
      </c>
      <c r="C52" s="191"/>
      <c r="D52" s="191"/>
      <c r="E52" s="191"/>
      <c r="F52" s="191"/>
      <c r="G52" s="178" t="s">
        <v>26</v>
      </c>
    </row>
    <row r="53" spans="1:7" ht="30" x14ac:dyDescent="0.2">
      <c r="A53" s="12" t="str">
        <f>'001 pr. asignavimai'!M66</f>
        <v>V-001-01-01-06-01 (VB)</v>
      </c>
      <c r="B53" s="13" t="str">
        <f>'001 pr. asignavimai'!N66</f>
        <v>Pagrindinio ugdymo pasiekimų patikrinimo metu bent pagrindinį mokymosi pasiekimų lygį pasiekusių mokinių dalis (lietuvių kalba, matematika)</v>
      </c>
      <c r="C53" s="12" t="str">
        <f>'001 pr. asignavimai'!O66</f>
        <v>proc.</v>
      </c>
      <c r="D53" s="12">
        <f>'001 pr. asignavimai'!P66</f>
        <v>20</v>
      </c>
      <c r="E53" s="12">
        <f>'001 pr. asignavimai'!Q66</f>
        <v>21</v>
      </c>
      <c r="F53" s="111">
        <f>'001 pr. asignavimai'!R66</f>
        <v>22</v>
      </c>
      <c r="G53" s="182"/>
    </row>
    <row r="54" spans="1:7" ht="15" x14ac:dyDescent="0.2">
      <c r="A54" s="12" t="str">
        <f>'001 pr. asignavimai'!M67</f>
        <v>V-001-01-01-06-02 (VB)</v>
      </c>
      <c r="B54" s="13" t="str">
        <f>'001 pr. asignavimai'!N67</f>
        <v>Be pateisinamos priežasties praleistų pamokų dalis nuo visų praleistų pamokų skaičiaus</v>
      </c>
      <c r="C54" s="12" t="str">
        <f>'001 pr. asignavimai'!O67</f>
        <v>proc.</v>
      </c>
      <c r="D54" s="12">
        <f>'001 pr. asignavimai'!P67</f>
        <v>7</v>
      </c>
      <c r="E54" s="12">
        <f>'001 pr. asignavimai'!Q67</f>
        <v>6</v>
      </c>
      <c r="F54" s="111">
        <f>'001 pr. asignavimai'!R67</f>
        <v>5</v>
      </c>
      <c r="G54" s="182"/>
    </row>
    <row r="55" spans="1:7" ht="15" x14ac:dyDescent="0.2">
      <c r="A55" s="12" t="str">
        <f>'001 pr. asignavimai'!M68</f>
        <v>V-001-01-01-06-03 (VB)</v>
      </c>
      <c r="B55" s="13" t="str">
        <f>'001 pr. asignavimai'!N68</f>
        <v>Pedagogų, kėlusių kvalifikaciją, dalis</v>
      </c>
      <c r="C55" s="12" t="str">
        <f>'001 pr. asignavimai'!O68</f>
        <v>proc.</v>
      </c>
      <c r="D55" s="12">
        <f>'001 pr. asignavimai'!P68</f>
        <v>100</v>
      </c>
      <c r="E55" s="12">
        <f>'001 pr. asignavimai'!Q68</f>
        <v>100</v>
      </c>
      <c r="F55" s="111">
        <f>'001 pr. asignavimai'!R68</f>
        <v>100</v>
      </c>
      <c r="G55" s="182"/>
    </row>
    <row r="56" spans="1:7" ht="15" x14ac:dyDescent="0.2">
      <c r="A56" s="12" t="str">
        <f>'001 pr. asignavimai'!M69</f>
        <v>V-001-01-01-06-04 (VB)</v>
      </c>
      <c r="B56" s="13" t="str">
        <f>'001 pr. asignavimai'!N69</f>
        <v>Švietimo pagalbos darbuotojų (etatų), tenkančių 100 mokinių, skaičius</v>
      </c>
      <c r="C56" s="12" t="str">
        <f>'001 pr. asignavimai'!O69</f>
        <v>koef.</v>
      </c>
      <c r="D56" s="12">
        <f>'001 pr. asignavimai'!P69</f>
        <v>5</v>
      </c>
      <c r="E56" s="12">
        <f>'001 pr. asignavimai'!Q69</f>
        <v>6</v>
      </c>
      <c r="F56" s="111">
        <f>'001 pr. asignavimai'!R69</f>
        <v>6</v>
      </c>
      <c r="G56" s="182"/>
    </row>
    <row r="57" spans="1:7" ht="15" x14ac:dyDescent="0.2">
      <c r="A57" s="12" t="str">
        <f>'001 pr. asignavimai'!M70</f>
        <v>V-001-01-01-06-05 (VB)</v>
      </c>
      <c r="B57" s="13" t="str">
        <f>'001 pr. asignavimai'!N70</f>
        <v>Mokinių, lankančių neformaliojo švietimo programas (organizuojamas mokyklos), dalis</v>
      </c>
      <c r="C57" s="12" t="str">
        <f>'001 pr. asignavimai'!O70</f>
        <v>proc.</v>
      </c>
      <c r="D57" s="12">
        <f>'001 pr. asignavimai'!P70</f>
        <v>75</v>
      </c>
      <c r="E57" s="12">
        <f>'001 pr. asignavimai'!Q70</f>
        <v>80</v>
      </c>
      <c r="F57" s="111">
        <f>'001 pr. asignavimai'!R70</f>
        <v>82</v>
      </c>
      <c r="G57" s="182"/>
    </row>
    <row r="58" spans="1:7" ht="15" x14ac:dyDescent="0.2">
      <c r="A58" s="12" t="str">
        <f>'001 pr. asignavimai'!M71</f>
        <v>V-001-01-01-06-06</v>
      </c>
      <c r="B58" s="13" t="str">
        <f>'001 pr. asignavimai'!N71</f>
        <v>Nepedagoginių darbuotojų etatų dalis nuo bendro darbuotojų etatų skaičiaus</v>
      </c>
      <c r="C58" s="12" t="str">
        <f>'001 pr. asignavimai'!O71</f>
        <v>proc.</v>
      </c>
      <c r="D58" s="12">
        <f>'001 pr. asignavimai'!P71</f>
        <v>42</v>
      </c>
      <c r="E58" s="12">
        <f>'001 pr. asignavimai'!Q71</f>
        <v>42</v>
      </c>
      <c r="F58" s="111">
        <f>'001 pr. asignavimai'!R71</f>
        <v>42</v>
      </c>
      <c r="G58" s="179"/>
    </row>
    <row r="59" spans="1:7" ht="15" x14ac:dyDescent="0.2">
      <c r="A59" s="15" t="s">
        <v>208</v>
      </c>
      <c r="B59" s="191" t="str">
        <f>'001 pr. asignavimai'!D76</f>
        <v>Alsėdžių Stanislovo Narutavičiaus gimnazijos veikla</v>
      </c>
      <c r="C59" s="191"/>
      <c r="D59" s="191"/>
      <c r="E59" s="191"/>
      <c r="F59" s="191"/>
      <c r="G59" s="178" t="s">
        <v>26</v>
      </c>
    </row>
    <row r="60" spans="1:7" ht="15" x14ac:dyDescent="0.2">
      <c r="A60" s="12" t="str">
        <f>'001 pr. asignavimai'!M76</f>
        <v>V-001-01-01-07-01 (VB)</v>
      </c>
      <c r="B60" s="13" t="str">
        <f>'001 pr. asignavimai'!N76</f>
        <v>Tris ir daugiau valstybinių brandos egzaminų išlaikiusių abiturientų dalis</v>
      </c>
      <c r="C60" s="12" t="str">
        <f>'001 pr. asignavimai'!O76</f>
        <v>proc.</v>
      </c>
      <c r="D60" s="12">
        <f>'001 pr. asignavimai'!P76</f>
        <v>63</v>
      </c>
      <c r="E60" s="12">
        <f>'001 pr. asignavimai'!Q76</f>
        <v>74</v>
      </c>
      <c r="F60" s="111">
        <f>'001 pr. asignavimai'!R76</f>
        <v>76</v>
      </c>
      <c r="G60" s="182"/>
    </row>
    <row r="61" spans="1:7" ht="15" x14ac:dyDescent="0.2">
      <c r="A61" s="12" t="str">
        <f>'001 pr. asignavimai'!M77</f>
        <v>V-001-01-01-07-02 (VB)</v>
      </c>
      <c r="B61" s="13" t="str">
        <f>'001 pr. asignavimai'!N77</f>
        <v>Be pateisinamos priežasties praleistų pamokų dalis nuo visų praleistų pamokų skaičiaus</v>
      </c>
      <c r="C61" s="12" t="str">
        <f>'001 pr. asignavimai'!O77</f>
        <v>proc.</v>
      </c>
      <c r="D61" s="12">
        <f>'001 pr. asignavimai'!P77</f>
        <v>35</v>
      </c>
      <c r="E61" s="12">
        <f>'001 pr. asignavimai'!Q77</f>
        <v>31</v>
      </c>
      <c r="F61" s="111">
        <f>'001 pr. asignavimai'!R77</f>
        <v>30</v>
      </c>
      <c r="G61" s="182"/>
    </row>
    <row r="62" spans="1:7" ht="15" x14ac:dyDescent="0.2">
      <c r="A62" s="12" t="str">
        <f>'001 pr. asignavimai'!M78</f>
        <v>V-001-01-01-07-03 (VB)</v>
      </c>
      <c r="B62" s="13" t="str">
        <f>'001 pr. asignavimai'!N78</f>
        <v>Pedagogų, kėlusių kvalifikaciją, dalis</v>
      </c>
      <c r="C62" s="12" t="str">
        <f>'001 pr. asignavimai'!O78</f>
        <v>proc.</v>
      </c>
      <c r="D62" s="12">
        <f>'001 pr. asignavimai'!P78</f>
        <v>100</v>
      </c>
      <c r="E62" s="12">
        <f>'001 pr. asignavimai'!Q78</f>
        <v>100</v>
      </c>
      <c r="F62" s="111">
        <f>'001 pr. asignavimai'!R78</f>
        <v>100</v>
      </c>
      <c r="G62" s="182"/>
    </row>
    <row r="63" spans="1:7" ht="15" x14ac:dyDescent="0.2">
      <c r="A63" s="12" t="str">
        <f>'001 pr. asignavimai'!M79</f>
        <v>V-001-01-01-07-04 (VB)</v>
      </c>
      <c r="B63" s="13" t="str">
        <f>'001 pr. asignavimai'!N79</f>
        <v>Švietimo pagalbos darbuotojų (etatų), tenkančių 100 mokinių, skaičius</v>
      </c>
      <c r="C63" s="12" t="str">
        <f>'001 pr. asignavimai'!O79</f>
        <v>koef.</v>
      </c>
      <c r="D63" s="12" t="str">
        <f>'001 pr. asignavimai'!P79</f>
        <v>3.4</v>
      </c>
      <c r="E63" s="12" t="str">
        <f>'001 pr. asignavimai'!Q79</f>
        <v>3.6</v>
      </c>
      <c r="F63" s="111" t="str">
        <f>'001 pr. asignavimai'!R79</f>
        <v>4.0</v>
      </c>
      <c r="G63" s="182"/>
    </row>
    <row r="64" spans="1:7" ht="15" x14ac:dyDescent="0.2">
      <c r="A64" s="12" t="str">
        <f>'001 pr. asignavimai'!M80</f>
        <v>V-001-01-01-07-05 (VB)</v>
      </c>
      <c r="B64" s="13" t="str">
        <f>'001 pr. asignavimai'!N80</f>
        <v>Mokinių, lankančių neformaliojo švietimo programas (organizuojamas mokyklos), dalis</v>
      </c>
      <c r="C64" s="12" t="str">
        <f>'001 pr. asignavimai'!O80</f>
        <v>proc.</v>
      </c>
      <c r="D64" s="12">
        <f>'001 pr. asignavimai'!P80</f>
        <v>70</v>
      </c>
      <c r="E64" s="12">
        <f>'001 pr. asignavimai'!Q80</f>
        <v>70</v>
      </c>
      <c r="F64" s="111">
        <f>'001 pr. asignavimai'!R80</f>
        <v>70</v>
      </c>
      <c r="G64" s="182"/>
    </row>
    <row r="65" spans="1:7" ht="15" x14ac:dyDescent="0.2">
      <c r="A65" s="12" t="str">
        <f>'001 pr. asignavimai'!M81</f>
        <v>V-001-01-01-06-06</v>
      </c>
      <c r="B65" s="13" t="str">
        <f>'001 pr. asignavimai'!N81</f>
        <v>Nepedagoginių darbuotojų etatų dalis nuo bendro darbuotojų etatų skaičiaus</v>
      </c>
      <c r="C65" s="12" t="str">
        <f>'001 pr. asignavimai'!O81</f>
        <v>proc.</v>
      </c>
      <c r="D65" s="12">
        <f>'001 pr. asignavimai'!P81</f>
        <v>46</v>
      </c>
      <c r="E65" s="12">
        <f>'001 pr. asignavimai'!Q81</f>
        <v>47</v>
      </c>
      <c r="F65" s="111">
        <f>'001 pr. asignavimai'!R81</f>
        <v>47</v>
      </c>
      <c r="G65" s="179"/>
    </row>
    <row r="66" spans="1:7" ht="15" x14ac:dyDescent="0.2">
      <c r="A66" s="15" t="s">
        <v>209</v>
      </c>
      <c r="B66" s="191" t="str">
        <f>'001 pr. asignavimai'!D86</f>
        <v>Kulių gimnazijos veikla</v>
      </c>
      <c r="C66" s="191"/>
      <c r="D66" s="191"/>
      <c r="E66" s="191"/>
      <c r="F66" s="191"/>
      <c r="G66" s="178" t="s">
        <v>26</v>
      </c>
    </row>
    <row r="67" spans="1:7" ht="15" x14ac:dyDescent="0.2">
      <c r="A67" s="12" t="str">
        <f>'001 pr. asignavimai'!M86</f>
        <v>V-001-01-01-08-01 (VB)</v>
      </c>
      <c r="B67" s="13" t="str">
        <f>'001 pr. asignavimai'!N86</f>
        <v>Tris ir daugiau valstybinių brandos egzaminų išlaikiusių abiturientų dalis</v>
      </c>
      <c r="C67" s="12" t="str">
        <f>'001 pr. asignavimai'!O86</f>
        <v>proc.</v>
      </c>
      <c r="D67" s="12">
        <f>'001 pr. asignavimai'!P86</f>
        <v>100</v>
      </c>
      <c r="E67" s="12">
        <f>'001 pr. asignavimai'!Q86</f>
        <v>100</v>
      </c>
      <c r="F67" s="111">
        <f>'001 pr. asignavimai'!R86</f>
        <v>100</v>
      </c>
      <c r="G67" s="182"/>
    </row>
    <row r="68" spans="1:7" ht="15" customHeight="1" x14ac:dyDescent="0.2">
      <c r="A68" s="12" t="str">
        <f>'001 pr. asignavimai'!M87</f>
        <v>V-001-01-01-08-02 (VB)</v>
      </c>
      <c r="B68" s="13" t="str">
        <f>'001 pr. asignavimai'!N87</f>
        <v>Be pateisinamos priežasties praleistų pamokų dalis nuo visų praleistų pamokų skaičiaus</v>
      </c>
      <c r="C68" s="12" t="str">
        <f>'001 pr. asignavimai'!O87</f>
        <v>proc.</v>
      </c>
      <c r="D68" s="12">
        <f>'001 pr. asignavimai'!P87</f>
        <v>5</v>
      </c>
      <c r="E68" s="12">
        <f>'001 pr. asignavimai'!Q87</f>
        <v>4</v>
      </c>
      <c r="F68" s="111">
        <f>'001 pr. asignavimai'!R87</f>
        <v>3</v>
      </c>
      <c r="G68" s="182"/>
    </row>
    <row r="69" spans="1:7" ht="15" x14ac:dyDescent="0.2">
      <c r="A69" s="12" t="str">
        <f>'001 pr. asignavimai'!M88</f>
        <v>V-001-01-01-08-03 (VB)</v>
      </c>
      <c r="B69" s="13" t="str">
        <f>'001 pr. asignavimai'!N88</f>
        <v>Pedagogų, kėlusių kvalifikaciją, dalis</v>
      </c>
      <c r="C69" s="12" t="str">
        <f>'001 pr. asignavimai'!O88</f>
        <v>proc.</v>
      </c>
      <c r="D69" s="12">
        <f>'001 pr. asignavimai'!P88</f>
        <v>100</v>
      </c>
      <c r="E69" s="12">
        <f>'001 pr. asignavimai'!Q88</f>
        <v>100</v>
      </c>
      <c r="F69" s="111">
        <f>'001 pr. asignavimai'!R88</f>
        <v>100</v>
      </c>
      <c r="G69" s="182"/>
    </row>
    <row r="70" spans="1:7" ht="15" x14ac:dyDescent="0.2">
      <c r="A70" s="12" t="str">
        <f>'001 pr. asignavimai'!M89</f>
        <v>V-001-01-01-08-04 (VB)</v>
      </c>
      <c r="B70" s="13" t="str">
        <f>'001 pr. asignavimai'!N89</f>
        <v>Švietimo pagalbos darbuotojų (etatų), tenkančių 100 mokinių, skaičius</v>
      </c>
      <c r="C70" s="12" t="str">
        <f>'001 pr. asignavimai'!O89</f>
        <v>koef.</v>
      </c>
      <c r="D70" s="12">
        <f>'001 pr. asignavimai'!P89</f>
        <v>5</v>
      </c>
      <c r="E70" s="12">
        <f>'001 pr. asignavimai'!Q89</f>
        <v>6</v>
      </c>
      <c r="F70" s="111">
        <f>'001 pr. asignavimai'!R89</f>
        <v>6</v>
      </c>
      <c r="G70" s="182"/>
    </row>
    <row r="71" spans="1:7" ht="15" x14ac:dyDescent="0.2">
      <c r="A71" s="12" t="str">
        <f>'001 pr. asignavimai'!M90</f>
        <v>V-001-01-01-08-05 (VB)</v>
      </c>
      <c r="B71" s="13" t="str">
        <f>'001 pr. asignavimai'!N90</f>
        <v>Mokinių, lankančių neformaliojo švietimo programas (organizuojamas mokyklos), dalis</v>
      </c>
      <c r="C71" s="12" t="str">
        <f>'001 pr. asignavimai'!O90</f>
        <v>proc.</v>
      </c>
      <c r="D71" s="12">
        <f>'001 pr. asignavimai'!P90</f>
        <v>68</v>
      </c>
      <c r="E71" s="12">
        <f>'001 pr. asignavimai'!Q90</f>
        <v>70</v>
      </c>
      <c r="F71" s="111">
        <f>'001 pr. asignavimai'!R90</f>
        <v>75</v>
      </c>
      <c r="G71" s="182"/>
    </row>
    <row r="72" spans="1:7" ht="15" x14ac:dyDescent="0.2">
      <c r="A72" s="12" t="str">
        <f>'001 pr. asignavimai'!M91</f>
        <v>V-001-01-01-08-06</v>
      </c>
      <c r="B72" s="13" t="str">
        <f>'001 pr. asignavimai'!N91</f>
        <v>Nepedagoginių darbuotojų etatų dalis nuo bendro darbuotojų etatų skaičiaus</v>
      </c>
      <c r="C72" s="12" t="str">
        <f>'001 pr. asignavimai'!O91</f>
        <v>proc.</v>
      </c>
      <c r="D72" s="12">
        <f>'001 pr. asignavimai'!P91</f>
        <v>31.11</v>
      </c>
      <c r="E72" s="12">
        <f>'001 pr. asignavimai'!Q91</f>
        <v>31.11</v>
      </c>
      <c r="F72" s="111">
        <f>'001 pr. asignavimai'!R91</f>
        <v>31.11</v>
      </c>
      <c r="G72" s="179"/>
    </row>
    <row r="73" spans="1:7" ht="15" customHeight="1" x14ac:dyDescent="0.2">
      <c r="A73" s="15" t="s">
        <v>210</v>
      </c>
      <c r="B73" s="191" t="str">
        <f>'001 pr. asignavimai'!D96</f>
        <v>"Saulės" gimnazijos veikla</v>
      </c>
      <c r="C73" s="191"/>
      <c r="D73" s="191"/>
      <c r="E73" s="191"/>
      <c r="F73" s="191"/>
      <c r="G73" s="178" t="s">
        <v>26</v>
      </c>
    </row>
    <row r="74" spans="1:7" ht="15" x14ac:dyDescent="0.2">
      <c r="A74" s="12" t="str">
        <f>'001 pr. asignavimai'!M96</f>
        <v>V-001-01-01-09-01 (VB)</v>
      </c>
      <c r="B74" s="13" t="str">
        <f>'001 pr. asignavimai'!N96</f>
        <v>Tris ir daugiau valstybinių brandos egzaminų išlaikiusių abiturientų dalis</v>
      </c>
      <c r="C74" s="12" t="str">
        <f>'001 pr. asignavimai'!O96</f>
        <v>proc.</v>
      </c>
      <c r="D74" s="12">
        <f>'001 pr. asignavimai'!P96</f>
        <v>18</v>
      </c>
      <c r="E74" s="12">
        <f>'001 pr. asignavimai'!Q96</f>
        <v>19</v>
      </c>
      <c r="F74" s="111">
        <f>'001 pr. asignavimai'!R96</f>
        <v>20</v>
      </c>
      <c r="G74" s="182"/>
    </row>
    <row r="75" spans="1:7" ht="15" customHeight="1" x14ac:dyDescent="0.2">
      <c r="A75" s="12" t="str">
        <f>'001 pr. asignavimai'!M97</f>
        <v>V-001-01-01-09-02 (VB)</v>
      </c>
      <c r="B75" s="13" t="str">
        <f>'001 pr. asignavimai'!N97</f>
        <v>Be pateisinamos priežasties praleistų pamokų dalis nuo visų praleistų pamokų skaičiaus</v>
      </c>
      <c r="C75" s="12" t="str">
        <f>'001 pr. asignavimai'!O97</f>
        <v>proc.</v>
      </c>
      <c r="D75" s="12">
        <f>'001 pr. asignavimai'!P97</f>
        <v>22</v>
      </c>
      <c r="E75" s="12">
        <f>'001 pr. asignavimai'!Q97</f>
        <v>21.5</v>
      </c>
      <c r="F75" s="111">
        <f>'001 pr. asignavimai'!R97</f>
        <v>21</v>
      </c>
      <c r="G75" s="182"/>
    </row>
    <row r="76" spans="1:7" ht="15" x14ac:dyDescent="0.2">
      <c r="A76" s="12" t="str">
        <f>'001 pr. asignavimai'!M98</f>
        <v>V-001-01-01-09-03 (VB)</v>
      </c>
      <c r="B76" s="13" t="str">
        <f>'001 pr. asignavimai'!N98</f>
        <v>Pedagogų, kėlusių kvalifikaciją, dalis</v>
      </c>
      <c r="C76" s="12" t="str">
        <f>'001 pr. asignavimai'!O98</f>
        <v>proc.</v>
      </c>
      <c r="D76" s="12">
        <f>'001 pr. asignavimai'!P98</f>
        <v>54</v>
      </c>
      <c r="E76" s="12">
        <f>'001 pr. asignavimai'!Q98</f>
        <v>54</v>
      </c>
      <c r="F76" s="111">
        <f>'001 pr. asignavimai'!R98</f>
        <v>54</v>
      </c>
      <c r="G76" s="182"/>
    </row>
    <row r="77" spans="1:7" ht="15" x14ac:dyDescent="0.2">
      <c r="A77" s="12" t="str">
        <f>'001 pr. asignavimai'!M99</f>
        <v>V-001-01-01-09-04 (VB)</v>
      </c>
      <c r="B77" s="13" t="str">
        <f>'001 pr. asignavimai'!N99</f>
        <v>Švietimo pagalbos darbuotojų (etatų), tenkančių 100 mokinių, skaičius</v>
      </c>
      <c r="C77" s="12" t="str">
        <f>'001 pr. asignavimai'!O99</f>
        <v>koef.</v>
      </c>
      <c r="D77" s="12">
        <f>'001 pr. asignavimai'!P99</f>
        <v>0.5</v>
      </c>
      <c r="E77" s="12">
        <f>'001 pr. asignavimai'!Q99</f>
        <v>0.5</v>
      </c>
      <c r="F77" s="111">
        <f>'001 pr. asignavimai'!R99</f>
        <v>0.5</v>
      </c>
      <c r="G77" s="182"/>
    </row>
    <row r="78" spans="1:7" ht="15" x14ac:dyDescent="0.2">
      <c r="A78" s="12" t="str">
        <f>'001 pr. asignavimai'!M100</f>
        <v>V-001-01-01-09-05 (VB)</v>
      </c>
      <c r="B78" s="13" t="str">
        <f>'001 pr. asignavimai'!N100</f>
        <v>Mokinių, lankančių neformaliojo švietimo programas (organizuojamas mokyklos), dalis</v>
      </c>
      <c r="C78" s="12" t="str">
        <f>'001 pr. asignavimai'!O100</f>
        <v>proc.</v>
      </c>
      <c r="D78" s="12">
        <f>'001 pr. asignavimai'!P100</f>
        <v>42</v>
      </c>
      <c r="E78" s="12">
        <f>'001 pr. asignavimai'!Q100</f>
        <v>42.5</v>
      </c>
      <c r="F78" s="111">
        <f>'001 pr. asignavimai'!R100</f>
        <v>42.8</v>
      </c>
      <c r="G78" s="182"/>
    </row>
    <row r="79" spans="1:7" ht="15" customHeight="1" x14ac:dyDescent="0.2">
      <c r="A79" s="12" t="str">
        <f>'001 pr. asignavimai'!M101</f>
        <v>V-001-01-01-09-06</v>
      </c>
      <c r="B79" s="13" t="str">
        <f>'001 pr. asignavimai'!N101</f>
        <v>Nepedagoginių darbuotojų etatų dalis nuo bendro darbuotojų etatų skaičiaus</v>
      </c>
      <c r="C79" s="12" t="str">
        <f>'001 pr. asignavimai'!O101</f>
        <v>proc.</v>
      </c>
      <c r="D79" s="12">
        <f>'001 pr. asignavimai'!P101</f>
        <v>28</v>
      </c>
      <c r="E79" s="12">
        <f>'001 pr. asignavimai'!Q101</f>
        <v>29</v>
      </c>
      <c r="F79" s="111">
        <f>'001 pr. asignavimai'!R101</f>
        <v>29</v>
      </c>
      <c r="G79" s="179"/>
    </row>
    <row r="80" spans="1:7" ht="15" x14ac:dyDescent="0.2">
      <c r="A80" s="15" t="s">
        <v>211</v>
      </c>
      <c r="B80" s="191" t="str">
        <f>'001 pr. asignavimai'!D106</f>
        <v>Plungės r. Žemaičių Kalvarijos M. Valančiaus gimnazijos  veikla</v>
      </c>
      <c r="C80" s="191"/>
      <c r="D80" s="191"/>
      <c r="E80" s="191"/>
      <c r="F80" s="191"/>
      <c r="G80" s="178" t="s">
        <v>26</v>
      </c>
    </row>
    <row r="81" spans="1:7" ht="15" x14ac:dyDescent="0.2">
      <c r="A81" s="12" t="str">
        <f>'001 pr. asignavimai'!M106</f>
        <v>V-001-01-01-10-01 (VB)</v>
      </c>
      <c r="B81" s="13" t="str">
        <f>'001 pr. asignavimai'!N106</f>
        <v>Tris ir daugiau valstybinių brandos egzaminų išlaikiusių abiturientų dalis</v>
      </c>
      <c r="C81" s="12" t="str">
        <f>'001 pr. asignavimai'!O106</f>
        <v>proc.</v>
      </c>
      <c r="D81" s="12">
        <f>'001 pr. asignavimai'!P106</f>
        <v>93</v>
      </c>
      <c r="E81" s="12">
        <f>'001 pr. asignavimai'!Q106</f>
        <v>93</v>
      </c>
      <c r="F81" s="111">
        <f>'001 pr. asignavimai'!R106</f>
        <v>93</v>
      </c>
      <c r="G81" s="182"/>
    </row>
    <row r="82" spans="1:7" ht="15" customHeight="1" x14ac:dyDescent="0.2">
      <c r="A82" s="12" t="str">
        <f>'001 pr. asignavimai'!M107</f>
        <v>V-001-01-01-10-02 (VB)</v>
      </c>
      <c r="B82" s="13" t="str">
        <f>'001 pr. asignavimai'!N107</f>
        <v>Be pateisinamos priežasties praleistų pamokų dalis nuo visų praleistų pamokų skaičiaus</v>
      </c>
      <c r="C82" s="12" t="str">
        <f>'001 pr. asignavimai'!O107</f>
        <v>proc.</v>
      </c>
      <c r="D82" s="12">
        <f>'001 pr. asignavimai'!P107</f>
        <v>5</v>
      </c>
      <c r="E82" s="12">
        <f>'001 pr. asignavimai'!Q107</f>
        <v>4</v>
      </c>
      <c r="F82" s="111">
        <f>'001 pr. asignavimai'!R107</f>
        <v>4</v>
      </c>
      <c r="G82" s="182"/>
    </row>
    <row r="83" spans="1:7" ht="15" x14ac:dyDescent="0.2">
      <c r="A83" s="12" t="str">
        <f>'001 pr. asignavimai'!M108</f>
        <v>V-001-01-01-10-03 (VB)</v>
      </c>
      <c r="B83" s="13" t="str">
        <f>'001 pr. asignavimai'!N108</f>
        <v>Pedagogų, kėlusių kvalifikaciją, dalis</v>
      </c>
      <c r="C83" s="12" t="str">
        <f>'001 pr. asignavimai'!O108</f>
        <v>proc.</v>
      </c>
      <c r="D83" s="12">
        <f>'001 pr. asignavimai'!P108</f>
        <v>100</v>
      </c>
      <c r="E83" s="12">
        <f>'001 pr. asignavimai'!Q108</f>
        <v>100</v>
      </c>
      <c r="F83" s="111">
        <f>'001 pr. asignavimai'!R108</f>
        <v>100</v>
      </c>
      <c r="G83" s="182"/>
    </row>
    <row r="84" spans="1:7" ht="15" x14ac:dyDescent="0.2">
      <c r="A84" s="12" t="str">
        <f>'001 pr. asignavimai'!M109</f>
        <v>V-001-01-01-10-04 (VB)</v>
      </c>
      <c r="B84" s="13" t="str">
        <f>'001 pr. asignavimai'!N109</f>
        <v>Švietimo pagalbos darbuotojų (etatų), tenkančių 100 mokinių, skaičius</v>
      </c>
      <c r="C84" s="12" t="str">
        <f>'001 pr. asignavimai'!O109</f>
        <v>koef.</v>
      </c>
      <c r="D84" s="12">
        <f>'001 pr. asignavimai'!P109</f>
        <v>3.2</v>
      </c>
      <c r="E84" s="12">
        <f>'001 pr. asignavimai'!Q109</f>
        <v>3.3</v>
      </c>
      <c r="F84" s="111">
        <f>'001 pr. asignavimai'!R109</f>
        <v>3.4</v>
      </c>
      <c r="G84" s="182"/>
    </row>
    <row r="85" spans="1:7" ht="15" x14ac:dyDescent="0.2">
      <c r="A85" s="12" t="str">
        <f>'001 pr. asignavimai'!M110</f>
        <v>V-001-01-01-10-05 (VB)</v>
      </c>
      <c r="B85" s="13" t="str">
        <f>'001 pr. asignavimai'!N110</f>
        <v>Mokinių, lankančių neformaliojo švietimo programas (organizuojamas mokyklos), dalis</v>
      </c>
      <c r="C85" s="12" t="str">
        <f>'001 pr. asignavimai'!O110</f>
        <v>proc.</v>
      </c>
      <c r="D85" s="12">
        <f>'001 pr. asignavimai'!P110</f>
        <v>75</v>
      </c>
      <c r="E85" s="12">
        <f>'001 pr. asignavimai'!Q110</f>
        <v>75</v>
      </c>
      <c r="F85" s="111">
        <f>'001 pr. asignavimai'!R110</f>
        <v>75</v>
      </c>
      <c r="G85" s="182"/>
    </row>
    <row r="86" spans="1:7" ht="15" x14ac:dyDescent="0.2">
      <c r="A86" s="12" t="str">
        <f>'001 pr. asignavimai'!M111</f>
        <v>V-001-01-01-10-06</v>
      </c>
      <c r="B86" s="13" t="str">
        <f>'001 pr. asignavimai'!N111</f>
        <v>Nepedagoginių darbuotojų etatų dalis nuo bendro darbuotojų etatų skaičiaus</v>
      </c>
      <c r="C86" s="12" t="str">
        <f>'001 pr. asignavimai'!O111</f>
        <v>proc.</v>
      </c>
      <c r="D86" s="12">
        <f>'001 pr. asignavimai'!P111</f>
        <v>37</v>
      </c>
      <c r="E86" s="12">
        <f>'001 pr. asignavimai'!Q111</f>
        <v>37</v>
      </c>
      <c r="F86" s="111">
        <f>'001 pr. asignavimai'!R111</f>
        <v>37</v>
      </c>
      <c r="G86" s="179"/>
    </row>
    <row r="87" spans="1:7" ht="15" x14ac:dyDescent="0.2">
      <c r="A87" s="15" t="s">
        <v>212</v>
      </c>
      <c r="B87" s="191" t="str">
        <f>'001 pr. asignavimai'!D116</f>
        <v>Plungės r. Platelių meno mokyklos veikla</v>
      </c>
      <c r="C87" s="191"/>
      <c r="D87" s="191"/>
      <c r="E87" s="191"/>
      <c r="F87" s="191"/>
      <c r="G87" s="178" t="s">
        <v>26</v>
      </c>
    </row>
    <row r="88" spans="1:7" ht="15" customHeight="1" x14ac:dyDescent="0.2">
      <c r="A88" s="12" t="str">
        <f>'001 pr. asignavimai'!M116</f>
        <v>V-001-01-01-11-01 (SB/VB)</v>
      </c>
      <c r="B88" s="13" t="str">
        <f>'001 pr. asignavimai'!N116</f>
        <v>Pedagogų, kėlusių kvalifikaciją, dalis</v>
      </c>
      <c r="C88" s="12" t="str">
        <f>'001 pr. asignavimai'!O116</f>
        <v>proc.</v>
      </c>
      <c r="D88" s="12">
        <f>'001 pr. asignavimai'!P116</f>
        <v>100</v>
      </c>
      <c r="E88" s="12">
        <f>'001 pr. asignavimai'!Q116</f>
        <v>100</v>
      </c>
      <c r="F88" s="111">
        <f>'001 pr. asignavimai'!R116</f>
        <v>100</v>
      </c>
      <c r="G88" s="182"/>
    </row>
    <row r="89" spans="1:7" ht="15" x14ac:dyDescent="0.2">
      <c r="A89" s="12" t="str">
        <f>'001 pr. asignavimai'!M117</f>
        <v>V-001-01-01-11-02</v>
      </c>
      <c r="B89" s="13" t="str">
        <f>'001 pr. asignavimai'!N117</f>
        <v>Įstaigos mokinių skaičius</v>
      </c>
      <c r="C89" s="12" t="str">
        <f>'001 pr. asignavimai'!O117</f>
        <v>asm.</v>
      </c>
      <c r="D89" s="12">
        <f>'001 pr. asignavimai'!P117</f>
        <v>240</v>
      </c>
      <c r="E89" s="12">
        <f>'001 pr. asignavimai'!Q117</f>
        <v>250</v>
      </c>
      <c r="F89" s="111">
        <f>'001 pr. asignavimai'!R117</f>
        <v>255</v>
      </c>
      <c r="G89" s="182"/>
    </row>
    <row r="90" spans="1:7" ht="30" x14ac:dyDescent="0.2">
      <c r="A90" s="12" t="str">
        <f>'001 pr. asignavimai'!M118</f>
        <v xml:space="preserve">V-001-01-01-11-03 </v>
      </c>
      <c r="B90" s="13" t="str">
        <f>'001 pr. asignavimai'!N118</f>
        <v xml:space="preserve">Mokinių, dalyvavusių regioniniuose, respublikiniuose, tarptautiniuose renginiuose, konkursuose, skaičius per metus </v>
      </c>
      <c r="C90" s="12" t="str">
        <f>'001 pr. asignavimai'!O118</f>
        <v>asm.</v>
      </c>
      <c r="D90" s="12">
        <f>'001 pr. asignavimai'!P118</f>
        <v>120</v>
      </c>
      <c r="E90" s="12">
        <f>'001 pr. asignavimai'!Q118</f>
        <v>125</v>
      </c>
      <c r="F90" s="111">
        <f>'001 pr. asignavimai'!R118</f>
        <v>130</v>
      </c>
      <c r="G90" s="182"/>
    </row>
    <row r="91" spans="1:7" ht="30" x14ac:dyDescent="0.2">
      <c r="A91" s="12" t="str">
        <f>'001 pr. asignavimai'!M119</f>
        <v>V-001-01-01-11-04</v>
      </c>
      <c r="B91" s="13" t="str">
        <f>'001 pr. asignavimai'!N119</f>
        <v>Laimėtų prizinių vietų dalis regioniniuose, respublikiniuose, tarptautiniuose renginiuose, konkursuose nuo bendro dalyvavusiųjų skaičiaus neformaliojo ugdymo įstaigose</v>
      </c>
      <c r="C91" s="12" t="str">
        <f>'001 pr. asignavimai'!O119</f>
        <v>proc.</v>
      </c>
      <c r="D91" s="12">
        <f>'001 pr. asignavimai'!P119</f>
        <v>60</v>
      </c>
      <c r="E91" s="12">
        <f>'001 pr. asignavimai'!Q119</f>
        <v>62</v>
      </c>
      <c r="F91" s="111">
        <f>'001 pr. asignavimai'!R119</f>
        <v>65</v>
      </c>
      <c r="G91" s="182"/>
    </row>
    <row r="92" spans="1:7" ht="15" x14ac:dyDescent="0.2">
      <c r="A92" s="12" t="str">
        <f>'001 pr. asignavimai'!M120</f>
        <v>V-001-01-01-11-05</v>
      </c>
      <c r="B92" s="13" t="str">
        <f>'001 pr. asignavimai'!N120</f>
        <v>Vykdomų renginių skaičius</v>
      </c>
      <c r="C92" s="12" t="str">
        <f>'001 pr. asignavimai'!O120</f>
        <v>vnt.</v>
      </c>
      <c r="D92" s="12">
        <f>'001 pr. asignavimai'!P120</f>
        <v>30</v>
      </c>
      <c r="E92" s="12">
        <f>'001 pr. asignavimai'!Q120</f>
        <v>35</v>
      </c>
      <c r="F92" s="111">
        <f>'001 pr. asignavimai'!R120</f>
        <v>30</v>
      </c>
      <c r="G92" s="182"/>
    </row>
    <row r="93" spans="1:7" ht="15" x14ac:dyDescent="0.2">
      <c r="A93" s="12" t="str">
        <f>'001 pr. asignavimai'!M121</f>
        <v>V-001-01-01-11-06</v>
      </c>
      <c r="B93" s="13" t="str">
        <f>'001 pr. asignavimai'!N121</f>
        <v>Renginiuose dalyvavusių žmonių skaičius</v>
      </c>
      <c r="C93" s="12" t="str">
        <f>'001 pr. asignavimai'!O121</f>
        <v>asm.</v>
      </c>
      <c r="D93" s="12">
        <f>'001 pr. asignavimai'!P121</f>
        <v>1500</v>
      </c>
      <c r="E93" s="12">
        <f>'001 pr. asignavimai'!Q121</f>
        <v>1750</v>
      </c>
      <c r="F93" s="111">
        <f>'001 pr. asignavimai'!R121</f>
        <v>1500</v>
      </c>
      <c r="G93" s="179"/>
    </row>
    <row r="94" spans="1:7" ht="15" customHeight="1" x14ac:dyDescent="0.2">
      <c r="A94" s="15" t="s">
        <v>213</v>
      </c>
      <c r="B94" s="191" t="str">
        <f>'001 pr. asignavimai'!D126</f>
        <v>Plungės M. Oginskio meno mokyklos veikla</v>
      </c>
      <c r="C94" s="191"/>
      <c r="D94" s="191"/>
      <c r="E94" s="191"/>
      <c r="F94" s="191"/>
      <c r="G94" s="178" t="s">
        <v>26</v>
      </c>
    </row>
    <row r="95" spans="1:7" ht="15" x14ac:dyDescent="0.2">
      <c r="A95" s="12" t="str">
        <f>'001 pr. asignavimai'!M126</f>
        <v>V-001-01-01-12-01 (SB/VB)</v>
      </c>
      <c r="B95" s="13" t="str">
        <f>'001 pr. asignavimai'!N126</f>
        <v>Pedagogų, kėlusių kvalifikaciją, dalis</v>
      </c>
      <c r="C95" s="12" t="str">
        <f>'001 pr. asignavimai'!O126</f>
        <v>proc.</v>
      </c>
      <c r="D95" s="12">
        <f>'001 pr. asignavimai'!P126</f>
        <v>100</v>
      </c>
      <c r="E95" s="12">
        <f>'001 pr. asignavimai'!Q126</f>
        <v>100</v>
      </c>
      <c r="F95" s="111">
        <f>'001 pr. asignavimai'!R126</f>
        <v>100</v>
      </c>
      <c r="G95" s="182"/>
    </row>
    <row r="96" spans="1:7" ht="15" x14ac:dyDescent="0.2">
      <c r="A96" s="12" t="str">
        <f>'001 pr. asignavimai'!M127</f>
        <v xml:space="preserve">V-001-01-01-12-02 </v>
      </c>
      <c r="B96" s="13" t="str">
        <f>'001 pr. asignavimai'!N127</f>
        <v>Įstaigos mokinių skaičius iš viso</v>
      </c>
      <c r="C96" s="12" t="str">
        <f>'001 pr. asignavimai'!O127</f>
        <v>asm.</v>
      </c>
      <c r="D96" s="12">
        <f>'001 pr. asignavimai'!P127</f>
        <v>630</v>
      </c>
      <c r="E96" s="12">
        <f>'001 pr. asignavimai'!Q127</f>
        <v>630</v>
      </c>
      <c r="F96" s="111">
        <f>'001 pr. asignavimai'!R127</f>
        <v>630</v>
      </c>
      <c r="G96" s="182"/>
    </row>
    <row r="97" spans="1:7" ht="35.25" customHeight="1" x14ac:dyDescent="0.2">
      <c r="A97" s="12" t="str">
        <f>'001 pr. asignavimai'!M128</f>
        <v>V-001-01-01-12-03</v>
      </c>
      <c r="B97" s="13" t="str">
        <f>'001 pr. asignavimai'!N128</f>
        <v xml:space="preserve">Mokinių, dalyvavusių regioniniuose, respublikiniuose, tarptautiniuose renginiuose, konkursuose, skaičius per metus </v>
      </c>
      <c r="C97" s="12" t="str">
        <f>'001 pr. asignavimai'!O128</f>
        <v>asm.</v>
      </c>
      <c r="D97" s="12">
        <f>'001 pr. asignavimai'!P128</f>
        <v>480</v>
      </c>
      <c r="E97" s="12">
        <f>'001 pr. asignavimai'!Q128</f>
        <v>490</v>
      </c>
      <c r="F97" s="111">
        <f>'001 pr. asignavimai'!R128</f>
        <v>500</v>
      </c>
      <c r="G97" s="182"/>
    </row>
    <row r="98" spans="1:7" ht="35.25" customHeight="1" x14ac:dyDescent="0.2">
      <c r="A98" s="12" t="str">
        <f>'001 pr. asignavimai'!M129</f>
        <v>V-001-01-01-12-04</v>
      </c>
      <c r="B98" s="13" t="str">
        <f>'001 pr. asignavimai'!N129</f>
        <v>Laimėtų prizinių vietų dalis regioniniuose, respublikiniuose, tarptautiniuose renginiuose, konkursuose nuo bendro dalyvavusiųjų skaičiaus neformaliojo ugdymo įstaigose</v>
      </c>
      <c r="C98" s="12" t="str">
        <f>'001 pr. asignavimai'!O129</f>
        <v>proc.</v>
      </c>
      <c r="D98" s="12">
        <f>'001 pr. asignavimai'!P129</f>
        <v>94</v>
      </c>
      <c r="E98" s="12">
        <f>'001 pr. asignavimai'!Q129</f>
        <v>95</v>
      </c>
      <c r="F98" s="111">
        <f>'001 pr. asignavimai'!R129</f>
        <v>95</v>
      </c>
      <c r="G98" s="182"/>
    </row>
    <row r="99" spans="1:7" ht="15" customHeight="1" x14ac:dyDescent="0.2">
      <c r="A99" s="12" t="str">
        <f>'001 pr. asignavimai'!M130</f>
        <v>V-001-01-01-12-05</v>
      </c>
      <c r="B99" s="13" t="str">
        <f>'001 pr. asignavimai'!N130</f>
        <v>Vykdomų renginių skaičius</v>
      </c>
      <c r="C99" s="12" t="str">
        <f>'001 pr. asignavimai'!O130</f>
        <v>vnt.</v>
      </c>
      <c r="D99" s="12">
        <f>'001 pr. asignavimai'!P130</f>
        <v>50</v>
      </c>
      <c r="E99" s="12">
        <f>'001 pr. asignavimai'!Q130</f>
        <v>50</v>
      </c>
      <c r="F99" s="111">
        <f>'001 pr. asignavimai'!R130</f>
        <v>50</v>
      </c>
      <c r="G99" s="182"/>
    </row>
    <row r="100" spans="1:7" ht="15" x14ac:dyDescent="0.2">
      <c r="A100" s="12" t="str">
        <f>'001 pr. asignavimai'!M131</f>
        <v>V-001-01-01-12-06</v>
      </c>
      <c r="B100" s="13" t="str">
        <f>'001 pr. asignavimai'!N131</f>
        <v>Renginiuose dalyvavusių žmonių skaičius</v>
      </c>
      <c r="C100" s="12" t="str">
        <f>'001 pr. asignavimai'!O131</f>
        <v>asm.</v>
      </c>
      <c r="D100" s="12">
        <f>'001 pr. asignavimai'!P131</f>
        <v>7500</v>
      </c>
      <c r="E100" s="12">
        <f>'001 pr. asignavimai'!Q131</f>
        <v>7500</v>
      </c>
      <c r="F100" s="111">
        <f>'001 pr. asignavimai'!R131</f>
        <v>7500</v>
      </c>
      <c r="G100" s="179"/>
    </row>
    <row r="101" spans="1:7" ht="15" customHeight="1" x14ac:dyDescent="0.2">
      <c r="A101" s="15" t="s">
        <v>214</v>
      </c>
      <c r="B101" s="191" t="str">
        <f>'001 pr. asignavimai'!D136</f>
        <v>Plungės sporto ir rekreacijos centro veikla</v>
      </c>
      <c r="C101" s="191"/>
      <c r="D101" s="191"/>
      <c r="E101" s="191"/>
      <c r="F101" s="191"/>
      <c r="G101" s="178" t="s">
        <v>26</v>
      </c>
    </row>
    <row r="102" spans="1:7" ht="15" x14ac:dyDescent="0.2">
      <c r="A102" s="12" t="str">
        <f>'001 pr. asignavimai'!M136</f>
        <v xml:space="preserve">V-001-01-01-13-01 </v>
      </c>
      <c r="B102" s="13" t="str">
        <f>'001 pr. asignavimai'!N136</f>
        <v>Lietuvos čempionatų nugalėtojų/ prizininkų skaičius</v>
      </c>
      <c r="C102" s="12" t="str">
        <f>'001 pr. asignavimai'!O136</f>
        <v>asm.</v>
      </c>
      <c r="D102" s="12">
        <f>'001 pr. asignavimai'!P136</f>
        <v>65</v>
      </c>
      <c r="E102" s="12">
        <f>'001 pr. asignavimai'!Q136</f>
        <v>70</v>
      </c>
      <c r="F102" s="111">
        <f>'001 pr. asignavimai'!R136</f>
        <v>75</v>
      </c>
      <c r="G102" s="182"/>
    </row>
    <row r="103" spans="1:7" ht="15" x14ac:dyDescent="0.2">
      <c r="A103" s="12" t="str">
        <f>'001 pr. asignavimai'!M137</f>
        <v>V-001-01-01-13-02</v>
      </c>
      <c r="B103" s="13" t="str">
        <f>'001 pr. asignavimai'!N137</f>
        <v>Įstaigos mokinių skaičius</v>
      </c>
      <c r="C103" s="12" t="str">
        <f>'001 pr. asignavimai'!O137</f>
        <v>asm.</v>
      </c>
      <c r="D103" s="12">
        <f>'001 pr. asignavimai'!P137</f>
        <v>520</v>
      </c>
      <c r="E103" s="12">
        <f>'001 pr. asignavimai'!Q137</f>
        <v>540</v>
      </c>
      <c r="F103" s="111">
        <f>'001 pr. asignavimai'!R137</f>
        <v>550</v>
      </c>
      <c r="G103" s="182"/>
    </row>
    <row r="104" spans="1:7" ht="18" customHeight="1" x14ac:dyDescent="0.2">
      <c r="A104" s="12" t="str">
        <f>'001 pr. asignavimai'!M138</f>
        <v>V-001-01-01-13-03 (SB/VB)</v>
      </c>
      <c r="B104" s="13" t="str">
        <f>'001 pr. asignavimai'!N138</f>
        <v>Trenerių, kėlusių kvalifikaciją, dalis</v>
      </c>
      <c r="C104" s="12" t="str">
        <f>'001 pr. asignavimai'!O138</f>
        <v>proc.</v>
      </c>
      <c r="D104" s="12">
        <f>'001 pr. asignavimai'!P138</f>
        <v>23</v>
      </c>
      <c r="E104" s="12">
        <f>'001 pr. asignavimai'!Q138</f>
        <v>25</v>
      </c>
      <c r="F104" s="111">
        <f>'001 pr. asignavimai'!R138</f>
        <v>25</v>
      </c>
      <c r="G104" s="182"/>
    </row>
    <row r="105" spans="1:7" ht="18" customHeight="1" x14ac:dyDescent="0.2">
      <c r="A105" s="12" t="str">
        <f>'001 pr. asignavimai'!M139</f>
        <v>V-001-01-01-13-04</v>
      </c>
      <c r="B105" s="13" t="str">
        <f>'001 pr. asignavimai'!N139</f>
        <v>Vykdomų renginių skaičius</v>
      </c>
      <c r="C105" s="12" t="str">
        <f>'001 pr. asignavimai'!O139</f>
        <v>vnt.</v>
      </c>
      <c r="D105" s="12">
        <f>'001 pr. asignavimai'!P139</f>
        <v>30</v>
      </c>
      <c r="E105" s="12">
        <f>'001 pr. asignavimai'!Q139</f>
        <v>35</v>
      </c>
      <c r="F105" s="111">
        <f>'001 pr. asignavimai'!R139</f>
        <v>40</v>
      </c>
      <c r="G105" s="182"/>
    </row>
    <row r="106" spans="1:7" ht="15" x14ac:dyDescent="0.2">
      <c r="A106" s="12" t="str">
        <f>'001 pr. asignavimai'!M140</f>
        <v>V-001-01-01-13-05</v>
      </c>
      <c r="B106" s="13" t="str">
        <f>'001 pr. asignavimai'!N140</f>
        <v>Renginiuose dalyvavusių žmonių skaičius</v>
      </c>
      <c r="C106" s="12" t="str">
        <f>'001 pr. asignavimai'!O140</f>
        <v>asm.</v>
      </c>
      <c r="D106" s="12">
        <f>'001 pr. asignavimai'!P140</f>
        <v>4000</v>
      </c>
      <c r="E106" s="12">
        <f>'001 pr. asignavimai'!Q140</f>
        <v>4100</v>
      </c>
      <c r="F106" s="111">
        <f>'001 pr. asignavimai'!R140</f>
        <v>4200</v>
      </c>
      <c r="G106" s="182"/>
    </row>
    <row r="107" spans="1:7" ht="15" x14ac:dyDescent="0.2">
      <c r="A107" s="15" t="s">
        <v>215</v>
      </c>
      <c r="B107" s="191" t="str">
        <f>'001 pr. asignavimai'!D145</f>
        <v>Lopšelio-darželio "Nykštukas" veikla</v>
      </c>
      <c r="C107" s="191"/>
      <c r="D107" s="191"/>
      <c r="E107" s="191"/>
      <c r="F107" s="191"/>
      <c r="G107" s="182" t="s">
        <v>26</v>
      </c>
    </row>
    <row r="108" spans="1:7" ht="15" x14ac:dyDescent="0.2">
      <c r="A108" s="12" t="str">
        <f>'001 pr. asignavimai'!M145</f>
        <v>V-001-01-01-14-01 (SB/VB)</v>
      </c>
      <c r="B108" s="13" t="str">
        <f>'001 pr. asignavimai'!N145</f>
        <v>Pedagogų, kėlusių kvalifikaciją, dalis</v>
      </c>
      <c r="C108" s="12" t="str">
        <f>'001 pr. asignavimai'!O145</f>
        <v>proc.</v>
      </c>
      <c r="D108" s="12">
        <f>'001 pr. asignavimai'!P145</f>
        <v>100</v>
      </c>
      <c r="E108" s="12">
        <f>'001 pr. asignavimai'!Q145</f>
        <v>100</v>
      </c>
      <c r="F108" s="111">
        <f>'001 pr. asignavimai'!R145</f>
        <v>100</v>
      </c>
      <c r="G108" s="182"/>
    </row>
    <row r="109" spans="1:7" ht="15" x14ac:dyDescent="0.2">
      <c r="A109" s="12" t="str">
        <f>'001 pr. asignavimai'!M146</f>
        <v>V-001-01-01-14-02 (SB/VB)</v>
      </c>
      <c r="B109" s="13" t="str">
        <f>'001 pr. asignavimai'!N146</f>
        <v>Naujai komplektuojamų ugdymo grupių, kuriose yra ne daugiau kaip 20 mokinių, dalis</v>
      </c>
      <c r="C109" s="12" t="str">
        <f>'001 pr. asignavimai'!O146</f>
        <v>proc.</v>
      </c>
      <c r="D109" s="12">
        <f>'001 pr. asignavimai'!P146</f>
        <v>100</v>
      </c>
      <c r="E109" s="12">
        <f>'001 pr. asignavimai'!Q146</f>
        <v>100</v>
      </c>
      <c r="F109" s="111">
        <f>'001 pr. asignavimai'!R146</f>
        <v>100</v>
      </c>
      <c r="G109" s="182"/>
    </row>
    <row r="110" spans="1:7" ht="15" x14ac:dyDescent="0.2">
      <c r="A110" s="12" t="str">
        <f>'001 pr. asignavimai'!M147</f>
        <v>V-001-01-01-14-03 (SB/VB)</v>
      </c>
      <c r="B110" s="13" t="str">
        <f>'001 pr. asignavimai'!N147</f>
        <v>Vaikų, ugdomų pagal ikimokyklinio ugdymo programą, skaičius</v>
      </c>
      <c r="C110" s="12" t="str">
        <f>'001 pr. asignavimai'!O147</f>
        <v>asm.</v>
      </c>
      <c r="D110" s="12">
        <f>'001 pr. asignavimai'!P147</f>
        <v>108</v>
      </c>
      <c r="E110" s="12">
        <f>'001 pr. asignavimai'!Q147</f>
        <v>108</v>
      </c>
      <c r="F110" s="111">
        <f>'001 pr. asignavimai'!R147</f>
        <v>108</v>
      </c>
      <c r="G110" s="182"/>
    </row>
    <row r="111" spans="1:7" ht="15" x14ac:dyDescent="0.2">
      <c r="A111" s="12" t="str">
        <f>'001 pr. asignavimai'!M148</f>
        <v>V-001-01-01-14-04 (SB/VB)</v>
      </c>
      <c r="B111" s="13" t="str">
        <f>'001 pr. asignavimai'!N148</f>
        <v>Vaikų, ugdomų pagal priešmokyklinio ugdymo programą, skaičius</v>
      </c>
      <c r="C111" s="12" t="str">
        <f>'001 pr. asignavimai'!O148</f>
        <v>asm.</v>
      </c>
      <c r="D111" s="12">
        <f>'001 pr. asignavimai'!P148</f>
        <v>40</v>
      </c>
      <c r="E111" s="12">
        <f>'001 pr. asignavimai'!Q148</f>
        <v>40</v>
      </c>
      <c r="F111" s="111">
        <f>'001 pr. asignavimai'!R148</f>
        <v>48</v>
      </c>
      <c r="G111" s="179"/>
    </row>
    <row r="112" spans="1:7" ht="15" x14ac:dyDescent="0.2">
      <c r="A112" s="15" t="s">
        <v>216</v>
      </c>
      <c r="B112" s="191" t="str">
        <f>'001 pr. asignavimai'!D153</f>
        <v>Lopšelio-darželio "Pasaka" veikla</v>
      </c>
      <c r="C112" s="191"/>
      <c r="D112" s="191"/>
      <c r="E112" s="191"/>
      <c r="F112" s="191"/>
      <c r="G112" s="182" t="s">
        <v>26</v>
      </c>
    </row>
    <row r="113" spans="1:7" ht="15" x14ac:dyDescent="0.2">
      <c r="A113" s="12" t="str">
        <f>'001 pr. asignavimai'!M153</f>
        <v>V-001-01-01-15-01 (SB/VB)</v>
      </c>
      <c r="B113" s="13" t="str">
        <f>'001 pr. asignavimai'!N153</f>
        <v>Pedagogų, kėlusių kvalifikaciją, dalis</v>
      </c>
      <c r="C113" s="12" t="str">
        <f>'001 pr. asignavimai'!O153</f>
        <v>proc.</v>
      </c>
      <c r="D113" s="12">
        <f>'001 pr. asignavimai'!P153</f>
        <v>100</v>
      </c>
      <c r="E113" s="12">
        <f>'001 pr. asignavimai'!Q153</f>
        <v>100</v>
      </c>
      <c r="F113" s="111">
        <f>'001 pr. asignavimai'!R153</f>
        <v>100</v>
      </c>
      <c r="G113" s="182"/>
    </row>
    <row r="114" spans="1:7" ht="15" x14ac:dyDescent="0.2">
      <c r="A114" s="12" t="str">
        <f>'001 pr. asignavimai'!M154</f>
        <v>V-001-01-01-15-02 (SB/VB)</v>
      </c>
      <c r="B114" s="13" t="str">
        <f>'001 pr. asignavimai'!N154</f>
        <v>Naujai komplektuojamų ugdymo grupių, kuriose yra ne daugiau kaip 20 mokinių, dalis</v>
      </c>
      <c r="C114" s="12" t="str">
        <f>'001 pr. asignavimai'!O154</f>
        <v>proc.</v>
      </c>
      <c r="D114" s="12">
        <f>'001 pr. asignavimai'!P154</f>
        <v>100</v>
      </c>
      <c r="E114" s="12">
        <f>'001 pr. asignavimai'!Q154</f>
        <v>100</v>
      </c>
      <c r="F114" s="111">
        <f>'001 pr. asignavimai'!R154</f>
        <v>100</v>
      </c>
      <c r="G114" s="182"/>
    </row>
    <row r="115" spans="1:7" ht="15" x14ac:dyDescent="0.2">
      <c r="A115" s="12" t="str">
        <f>'001 pr. asignavimai'!M155</f>
        <v>V-001-01-01-15-03 (SB/VB)</v>
      </c>
      <c r="B115" s="13" t="str">
        <f>'001 pr. asignavimai'!N155</f>
        <v>Vaikų, ugdomų pagal ikimokyklinio ugdymo programą, skaičius</v>
      </c>
      <c r="C115" s="12" t="str">
        <f>'001 pr. asignavimai'!O155</f>
        <v>asm.</v>
      </c>
      <c r="D115" s="12">
        <f>'001 pr. asignavimai'!P155</f>
        <v>170</v>
      </c>
      <c r="E115" s="12">
        <f>'001 pr. asignavimai'!Q155</f>
        <v>170</v>
      </c>
      <c r="F115" s="111">
        <f>'001 pr. asignavimai'!R155</f>
        <v>170</v>
      </c>
      <c r="G115" s="182"/>
    </row>
    <row r="116" spans="1:7" ht="15" x14ac:dyDescent="0.2">
      <c r="A116" s="12" t="str">
        <f>'001 pr. asignavimai'!M156</f>
        <v>V-001-01-01-15-04 (SB/VB)</v>
      </c>
      <c r="B116" s="13" t="str">
        <f>'001 pr. asignavimai'!N156</f>
        <v>Vaikų, ugdomų pagal priešmokyklinio ugdymo programą, skaičius</v>
      </c>
      <c r="C116" s="12" t="str">
        <f>'001 pr. asignavimai'!O156</f>
        <v>asm.</v>
      </c>
      <c r="D116" s="12">
        <f>'001 pr. asignavimai'!P156</f>
        <v>43</v>
      </c>
      <c r="E116" s="12">
        <f>'001 pr. asignavimai'!Q156</f>
        <v>40</v>
      </c>
      <c r="F116" s="111">
        <f>'001 pr. asignavimai'!R156</f>
        <v>40</v>
      </c>
      <c r="G116" s="179"/>
    </row>
    <row r="117" spans="1:7" ht="15" x14ac:dyDescent="0.2">
      <c r="A117" s="15" t="s">
        <v>217</v>
      </c>
      <c r="B117" s="191" t="str">
        <f>'001 pr. asignavimai'!D161</f>
        <v>Lopšelio-darželio "Raudonkepuraitė" veikla</v>
      </c>
      <c r="C117" s="191"/>
      <c r="D117" s="191"/>
      <c r="E117" s="191"/>
      <c r="F117" s="191"/>
      <c r="G117" s="182" t="s">
        <v>26</v>
      </c>
    </row>
    <row r="118" spans="1:7" ht="15" x14ac:dyDescent="0.2">
      <c r="A118" s="12" t="str">
        <f>'001 pr. asignavimai'!M161</f>
        <v>V-001-01-01-16-01 (SB/VB)</v>
      </c>
      <c r="B118" s="13" t="str">
        <f>'001 pr. asignavimai'!N161</f>
        <v>Pedagogų, kėlusių kvalifikaciją, dalis</v>
      </c>
      <c r="C118" s="12" t="str">
        <f>'001 pr. asignavimai'!O161</f>
        <v>proc.</v>
      </c>
      <c r="D118" s="12">
        <f>'001 pr. asignavimai'!P161</f>
        <v>100</v>
      </c>
      <c r="E118" s="12">
        <f>'001 pr. asignavimai'!Q161</f>
        <v>100</v>
      </c>
      <c r="F118" s="111">
        <f>'001 pr. asignavimai'!R161</f>
        <v>100</v>
      </c>
      <c r="G118" s="182"/>
    </row>
    <row r="119" spans="1:7" ht="15" x14ac:dyDescent="0.2">
      <c r="A119" s="12" t="str">
        <f>'001 pr. asignavimai'!M162</f>
        <v>V-001-01-01-16-02 (SB/VB)</v>
      </c>
      <c r="B119" s="13" t="str">
        <f>'001 pr. asignavimai'!N162</f>
        <v>Naujai komplektuojamų ugdymo grupių, kuriose yra ne daugiau kaip 20 mokinių, dalis</v>
      </c>
      <c r="C119" s="12" t="str">
        <f>'001 pr. asignavimai'!O162</f>
        <v>proc.</v>
      </c>
      <c r="D119" s="12">
        <f>'001 pr. asignavimai'!P162</f>
        <v>100</v>
      </c>
      <c r="E119" s="12">
        <f>'001 pr. asignavimai'!Q162</f>
        <v>100</v>
      </c>
      <c r="F119" s="111">
        <f>'001 pr. asignavimai'!R162</f>
        <v>100</v>
      </c>
      <c r="G119" s="182"/>
    </row>
    <row r="120" spans="1:7" ht="15" x14ac:dyDescent="0.2">
      <c r="A120" s="12" t="str">
        <f>'001 pr. asignavimai'!M163</f>
        <v>V-001-01-01-16-03 (SB/VB)</v>
      </c>
      <c r="B120" s="13" t="str">
        <f>'001 pr. asignavimai'!N163</f>
        <v>Vaikų, ugdomų pagal ikimokyklinio ugdymo programą, skaičius</v>
      </c>
      <c r="C120" s="12" t="str">
        <f>'001 pr. asignavimai'!O163</f>
        <v>asm.</v>
      </c>
      <c r="D120" s="12">
        <f>'001 pr. asignavimai'!P163</f>
        <v>196</v>
      </c>
      <c r="E120" s="12">
        <f>'001 pr. asignavimai'!Q163</f>
        <v>276</v>
      </c>
      <c r="F120" s="111">
        <f>'001 pr. asignavimai'!R163</f>
        <v>276</v>
      </c>
      <c r="G120" s="182"/>
    </row>
    <row r="121" spans="1:7" ht="15" x14ac:dyDescent="0.2">
      <c r="A121" s="12" t="str">
        <f>'001 pr. asignavimai'!M164</f>
        <v>V-001-01-01-16-04 (SB/VB)</v>
      </c>
      <c r="B121" s="13" t="str">
        <f>'001 pr. asignavimai'!N164</f>
        <v>Vaikų, ugdomų pagal priešmokyklinio ugdymo programą, skaičius</v>
      </c>
      <c r="C121" s="12" t="str">
        <f>'001 pr. asignavimai'!O164</f>
        <v>asm.</v>
      </c>
      <c r="D121" s="12">
        <f>'001 pr. asignavimai'!P164</f>
        <v>40</v>
      </c>
      <c r="E121" s="12">
        <f>'001 pr. asignavimai'!Q164</f>
        <v>40</v>
      </c>
      <c r="F121" s="111">
        <f>'001 pr. asignavimai'!R164</f>
        <v>40</v>
      </c>
      <c r="G121" s="179"/>
    </row>
    <row r="122" spans="1:7" ht="15" x14ac:dyDescent="0.2">
      <c r="A122" s="15" t="s">
        <v>218</v>
      </c>
      <c r="B122" s="191" t="str">
        <f>'001 pr. asignavimai'!D169</f>
        <v>Lopšelio-darželio "Rūtelė" veikla</v>
      </c>
      <c r="C122" s="191"/>
      <c r="D122" s="191"/>
      <c r="E122" s="191"/>
      <c r="F122" s="191"/>
      <c r="G122" s="182" t="s">
        <v>26</v>
      </c>
    </row>
    <row r="123" spans="1:7" ht="15" x14ac:dyDescent="0.2">
      <c r="A123" s="12" t="str">
        <f>'001 pr. asignavimai'!M169</f>
        <v>V-001-01-01-17-01 (SB/VB)</v>
      </c>
      <c r="B123" s="13" t="str">
        <f>'001 pr. asignavimai'!N169</f>
        <v>Pedagogų, kėlusių kvalifikaciją, dalis</v>
      </c>
      <c r="C123" s="12" t="str">
        <f>'001 pr. asignavimai'!O169</f>
        <v>proc.</v>
      </c>
      <c r="D123" s="12">
        <f>'001 pr. asignavimai'!P169</f>
        <v>100</v>
      </c>
      <c r="E123" s="12">
        <f>'001 pr. asignavimai'!Q169</f>
        <v>100</v>
      </c>
      <c r="F123" s="111">
        <f>'001 pr. asignavimai'!R169</f>
        <v>100</v>
      </c>
      <c r="G123" s="182"/>
    </row>
    <row r="124" spans="1:7" ht="15" x14ac:dyDescent="0.2">
      <c r="A124" s="12" t="str">
        <f>'001 pr. asignavimai'!M170</f>
        <v>V-001-01-01-17-02 (SB/VB)</v>
      </c>
      <c r="B124" s="13" t="str">
        <f>'001 pr. asignavimai'!N170</f>
        <v>Naujai komplektuojamų ugdymo grupių, kuriose yra ne daugiau kaip 20 mokinių, dalis</v>
      </c>
      <c r="C124" s="12" t="str">
        <f>'001 pr. asignavimai'!O170</f>
        <v>proc.</v>
      </c>
      <c r="D124" s="12">
        <f>'001 pr. asignavimai'!P170</f>
        <v>0</v>
      </c>
      <c r="E124" s="12">
        <f>'001 pr. asignavimai'!Q170</f>
        <v>0</v>
      </c>
      <c r="F124" s="111">
        <f>'001 pr. asignavimai'!R170</f>
        <v>0</v>
      </c>
      <c r="G124" s="182"/>
    </row>
    <row r="125" spans="1:7" ht="15" x14ac:dyDescent="0.2">
      <c r="A125" s="12" t="str">
        <f>'001 pr. asignavimai'!M171</f>
        <v>V-001-01-01-17-03 (SB/VB)</v>
      </c>
      <c r="B125" s="13" t="str">
        <f>'001 pr. asignavimai'!N171</f>
        <v>Vaikų, ugdomų pagal ikimokyklinio ugdymo programą, skaičius</v>
      </c>
      <c r="C125" s="12" t="str">
        <f>'001 pr. asignavimai'!O171</f>
        <v>asm.</v>
      </c>
      <c r="D125" s="12">
        <f>'001 pr. asignavimai'!P171</f>
        <v>174</v>
      </c>
      <c r="E125" s="12">
        <f>'001 pr. asignavimai'!Q171</f>
        <v>186</v>
      </c>
      <c r="F125" s="111">
        <f>'001 pr. asignavimai'!R171</f>
        <v>184</v>
      </c>
      <c r="G125" s="182"/>
    </row>
    <row r="126" spans="1:7" ht="15" x14ac:dyDescent="0.2">
      <c r="A126" s="12" t="str">
        <f>'001 pr. asignavimai'!M172</f>
        <v>V-001-01-01-17-04 (SB/VB)</v>
      </c>
      <c r="B126" s="13" t="str">
        <f>'001 pr. asignavimai'!N172</f>
        <v>Vaikų, ugdomų pagal priešmokyklinio ugdymo programą, skaičius</v>
      </c>
      <c r="C126" s="12" t="str">
        <f>'001 pr. asignavimai'!O172</f>
        <v>asm.</v>
      </c>
      <c r="D126" s="12">
        <f>'001 pr. asignavimai'!P172</f>
        <v>51</v>
      </c>
      <c r="E126" s="12">
        <f>'001 pr. asignavimai'!Q172</f>
        <v>39</v>
      </c>
      <c r="F126" s="111">
        <f>'001 pr. asignavimai'!R172</f>
        <v>41</v>
      </c>
      <c r="G126" s="179"/>
    </row>
    <row r="127" spans="1:7" ht="15" x14ac:dyDescent="0.2">
      <c r="A127" s="15" t="s">
        <v>219</v>
      </c>
      <c r="B127" s="191" t="str">
        <f>'001 pr. asignavimai'!D177</f>
        <v>Lopšelio-darželio "Saulutė" veikla</v>
      </c>
      <c r="C127" s="191"/>
      <c r="D127" s="191"/>
      <c r="E127" s="191"/>
      <c r="F127" s="191"/>
      <c r="G127" s="182" t="s">
        <v>26</v>
      </c>
    </row>
    <row r="128" spans="1:7" ht="15" x14ac:dyDescent="0.2">
      <c r="A128" s="12" t="str">
        <f>'001 pr. asignavimai'!M177</f>
        <v>V-001-01-01-18-01 (SB/VB)</v>
      </c>
      <c r="B128" s="13" t="str">
        <f>'001 pr. asignavimai'!N177</f>
        <v>Pedagogų, kėlusių kvalifikaciją, dalis</v>
      </c>
      <c r="C128" s="12" t="str">
        <f>'001 pr. asignavimai'!O177</f>
        <v>proc.</v>
      </c>
      <c r="D128" s="12">
        <f>'001 pr. asignavimai'!P177</f>
        <v>100</v>
      </c>
      <c r="E128" s="12">
        <f>'001 pr. asignavimai'!Q177</f>
        <v>100</v>
      </c>
      <c r="F128" s="111">
        <f>'001 pr. asignavimai'!R177</f>
        <v>100</v>
      </c>
      <c r="G128" s="182"/>
    </row>
    <row r="129" spans="1:7" ht="15" x14ac:dyDescent="0.2">
      <c r="A129" s="12" t="str">
        <f>'001 pr. asignavimai'!M178</f>
        <v>V-001-01-01-18-02 (SB/VB)</v>
      </c>
      <c r="B129" s="13" t="str">
        <f>'001 pr. asignavimai'!N178</f>
        <v>Naujai komplektuojamų ugdymo grupių, kuriose yra ne daugiau kaip 20 mokinių, dalis</v>
      </c>
      <c r="C129" s="12" t="str">
        <f>'001 pr. asignavimai'!O178</f>
        <v>proc.</v>
      </c>
      <c r="D129" s="12">
        <f>'001 pr. asignavimai'!P178</f>
        <v>100</v>
      </c>
      <c r="E129" s="12">
        <f>'001 pr. asignavimai'!Q178</f>
        <v>100</v>
      </c>
      <c r="F129" s="111">
        <f>'001 pr. asignavimai'!R178</f>
        <v>100</v>
      </c>
      <c r="G129" s="182"/>
    </row>
    <row r="130" spans="1:7" ht="15" x14ac:dyDescent="0.2">
      <c r="A130" s="12" t="str">
        <f>'001 pr. asignavimai'!M179</f>
        <v>V-001-01-01-18-03 (SB/VB)</v>
      </c>
      <c r="B130" s="13" t="str">
        <f>'001 pr. asignavimai'!N179</f>
        <v>Vaikų, ugdomų pagal ikimokyklinio ugdymo programą, skaičius</v>
      </c>
      <c r="C130" s="12" t="str">
        <f>'001 pr. asignavimai'!O179</f>
        <v>asm.</v>
      </c>
      <c r="D130" s="12">
        <f>'001 pr. asignavimai'!P179</f>
        <v>188</v>
      </c>
      <c r="E130" s="12">
        <f>'001 pr. asignavimai'!Q179</f>
        <v>175</v>
      </c>
      <c r="F130" s="111">
        <f>'001 pr. asignavimai'!R179</f>
        <v>177</v>
      </c>
      <c r="G130" s="182"/>
    </row>
    <row r="131" spans="1:7" ht="15" x14ac:dyDescent="0.2">
      <c r="A131" s="12" t="str">
        <f>'001 pr. asignavimai'!M180</f>
        <v>V-001-01-01-18-04 (SB/VB)</v>
      </c>
      <c r="B131" s="13" t="str">
        <f>'001 pr. asignavimai'!N180</f>
        <v>Vaikų, ugdomų pagal priešmokyklinio ugdymo programą, skaičius</v>
      </c>
      <c r="C131" s="12" t="str">
        <f>'001 pr. asignavimai'!O180</f>
        <v>asm.</v>
      </c>
      <c r="D131" s="12">
        <f>'001 pr. asignavimai'!P180</f>
        <v>39</v>
      </c>
      <c r="E131" s="12">
        <f>'001 pr. asignavimai'!Q180</f>
        <v>50</v>
      </c>
      <c r="F131" s="111">
        <f>'001 pr. asignavimai'!R180</f>
        <v>48</v>
      </c>
      <c r="G131" s="179"/>
    </row>
    <row r="132" spans="1:7" ht="15" x14ac:dyDescent="0.2">
      <c r="A132" s="15" t="s">
        <v>220</v>
      </c>
      <c r="B132" s="191" t="str">
        <f>'001 pr. asignavimai'!D185</f>
        <v>Lopšelio-darželio "Vyturėlis" veikla</v>
      </c>
      <c r="C132" s="191"/>
      <c r="D132" s="191"/>
      <c r="E132" s="191"/>
      <c r="F132" s="191"/>
      <c r="G132" s="182" t="s">
        <v>26</v>
      </c>
    </row>
    <row r="133" spans="1:7" ht="15" x14ac:dyDescent="0.2">
      <c r="A133" s="12" t="str">
        <f>'001 pr. asignavimai'!M185</f>
        <v>V-001-01-01-19-01 (SB/VB)</v>
      </c>
      <c r="B133" s="13" t="str">
        <f>'001 pr. asignavimai'!N185</f>
        <v>Pedagogų, kėlusių kvalifikaciją, dalis</v>
      </c>
      <c r="C133" s="12" t="str">
        <f>'001 pr. asignavimai'!O185</f>
        <v>proc.</v>
      </c>
      <c r="D133" s="12">
        <f>'001 pr. asignavimai'!P185</f>
        <v>100</v>
      </c>
      <c r="E133" s="12">
        <f>'001 pr. asignavimai'!Q185</f>
        <v>100</v>
      </c>
      <c r="F133" s="111">
        <f>'001 pr. asignavimai'!R185</f>
        <v>100</v>
      </c>
      <c r="G133" s="182"/>
    </row>
    <row r="134" spans="1:7" ht="15" x14ac:dyDescent="0.2">
      <c r="A134" s="12" t="str">
        <f>'001 pr. asignavimai'!M186</f>
        <v>V-001-01-01-19-02 (SB/VB)</v>
      </c>
      <c r="B134" s="13" t="str">
        <f>'001 pr. asignavimai'!N186</f>
        <v>Naujai komplektuojamų ugdymo grupių, kuriose yra ne daugiau kaip 20 mokinių, dalis</v>
      </c>
      <c r="C134" s="12" t="str">
        <f>'001 pr. asignavimai'!O186</f>
        <v>proc.</v>
      </c>
      <c r="D134" s="12">
        <f>'001 pr. asignavimai'!P186</f>
        <v>100</v>
      </c>
      <c r="E134" s="12">
        <f>'001 pr. asignavimai'!Q186</f>
        <v>100</v>
      </c>
      <c r="F134" s="111">
        <f>'001 pr. asignavimai'!R186</f>
        <v>100</v>
      </c>
      <c r="G134" s="182"/>
    </row>
    <row r="135" spans="1:7" ht="15" x14ac:dyDescent="0.2">
      <c r="A135" s="12" t="str">
        <f>'001 pr. asignavimai'!M187</f>
        <v>V-001-01-01-19-03 (SB/VB)</v>
      </c>
      <c r="B135" s="13" t="str">
        <f>'001 pr. asignavimai'!N187</f>
        <v>Vaikų, ugdomų pagal ikimokyklinio ugdymo programą, skaičius</v>
      </c>
      <c r="C135" s="12" t="str">
        <f>'001 pr. asignavimai'!O187</f>
        <v>asm.</v>
      </c>
      <c r="D135" s="12">
        <f>'001 pr. asignavimai'!P187</f>
        <v>239</v>
      </c>
      <c r="E135" s="12">
        <f>'001 pr. asignavimai'!Q187</f>
        <v>246</v>
      </c>
      <c r="F135" s="111">
        <f>'001 pr. asignavimai'!R187</f>
        <v>239</v>
      </c>
      <c r="G135" s="182"/>
    </row>
    <row r="136" spans="1:7" ht="15" x14ac:dyDescent="0.2">
      <c r="A136" s="12" t="str">
        <f>'001 pr. asignavimai'!M188</f>
        <v>V-001-01-01-19-04 (SB/VB)</v>
      </c>
      <c r="B136" s="13" t="str">
        <f>'001 pr. asignavimai'!N188</f>
        <v>Vaikų, ugdomų pagal priešmokyklinio ugdymo programą, skaičius</v>
      </c>
      <c r="C136" s="12" t="str">
        <f>'001 pr. asignavimai'!O188</f>
        <v>asm.</v>
      </c>
      <c r="D136" s="12">
        <f>'001 pr. asignavimai'!P188</f>
        <v>80</v>
      </c>
      <c r="E136" s="12">
        <f>'001 pr. asignavimai'!Q188</f>
        <v>69</v>
      </c>
      <c r="F136" s="111">
        <f>'001 pr. asignavimai'!R188</f>
        <v>76</v>
      </c>
      <c r="G136" s="179"/>
    </row>
    <row r="137" spans="1:7" ht="15" x14ac:dyDescent="0.2">
      <c r="A137" s="8" t="s">
        <v>232</v>
      </c>
      <c r="B137" s="192" t="str">
        <f>'001 pr. asignavimai'!C194</f>
        <v>Padidinti informacinių technologijų naudojimą bendrojo ugdymo mokyklose</v>
      </c>
      <c r="C137" s="193"/>
      <c r="D137" s="193"/>
      <c r="E137" s="193"/>
      <c r="F137" s="193"/>
      <c r="G137" s="180" t="s">
        <v>361</v>
      </c>
    </row>
    <row r="138" spans="1:7" ht="15" x14ac:dyDescent="0.2">
      <c r="A138" s="6" t="str">
        <f>'001 pr. asignavimai'!M194</f>
        <v>R-001-01-02-01</v>
      </c>
      <c r="B138" s="7" t="str">
        <f>'001 pr. asignavimai'!N194</f>
        <v xml:space="preserve">100 mokinių tenkančių kompiuterių skaičius </v>
      </c>
      <c r="C138" s="6" t="str">
        <f>'001 pr. asignavimai'!O194</f>
        <v>vnt.</v>
      </c>
      <c r="D138" s="6">
        <f>'001 pr. asignavimai'!P194</f>
        <v>29.06</v>
      </c>
      <c r="E138" s="6">
        <f>'001 pr. asignavimai'!Q194</f>
        <v>32</v>
      </c>
      <c r="F138" s="110">
        <f>'001 pr. asignavimai'!R194</f>
        <v>35</v>
      </c>
      <c r="G138" s="181"/>
    </row>
    <row r="139" spans="1:7" ht="15" x14ac:dyDescent="0.2">
      <c r="A139" s="15" t="s">
        <v>233</v>
      </c>
      <c r="B139" s="191" t="str">
        <f>'001 pr. asignavimai'!D195</f>
        <v>Mokinių aprūpinimas IKT įranga bendrojo ugdymo mokyklose</v>
      </c>
      <c r="C139" s="191"/>
      <c r="D139" s="191"/>
      <c r="E139" s="191"/>
      <c r="F139" s="191"/>
      <c r="G139" s="186" t="s">
        <v>361</v>
      </c>
    </row>
    <row r="140" spans="1:7" ht="15" x14ac:dyDescent="0.2">
      <c r="A140" s="12" t="str">
        <f>'001 pr. asignavimai'!M195</f>
        <v xml:space="preserve">P-001-01-02-01-01 </v>
      </c>
      <c r="B140" s="13" t="str">
        <f>'001 pr. asignavimai'!N195</f>
        <v>Įsigytų IKT įrangos vienetų skaičius, skirtų mokymuisi, skaičius</v>
      </c>
      <c r="C140" s="12" t="str">
        <f>'001 pr. asignavimai'!O195</f>
        <v>vnt.</v>
      </c>
      <c r="D140" s="12">
        <f>'001 pr. asignavimai'!P195</f>
        <v>79</v>
      </c>
      <c r="E140" s="12">
        <f>'001 pr. asignavimai'!Q195</f>
        <v>80</v>
      </c>
      <c r="F140" s="111">
        <f>'001 pr. asignavimai'!R195</f>
        <v>80</v>
      </c>
      <c r="G140" s="188"/>
    </row>
    <row r="141" spans="1:7" ht="15" x14ac:dyDescent="0.2">
      <c r="A141" s="8" t="s">
        <v>221</v>
      </c>
      <c r="B141" s="192" t="str">
        <f>'001 pr. asignavimai'!C210</f>
        <v>Organizuoti kokybišką švietimo pagalbą ir rūpintis pagalbos prieinamumu Plungės rajone</v>
      </c>
      <c r="C141" s="193"/>
      <c r="D141" s="193"/>
      <c r="E141" s="193"/>
      <c r="F141" s="193"/>
      <c r="G141" s="180" t="s">
        <v>359</v>
      </c>
    </row>
    <row r="142" spans="1:7" ht="30" x14ac:dyDescent="0.2">
      <c r="A142" s="16" t="str">
        <f>'001 pr. asignavimai'!M210</f>
        <v>R-001-02-01-01</v>
      </c>
      <c r="B142" s="17" t="str">
        <f>'001 pr. asignavimai'!N210</f>
        <v xml:space="preserve">Asmenų, kuriems suteikta specialioji ir psichologinė pagalba, dalis nuo bendro mokinių ir vaikų skaičiaus </v>
      </c>
      <c r="C142" s="16" t="str">
        <f>'001 pr. asignavimai'!O210</f>
        <v>proc.</v>
      </c>
      <c r="D142" s="16">
        <f>'001 pr. asignavimai'!P210</f>
        <v>10</v>
      </c>
      <c r="E142" s="16">
        <f>'001 pr. asignavimai'!Q210</f>
        <v>10.5</v>
      </c>
      <c r="F142" s="112">
        <f>'001 pr. asignavimai'!R210</f>
        <v>11</v>
      </c>
      <c r="G142" s="181"/>
    </row>
    <row r="143" spans="1:7" ht="15" x14ac:dyDescent="0.2">
      <c r="A143" s="15" t="s">
        <v>222</v>
      </c>
      <c r="B143" s="191" t="str">
        <f>'001 pr. asignavimai'!D211</f>
        <v xml:space="preserve">Plungės paslaugų ir švietimo pagalbos centro veikla  </v>
      </c>
      <c r="C143" s="191"/>
      <c r="D143" s="191"/>
      <c r="E143" s="191"/>
      <c r="F143" s="191"/>
      <c r="G143" s="178" t="s">
        <v>26</v>
      </c>
    </row>
    <row r="144" spans="1:7" ht="15" x14ac:dyDescent="0.2">
      <c r="A144" s="12" t="str">
        <f>'001 pr. asignavimai'!M211</f>
        <v>V-001-02-01-01-01 (VB)</v>
      </c>
      <c r="B144" s="13" t="str">
        <f>'001 pr. asignavimai'!N211</f>
        <v>Asmenų, kuriems atliktas specialiųjų poreikių įvertinimas, skaičius</v>
      </c>
      <c r="C144" s="12" t="str">
        <f>'001 pr. asignavimai'!O211</f>
        <v>asm.</v>
      </c>
      <c r="D144" s="12">
        <f>'001 pr. asignavimai'!P211</f>
        <v>230</v>
      </c>
      <c r="E144" s="12">
        <f>'001 pr. asignavimai'!Q211</f>
        <v>240</v>
      </c>
      <c r="F144" s="111">
        <f>'001 pr. asignavimai'!R211</f>
        <v>250</v>
      </c>
      <c r="G144" s="182"/>
    </row>
    <row r="145" spans="1:7" ht="15" x14ac:dyDescent="0.2">
      <c r="A145" s="12" t="str">
        <f>'001 pr. asignavimai'!M212</f>
        <v>V-001-02-01-01-02 (VB)</v>
      </c>
      <c r="B145" s="13" t="str">
        <f>'001 pr. asignavimai'!N212</f>
        <v>Individualią/ grupinę švietimo pagalbą gavusių asmenų skaičius</v>
      </c>
      <c r="C145" s="12" t="str">
        <f>'001 pr. asignavimai'!O212</f>
        <v>asm.</v>
      </c>
      <c r="D145" s="12">
        <f>'001 pr. asignavimai'!P212</f>
        <v>300</v>
      </c>
      <c r="E145" s="12">
        <f>'001 pr. asignavimai'!Q212</f>
        <v>320</v>
      </c>
      <c r="F145" s="111">
        <f>'001 pr. asignavimai'!R212</f>
        <v>340</v>
      </c>
      <c r="G145" s="182"/>
    </row>
    <row r="146" spans="1:7" ht="45" x14ac:dyDescent="0.2">
      <c r="A146" s="12" t="str">
        <f>'001 pr. asignavimai'!M213</f>
        <v xml:space="preserve">V-001-02-01-01-03 </v>
      </c>
      <c r="B146" s="13" t="str">
        <f>'001 pr. asignavimai'!N213</f>
        <v xml:space="preserve">Mokytojų, dalyvavusių kvalifikacijos tobulinimo renginiuose (seminaruose, konferencijose, edukacinėse išvykose, metodinės veiklos ir gerosios patirties sklaidos renginiuose ir kt.,), skaičius   </v>
      </c>
      <c r="C146" s="12" t="str">
        <f>'001 pr. asignavimai'!O213</f>
        <v>asm.</v>
      </c>
      <c r="D146" s="12">
        <f>'001 pr. asignavimai'!P213</f>
        <v>3706</v>
      </c>
      <c r="E146" s="12">
        <f>'001 pr. asignavimai'!Q213</f>
        <v>3891</v>
      </c>
      <c r="F146" s="111">
        <f>'001 pr. asignavimai'!R213</f>
        <v>4086</v>
      </c>
      <c r="G146" s="179"/>
    </row>
    <row r="147" spans="1:7" ht="76.5" customHeight="1" x14ac:dyDescent="0.2">
      <c r="A147" s="63" t="s">
        <v>223</v>
      </c>
      <c r="B147" s="194" t="str">
        <f>'001 pr. asignavimai'!C218</f>
        <v>Sudaryti sąlygas gabiems rajono mokiniams tobulėti, užtikrinti tarpinstitucinį bendradarbiavimą ir švietimo pagalbos teikimą</v>
      </c>
      <c r="C147" s="195"/>
      <c r="D147" s="195"/>
      <c r="E147" s="195"/>
      <c r="F147" s="195"/>
      <c r="G147" s="180" t="s">
        <v>362</v>
      </c>
    </row>
    <row r="148" spans="1:7" ht="33.75" customHeight="1" x14ac:dyDescent="0.2">
      <c r="A148" s="64" t="str">
        <f>'001 pr. asignavimai'!M218</f>
        <v>R-001-02-02-01</v>
      </c>
      <c r="B148" s="65" t="str">
        <f>'001 pr. asignavimai'!N218</f>
        <v xml:space="preserve">Nacionalinėse olimpiadose pelniusių mokinių prizines vietas, skaičius </v>
      </c>
      <c r="C148" s="64" t="str">
        <f>'001 pr. asignavimai'!O218</f>
        <v>vnt.</v>
      </c>
      <c r="D148" s="64">
        <f>'001 pr. asignavimai'!P218</f>
        <v>3</v>
      </c>
      <c r="E148" s="64">
        <f>'001 pr. asignavimai'!Q218</f>
        <v>4</v>
      </c>
      <c r="F148" s="113">
        <f>'001 pr. asignavimai'!R218</f>
        <v>5</v>
      </c>
      <c r="G148" s="184"/>
    </row>
    <row r="149" spans="1:7" ht="33.75" customHeight="1" x14ac:dyDescent="0.2">
      <c r="A149" s="64" t="str">
        <f>'001 pr. asignavimai'!M219</f>
        <v>R-001-02-02-02</v>
      </c>
      <c r="B149" s="65" t="str">
        <f>'001 pr. asignavimai'!N219</f>
        <v>Daugiau kaip 2 metų pedagoginio darbo stažą turinčių darbuotojų dalis</v>
      </c>
      <c r="C149" s="64" t="str">
        <f>'001 pr. asignavimai'!O219</f>
        <v>proc.</v>
      </c>
      <c r="D149" s="64">
        <f>'001 pr. asignavimai'!P219</f>
        <v>93.7</v>
      </c>
      <c r="E149" s="64">
        <f>'001 pr. asignavimai'!Q219</f>
        <v>93.7</v>
      </c>
      <c r="F149" s="113">
        <f>'001 pr. asignavimai'!R219</f>
        <v>93.7</v>
      </c>
      <c r="G149" s="185"/>
    </row>
    <row r="150" spans="1:7" ht="15" x14ac:dyDescent="0.2">
      <c r="A150" s="15" t="s">
        <v>224</v>
      </c>
      <c r="B150" s="191" t="str">
        <f>'001 pr. asignavimai'!D220</f>
        <v>Mokslo rėmimo programos įgyvendinimas</v>
      </c>
      <c r="C150" s="191"/>
      <c r="D150" s="191"/>
      <c r="E150" s="191"/>
      <c r="F150" s="191"/>
      <c r="G150" s="178" t="s">
        <v>26</v>
      </c>
    </row>
    <row r="151" spans="1:7" ht="15" x14ac:dyDescent="0.2">
      <c r="A151" s="12" t="str">
        <f>'001 pr. asignavimai'!M220</f>
        <v>V-001-02-02-01-01</v>
      </c>
      <c r="B151" s="13" t="str">
        <f>'001 pr. asignavimai'!N220</f>
        <v>Įgyvendinta programa</v>
      </c>
      <c r="C151" s="13" t="str">
        <f>'001 pr. asignavimai'!O220</f>
        <v>proc.</v>
      </c>
      <c r="D151" s="13">
        <f>'001 pr. asignavimai'!P220</f>
        <v>100</v>
      </c>
      <c r="E151" s="13">
        <f>'001 pr. asignavimai'!Q220</f>
        <v>100</v>
      </c>
      <c r="F151" s="114">
        <f>'001 pr. asignavimai'!R220</f>
        <v>100</v>
      </c>
      <c r="G151" s="179"/>
    </row>
    <row r="152" spans="1:7" ht="15" x14ac:dyDescent="0.2">
      <c r="A152" s="15" t="s">
        <v>225</v>
      </c>
      <c r="B152" s="191" t="str">
        <f>'001 pr. asignavimai'!D223</f>
        <v>Ugdymo kokybės užtikrinimas</v>
      </c>
      <c r="C152" s="191"/>
      <c r="D152" s="191"/>
      <c r="E152" s="191"/>
      <c r="F152" s="191"/>
      <c r="G152" s="186" t="s">
        <v>26</v>
      </c>
    </row>
    <row r="153" spans="1:7" ht="15" x14ac:dyDescent="0.2">
      <c r="A153" s="12" t="str">
        <f>'001 pr. asignavimai'!M223</f>
        <v>V-001-02-02-02-01</v>
      </c>
      <c r="B153" s="13" t="str">
        <f>'001 pr. asignavimai'!N223</f>
        <v>Valstybiniuose ir  mokykliniuose egzaminuose dalyvavusių mokytojų skaičius</v>
      </c>
      <c r="C153" s="12" t="str">
        <f>'001 pr. asignavimai'!O223</f>
        <v>asm.</v>
      </c>
      <c r="D153" s="12">
        <f>'001 pr. asignavimai'!P223</f>
        <v>90</v>
      </c>
      <c r="E153" s="12">
        <f>'001 pr. asignavimai'!Q223</f>
        <v>90</v>
      </c>
      <c r="F153" s="111">
        <f>'001 pr. asignavimai'!R223</f>
        <v>90</v>
      </c>
      <c r="G153" s="187"/>
    </row>
    <row r="154" spans="1:7" ht="15" x14ac:dyDescent="0.2">
      <c r="A154" s="12" t="str">
        <f>'001 pr. asignavimai'!M224</f>
        <v>V-001-02-02-02-02 (VB)</v>
      </c>
      <c r="B154" s="13" t="str">
        <f>'001 pr. asignavimai'!N224</f>
        <v>Panaudotų Mokymo lėšų dalis</v>
      </c>
      <c r="C154" s="12" t="str">
        <f>'001 pr. asignavimai'!O224</f>
        <v>proc.</v>
      </c>
      <c r="D154" s="12">
        <f>'001 pr. asignavimai'!P224</f>
        <v>100</v>
      </c>
      <c r="E154" s="12">
        <f>'001 pr. asignavimai'!Q224</f>
        <v>100</v>
      </c>
      <c r="F154" s="111">
        <f>'001 pr. asignavimai'!R224</f>
        <v>100</v>
      </c>
      <c r="G154" s="187"/>
    </row>
    <row r="155" spans="1:7" ht="15" x14ac:dyDescent="0.2">
      <c r="A155" s="12" t="str">
        <f>'001 pr. asignavimai'!M225</f>
        <v>V-001-02-02-02-03</v>
      </c>
      <c r="B155" s="13" t="str">
        <f>'001 pr. asignavimai'!N225</f>
        <v xml:space="preserve">Finansuotų karjeros specialistų etatų skaičius </v>
      </c>
      <c r="C155" s="12" t="str">
        <f>'001 pr. asignavimai'!O225</f>
        <v>vnt.</v>
      </c>
      <c r="D155" s="12">
        <f>'001 pr. asignavimai'!P225</f>
        <v>4.4000000000000004</v>
      </c>
      <c r="E155" s="12">
        <f>'001 pr. asignavimai'!Q225</f>
        <v>0</v>
      </c>
      <c r="F155" s="111">
        <f>'001 pr. asignavimai'!R225</f>
        <v>0</v>
      </c>
      <c r="G155" s="188"/>
    </row>
    <row r="156" spans="1:7" ht="15" x14ac:dyDescent="0.2">
      <c r="A156" s="15" t="s">
        <v>226</v>
      </c>
      <c r="B156" s="191" t="str">
        <f>'001 pr. asignavimai'!D230</f>
        <v>Neformaliojo  vaikų švietimo programos įgyvendinimas</v>
      </c>
      <c r="C156" s="191"/>
      <c r="D156" s="191"/>
      <c r="E156" s="191"/>
      <c r="F156" s="191"/>
      <c r="G156" s="178" t="s">
        <v>26</v>
      </c>
    </row>
    <row r="157" spans="1:7" ht="15" x14ac:dyDescent="0.2">
      <c r="A157" s="12" t="str">
        <f>'001 pr. asignavimai'!M230</f>
        <v>V-001-02-02-03-01 (VB)</v>
      </c>
      <c r="B157" s="13" t="str">
        <f>'001 pr. asignavimai'!N230</f>
        <v xml:space="preserve">Neformaliajame vaikų švietime dalyvavusių vaikų skaičius </v>
      </c>
      <c r="C157" s="12" t="str">
        <f>'001 pr. asignavimai'!O230</f>
        <v>asm.</v>
      </c>
      <c r="D157" s="12">
        <f>'001 pr. asignavimai'!P230</f>
        <v>1350</v>
      </c>
      <c r="E157" s="12">
        <f>'001 pr. asignavimai'!Q230</f>
        <v>1370</v>
      </c>
      <c r="F157" s="111">
        <f>'001 pr. asignavimai'!R230</f>
        <v>1390</v>
      </c>
      <c r="G157" s="182"/>
    </row>
    <row r="158" spans="1:7" ht="15" x14ac:dyDescent="0.2">
      <c r="A158" s="12" t="str">
        <f>'001 pr. asignavimai'!M231</f>
        <v>V-001-02-02-03-02 (VB)</v>
      </c>
      <c r="B158" s="13" t="str">
        <f>'001 pr. asignavimai'!N231</f>
        <v xml:space="preserve">Neformaliojo vaikų švietimo paslaugų teikėjų skaičius </v>
      </c>
      <c r="C158" s="12" t="str">
        <f>'001 pr. asignavimai'!O231</f>
        <v>vnt.</v>
      </c>
      <c r="D158" s="12">
        <f>'001 pr. asignavimai'!P231</f>
        <v>15</v>
      </c>
      <c r="E158" s="12">
        <f>'001 pr. asignavimai'!Q231</f>
        <v>16</v>
      </c>
      <c r="F158" s="111">
        <f>'001 pr. asignavimai'!R231</f>
        <v>17</v>
      </c>
      <c r="G158" s="179"/>
    </row>
    <row r="159" spans="1:7" ht="15" x14ac:dyDescent="0.2">
      <c r="A159" s="15" t="s">
        <v>227</v>
      </c>
      <c r="B159" s="191" t="str">
        <f>'001 pr. asignavimai'!D234</f>
        <v>Vaikų vasaros poilsio organizavimo programos įgyvendinimas</v>
      </c>
      <c r="C159" s="191"/>
      <c r="D159" s="191"/>
      <c r="E159" s="191"/>
      <c r="F159" s="191"/>
      <c r="G159" s="178" t="s">
        <v>26</v>
      </c>
    </row>
    <row r="160" spans="1:7" ht="15" x14ac:dyDescent="0.2">
      <c r="A160" s="12" t="str">
        <f>'001 pr. asignavimai'!M234</f>
        <v>V-001-02-02-04-01</v>
      </c>
      <c r="B160" s="13" t="str">
        <f>'001 pr. asignavimai'!N234</f>
        <v>Finansuotų stovyklų skaičius</v>
      </c>
      <c r="C160" s="12" t="str">
        <f>'001 pr. asignavimai'!O234</f>
        <v>vnt.</v>
      </c>
      <c r="D160" s="12">
        <f>'001 pr. asignavimai'!P234</f>
        <v>18</v>
      </c>
      <c r="E160" s="12">
        <f>'001 pr. asignavimai'!Q234</f>
        <v>20</v>
      </c>
      <c r="F160" s="111">
        <f>'001 pr. asignavimai'!R234</f>
        <v>22</v>
      </c>
      <c r="G160" s="182"/>
    </row>
    <row r="161" spans="1:7" ht="15" x14ac:dyDescent="0.2">
      <c r="A161" s="12" t="str">
        <f>'001 pr. asignavimai'!M235</f>
        <v>V-001-02-02-04-02</v>
      </c>
      <c r="B161" s="13" t="str">
        <f>'001 pr. asignavimai'!N235</f>
        <v>Stovyklose dalyvavusių vaikų skaičius</v>
      </c>
      <c r="C161" s="12" t="str">
        <f>'001 pr. asignavimai'!O235</f>
        <v>vnt.</v>
      </c>
      <c r="D161" s="12">
        <f>'001 pr. asignavimai'!P235</f>
        <v>680</v>
      </c>
      <c r="E161" s="12">
        <f>'001 pr. asignavimai'!Q235</f>
        <v>690</v>
      </c>
      <c r="F161" s="111">
        <f>'001 pr. asignavimai'!R235</f>
        <v>700</v>
      </c>
      <c r="G161" s="179"/>
    </row>
    <row r="162" spans="1:7" ht="15" x14ac:dyDescent="0.2">
      <c r="A162" s="8" t="s">
        <v>344</v>
      </c>
      <c r="B162" s="192" t="str">
        <f>'001 pr. asignavimai'!C241</f>
        <v>Organizuoti jaunimo užimtumą, skatinti ir remti Plungės rajono jaunimo savanorišką veiklą bei vykdomas veiklos programas</v>
      </c>
      <c r="C162" s="193"/>
      <c r="D162" s="193"/>
      <c r="E162" s="193"/>
      <c r="F162" s="193"/>
      <c r="G162" s="180" t="s">
        <v>363</v>
      </c>
    </row>
    <row r="163" spans="1:7" ht="15" x14ac:dyDescent="0.2">
      <c r="A163" s="16" t="str">
        <f>'001 pr. asignavimai'!M241</f>
        <v>R-001-03-01-01</v>
      </c>
      <c r="B163" s="17" t="str">
        <f>'001 pr. asignavimai'!N241</f>
        <v>Veikiančių jaunimo organizacijų, neformalių jaunimo grupių skaičius</v>
      </c>
      <c r="C163" s="16" t="str">
        <f>'001 pr. asignavimai'!O241</f>
        <v>vnt.</v>
      </c>
      <c r="D163" s="16">
        <f>'001 pr. asignavimai'!P241</f>
        <v>5</v>
      </c>
      <c r="E163" s="16">
        <f>'001 pr. asignavimai'!Q241</f>
        <v>6</v>
      </c>
      <c r="F163" s="112">
        <f>'001 pr. asignavimai'!R241</f>
        <v>6</v>
      </c>
      <c r="G163" s="183"/>
    </row>
    <row r="164" spans="1:7" ht="15" x14ac:dyDescent="0.2">
      <c r="A164" s="16" t="str">
        <f>'001 pr. asignavimai'!M242</f>
        <v>R-001-03-01-02</v>
      </c>
      <c r="B164" s="17" t="str">
        <f>'001 pr. asignavimai'!N242</f>
        <v>AJC organizuojamų rajoninių renginių skaičius</v>
      </c>
      <c r="C164" s="16" t="str">
        <f>'001 pr. asignavimai'!O242</f>
        <v>vnt.</v>
      </c>
      <c r="D164" s="16">
        <f>'001 pr. asignavimai'!P242</f>
        <v>2</v>
      </c>
      <c r="E164" s="16">
        <f>'001 pr. asignavimai'!Q242</f>
        <v>3</v>
      </c>
      <c r="F164" s="112">
        <f>'001 pr. asignavimai'!R242</f>
        <v>3</v>
      </c>
      <c r="G164" s="183"/>
    </row>
    <row r="165" spans="1:7" ht="30" x14ac:dyDescent="0.2">
      <c r="A165" s="16" t="str">
        <f>'001 pr. asignavimai'!M243</f>
        <v>R-001-03-01-03</v>
      </c>
      <c r="B165" s="17" t="str">
        <f>'001 pr. asignavimai'!N243</f>
        <v>Jaunų žmonių, dalyvaujančių iš Savivaldybės biudžeto finansuojamų projektų veiklose, skaičius</v>
      </c>
      <c r="C165" s="16" t="str">
        <f>'001 pr. asignavimai'!O243</f>
        <v>asm.</v>
      </c>
      <c r="D165" s="16">
        <f>'001 pr. asignavimai'!P243</f>
        <v>840</v>
      </c>
      <c r="E165" s="16">
        <f>'001 pr. asignavimai'!Q243</f>
        <v>920</v>
      </c>
      <c r="F165" s="112">
        <f>'001 pr. asignavimai'!R243</f>
        <v>1100</v>
      </c>
      <c r="G165" s="181"/>
    </row>
    <row r="166" spans="1:7" ht="15" x14ac:dyDescent="0.2">
      <c r="A166" s="15" t="s">
        <v>228</v>
      </c>
      <c r="B166" s="191" t="str">
        <f>'001 pr. asignavimai'!D244</f>
        <v>Jaunimo veiklos programos įgyvendinimas</v>
      </c>
      <c r="C166" s="191"/>
      <c r="D166" s="191"/>
      <c r="E166" s="191"/>
      <c r="F166" s="191"/>
      <c r="G166" s="178" t="s">
        <v>26</v>
      </c>
    </row>
    <row r="167" spans="1:7" ht="15" x14ac:dyDescent="0.2">
      <c r="A167" s="12" t="str">
        <f>'001 pr. asignavimai'!M244</f>
        <v>V-001-03-01-01-01</v>
      </c>
      <c r="B167" s="13" t="str">
        <f>'001 pr. asignavimai'!N244</f>
        <v>Paremtų programų skaičius</v>
      </c>
      <c r="C167" s="12" t="str">
        <f>'001 pr. asignavimai'!O244</f>
        <v>vnt.</v>
      </c>
      <c r="D167" s="12">
        <f>'001 pr. asignavimai'!P244</f>
        <v>8</v>
      </c>
      <c r="E167" s="12">
        <f>'001 pr. asignavimai'!Q244</f>
        <v>9</v>
      </c>
      <c r="F167" s="111">
        <f>'001 pr. asignavimai'!R244</f>
        <v>9</v>
      </c>
      <c r="G167" s="182"/>
    </row>
    <row r="168" spans="1:7" ht="15" x14ac:dyDescent="0.2">
      <c r="A168" s="12" t="str">
        <f>'001 pr. asignavimai'!M245</f>
        <v>V-001-03-01-01-02</v>
      </c>
      <c r="B168" s="13" t="str">
        <f>'001 pr. asignavimai'!N245</f>
        <v>Paremtų savanorių skaičius</v>
      </c>
      <c r="C168" s="12" t="str">
        <f>'001 pr. asignavimai'!O245</f>
        <v>asm.</v>
      </c>
      <c r="D168" s="12">
        <f>'001 pr. asignavimai'!P245</f>
        <v>5</v>
      </c>
      <c r="E168" s="12">
        <f>'001 pr. asignavimai'!Q245</f>
        <v>6</v>
      </c>
      <c r="F168" s="111">
        <f>'001 pr. asignavimai'!R245</f>
        <v>7</v>
      </c>
      <c r="G168" s="182"/>
    </row>
    <row r="169" spans="1:7" ht="15" x14ac:dyDescent="0.2">
      <c r="A169" s="12" t="str">
        <f>'001 pr. asignavimai'!M246</f>
        <v>V-001-03-01-01-03</v>
      </c>
      <c r="B169" s="13" t="str">
        <f>'001 pr. asignavimai'!N246</f>
        <v>Įdarbintų jaunuolių skaičius</v>
      </c>
      <c r="C169" s="12" t="str">
        <f>'001 pr. asignavimai'!O246</f>
        <v>asm.</v>
      </c>
      <c r="D169" s="12">
        <f>'001 pr. asignavimai'!P246</f>
        <v>13</v>
      </c>
      <c r="E169" s="12">
        <f>'001 pr. asignavimai'!Q246</f>
        <v>15</v>
      </c>
      <c r="F169" s="111">
        <f>'001 pr. asignavimai'!R246</f>
        <v>16</v>
      </c>
      <c r="G169" s="179"/>
    </row>
    <row r="170" spans="1:7" ht="15" x14ac:dyDescent="0.2">
      <c r="A170" s="15" t="s">
        <v>234</v>
      </c>
      <c r="B170" s="191" t="str">
        <f>'001 pr. asignavimai'!D249</f>
        <v>Plungės atviro jaunimo centro veiklos organizavimas</v>
      </c>
      <c r="C170" s="191"/>
      <c r="D170" s="191"/>
      <c r="E170" s="191"/>
      <c r="F170" s="191"/>
      <c r="G170" s="178" t="s">
        <v>26</v>
      </c>
    </row>
    <row r="171" spans="1:7" ht="15" x14ac:dyDescent="0.2">
      <c r="A171" s="12" t="str">
        <f>'001 pr. asignavimai'!M249</f>
        <v>V-001-04-01-01-01</v>
      </c>
      <c r="B171" s="13" t="str">
        <f>'001 pr. asignavimai'!N249</f>
        <v>Suorganizuotų renginių, skirtų jaunimui, skaičius per metus</v>
      </c>
      <c r="C171" s="12" t="str">
        <f>'001 pr. asignavimai'!O249</f>
        <v>vnt.</v>
      </c>
      <c r="D171" s="12">
        <f>'001 pr. asignavimai'!P249</f>
        <v>24</v>
      </c>
      <c r="E171" s="12">
        <f>'001 pr. asignavimai'!Q249</f>
        <v>30</v>
      </c>
      <c r="F171" s="111">
        <f>'001 pr. asignavimai'!R249</f>
        <v>35</v>
      </c>
      <c r="G171" s="182"/>
    </row>
    <row r="172" spans="1:7" ht="15" x14ac:dyDescent="0.2">
      <c r="A172" s="12" t="str">
        <f>'001 pr. asignavimai'!M250</f>
        <v>V-001-04-01-01-02</v>
      </c>
      <c r="B172" s="13" t="str">
        <f>'001 pr. asignavimai'!N250</f>
        <v>AJC lankytojų skaičius (per metus)</v>
      </c>
      <c r="C172" s="12" t="str">
        <f>'001 pr. asignavimai'!O250</f>
        <v>vnt.</v>
      </c>
      <c r="D172" s="12">
        <f>'001 pr. asignavimai'!P250</f>
        <v>1400</v>
      </c>
      <c r="E172" s="12">
        <f>'001 pr. asignavimai'!Q250</f>
        <v>1600</v>
      </c>
      <c r="F172" s="111">
        <f>'001 pr. asignavimai'!R250</f>
        <v>2000</v>
      </c>
      <c r="G172" s="179"/>
    </row>
    <row r="173" spans="1:7" ht="26.25" customHeight="1" x14ac:dyDescent="0.2">
      <c r="A173" s="8" t="s">
        <v>345</v>
      </c>
      <c r="B173" s="192" t="str">
        <f>'001 pr. asignavimai'!C256</f>
        <v xml:space="preserve">Įgyvendinti neformaliojo suaugusiųjų švietimo programą </v>
      </c>
      <c r="C173" s="193"/>
      <c r="D173" s="193"/>
      <c r="E173" s="193"/>
      <c r="F173" s="193"/>
      <c r="G173" s="180" t="s">
        <v>364</v>
      </c>
    </row>
    <row r="174" spans="1:7" ht="26.25" customHeight="1" x14ac:dyDescent="0.2">
      <c r="A174" s="16" t="str">
        <f>'001 pr. asignavimai'!M256</f>
        <v>R-001-04-01-01</v>
      </c>
      <c r="B174" s="17" t="str">
        <f>'001 pr. asignavimai'!N256</f>
        <v>Dalyvavusių neformaliojo suaugusių švietimo veiklose asmenų dalis nuo vyresnių nei 65 metų asmenų skaičiaus</v>
      </c>
      <c r="C174" s="16" t="str">
        <f>'001 pr. asignavimai'!O256</f>
        <v>proc.</v>
      </c>
      <c r="D174" s="16">
        <f>'001 pr. asignavimai'!P256</f>
        <v>3.46</v>
      </c>
      <c r="E174" s="16">
        <f>'001 pr. asignavimai'!Q256</f>
        <v>3.62</v>
      </c>
      <c r="F174" s="112">
        <f>'001 pr. asignavimai'!R256</f>
        <v>3.79</v>
      </c>
      <c r="G174" s="181"/>
    </row>
    <row r="175" spans="1:7" ht="15" x14ac:dyDescent="0.2">
      <c r="A175" s="15" t="s">
        <v>229</v>
      </c>
      <c r="B175" s="191" t="str">
        <f>'001 pr. asignavimai'!D257</f>
        <v>Trečiojo amžiaus universiteto (TAU) veiklos organizavimas</v>
      </c>
      <c r="C175" s="191"/>
      <c r="D175" s="191"/>
      <c r="E175" s="191"/>
      <c r="F175" s="191"/>
      <c r="G175" s="178" t="s">
        <v>26</v>
      </c>
    </row>
    <row r="176" spans="1:7" ht="15" x14ac:dyDescent="0.2">
      <c r="A176" s="12" t="str">
        <f>'001 pr. asignavimai'!M257</f>
        <v>V-001-04-01-01-01</v>
      </c>
      <c r="B176" s="13" t="str">
        <f>'001 pr. asignavimai'!N257</f>
        <v>TAU klausytojų skaičius</v>
      </c>
      <c r="C176" s="12" t="str">
        <f>'001 pr. asignavimai'!O257</f>
        <v>asm.</v>
      </c>
      <c r="D176" s="12">
        <f>'001 pr. asignavimai'!P257</f>
        <v>231</v>
      </c>
      <c r="E176" s="12">
        <f>'001 pr. asignavimai'!Q257</f>
        <v>242</v>
      </c>
      <c r="F176" s="111">
        <f>'001 pr. asignavimai'!R257</f>
        <v>253</v>
      </c>
      <c r="G176" s="182"/>
    </row>
    <row r="177" spans="1:7" ht="15" x14ac:dyDescent="0.2">
      <c r="A177" s="12" t="str">
        <f>'001 pr. asignavimai'!M258</f>
        <v>V-001-04-01-01-02</v>
      </c>
      <c r="B177" s="13" t="str">
        <f>'001 pr. asignavimai'!N258</f>
        <v>TAU renginių skaičius</v>
      </c>
      <c r="C177" s="12" t="str">
        <f>'001 pr. asignavimai'!O258</f>
        <v>vnt.</v>
      </c>
      <c r="D177" s="12">
        <f>'001 pr. asignavimai'!P258</f>
        <v>218</v>
      </c>
      <c r="E177" s="12">
        <f>'001 pr. asignavimai'!Q258</f>
        <v>229</v>
      </c>
      <c r="F177" s="111">
        <f>'001 pr. asignavimai'!R258</f>
        <v>240</v>
      </c>
      <c r="G177" s="179"/>
    </row>
    <row r="178" spans="1:7" ht="57.75" customHeight="1" x14ac:dyDescent="0.2">
      <c r="A178" s="8" t="s">
        <v>230</v>
      </c>
      <c r="B178" s="192" t="str">
        <f>'001 pr. asignavimai'!C264</f>
        <v xml:space="preserve">Remti ir skatinti masinių sporto sveikatingumo renginių vykdymą rajone </v>
      </c>
      <c r="C178" s="193"/>
      <c r="D178" s="193"/>
      <c r="E178" s="193"/>
      <c r="F178" s="193"/>
      <c r="G178" s="180" t="s">
        <v>365</v>
      </c>
    </row>
    <row r="179" spans="1:7" ht="57.75" customHeight="1" x14ac:dyDescent="0.2">
      <c r="A179" s="16" t="str">
        <f>'001 pr. asignavimai'!M264</f>
        <v>R-001-05-01-01</v>
      </c>
      <c r="B179" s="17" t="str">
        <f>'001 pr. asignavimai'!N264</f>
        <v xml:space="preserve">Sporto projektų, kuriems skirta parama, skaičius </v>
      </c>
      <c r="C179" s="16" t="str">
        <f>'001 pr. asignavimai'!O264</f>
        <v>vnt.</v>
      </c>
      <c r="D179" s="16">
        <f>'001 pr. asignavimai'!P264</f>
        <v>60</v>
      </c>
      <c r="E179" s="16">
        <f>'001 pr. asignavimai'!Q264</f>
        <v>62</v>
      </c>
      <c r="F179" s="112">
        <f>'001 pr. asignavimai'!R264</f>
        <v>64</v>
      </c>
      <c r="G179" s="181"/>
    </row>
    <row r="180" spans="1:7" ht="15" x14ac:dyDescent="0.2">
      <c r="A180" s="15" t="s">
        <v>231</v>
      </c>
      <c r="B180" s="191" t="str">
        <f>'001 pr. asignavimai'!D265</f>
        <v>Sporto projektų rėmimas</v>
      </c>
      <c r="C180" s="191"/>
      <c r="D180" s="191"/>
      <c r="E180" s="191"/>
      <c r="F180" s="191"/>
      <c r="G180" s="178" t="s">
        <v>26</v>
      </c>
    </row>
    <row r="181" spans="1:7" ht="15" x14ac:dyDescent="0.2">
      <c r="A181" s="12" t="str">
        <f>'001 pr. asignavimai'!M265</f>
        <v>V-001-05-01-01-01</v>
      </c>
      <c r="B181" s="13" t="str">
        <f>'001 pr. asignavimai'!N265</f>
        <v>Įgyvendinta programa</v>
      </c>
      <c r="C181" s="12" t="str">
        <f>'001 pr. asignavimai'!O265</f>
        <v>proc.</v>
      </c>
      <c r="D181" s="12">
        <f>'001 pr. asignavimai'!P265</f>
        <v>100</v>
      </c>
      <c r="E181" s="12">
        <f>'001 pr. asignavimai'!Q265</f>
        <v>100</v>
      </c>
      <c r="F181" s="111">
        <f>'001 pr. asignavimai'!R265</f>
        <v>100</v>
      </c>
      <c r="G181" s="179"/>
    </row>
    <row r="182" spans="1:7" ht="15" x14ac:dyDescent="0.2">
      <c r="A182" s="15" t="s">
        <v>235</v>
      </c>
      <c r="B182" s="191" t="str">
        <f>'001 pr. asignavimai'!D268</f>
        <v>VšĮ "Plungės futbolas" programos įgyvendinimas</v>
      </c>
      <c r="C182" s="191"/>
      <c r="D182" s="191"/>
      <c r="E182" s="191"/>
      <c r="F182" s="191"/>
      <c r="G182" s="178" t="s">
        <v>26</v>
      </c>
    </row>
    <row r="183" spans="1:7" ht="15" x14ac:dyDescent="0.2">
      <c r="A183" s="12" t="str">
        <f>'001 pr. asignavimai'!M268</f>
        <v>V-001-05-01-02-01</v>
      </c>
      <c r="B183" s="13" t="str">
        <f>'001 pr. asignavimai'!N268</f>
        <v xml:space="preserve">Įstaigoje organizuojamų treniruočių skaičius per metus </v>
      </c>
      <c r="C183" s="12" t="str">
        <f>'001 pr. asignavimai'!O268</f>
        <v>vnt.</v>
      </c>
      <c r="D183" s="12">
        <f>'001 pr. asignavimai'!P268</f>
        <v>2300</v>
      </c>
      <c r="E183" s="12">
        <f>'001 pr. asignavimai'!Q268</f>
        <v>2350</v>
      </c>
      <c r="F183" s="111">
        <f>'001 pr. asignavimai'!R268</f>
        <v>2400</v>
      </c>
      <c r="G183" s="182"/>
    </row>
    <row r="184" spans="1:7" ht="15" x14ac:dyDescent="0.2">
      <c r="A184" s="12" t="str">
        <f>'001 pr. asignavimai'!M269</f>
        <v>V-001-05-01-02-02</v>
      </c>
      <c r="B184" s="13" t="str">
        <f>'001 pr. asignavimai'!N269</f>
        <v xml:space="preserve">Įstaigoje sportuojančių vaikų skaičius </v>
      </c>
      <c r="C184" s="12" t="str">
        <f>'001 pr. asignavimai'!O269</f>
        <v>asm.</v>
      </c>
      <c r="D184" s="12">
        <f>'001 pr. asignavimai'!P269</f>
        <v>400</v>
      </c>
      <c r="E184" s="12">
        <f>'001 pr. asignavimai'!Q269</f>
        <v>420</v>
      </c>
      <c r="F184" s="111">
        <f>'001 pr. asignavimai'!R269</f>
        <v>440</v>
      </c>
      <c r="G184" s="179"/>
    </row>
    <row r="185" spans="1:7" ht="15" x14ac:dyDescent="0.2">
      <c r="A185" s="15" t="s">
        <v>236</v>
      </c>
      <c r="B185" s="191" t="str">
        <f>'001 pr. asignavimai'!D272</f>
        <v>Krepšinio komandos "Plungės Olimpas" rėmimas</v>
      </c>
      <c r="C185" s="191"/>
      <c r="D185" s="191"/>
      <c r="E185" s="191"/>
      <c r="F185" s="191"/>
      <c r="G185" s="178" t="s">
        <v>26</v>
      </c>
    </row>
    <row r="186" spans="1:7" ht="15" x14ac:dyDescent="0.2">
      <c r="A186" s="12" t="str">
        <f>'001 pr. asignavimai'!M272</f>
        <v>V-001-05-01-03-01</v>
      </c>
      <c r="B186" s="13" t="str">
        <f>'001 pr. asignavimai'!N272</f>
        <v xml:space="preserve">Sužaistų rungtynių skaičius </v>
      </c>
      <c r="C186" s="12" t="str">
        <f>'001 pr. asignavimai'!O272</f>
        <v>vnt.</v>
      </c>
      <c r="D186" s="12">
        <f>'001 pr. asignavimai'!P272</f>
        <v>40</v>
      </c>
      <c r="E186" s="12">
        <f>'001 pr. asignavimai'!Q272</f>
        <v>40</v>
      </c>
      <c r="F186" s="111">
        <f>'001 pr. asignavimai'!R272</f>
        <v>44</v>
      </c>
      <c r="G186" s="179"/>
    </row>
    <row r="187" spans="1:7" ht="15" x14ac:dyDescent="0.2">
      <c r="A187" s="15" t="s">
        <v>237</v>
      </c>
      <c r="B187" s="191" t="str">
        <f>'001 pr. asignavimai'!D275</f>
        <v>Futbolo komandos FK "Babrungas" rėmimas</v>
      </c>
      <c r="C187" s="191"/>
      <c r="D187" s="191"/>
      <c r="E187" s="191"/>
      <c r="F187" s="191"/>
      <c r="G187" s="178" t="s">
        <v>26</v>
      </c>
    </row>
    <row r="188" spans="1:7" ht="15" x14ac:dyDescent="0.2">
      <c r="A188" s="12" t="str">
        <f>'001 pr. asignavimai'!M275</f>
        <v>V-001-05-01-04-01</v>
      </c>
      <c r="B188" s="13" t="str">
        <f>'001 pr. asignavimai'!N275</f>
        <v xml:space="preserve">Sužaistų rungtynių skaičius </v>
      </c>
      <c r="C188" s="12" t="str">
        <f>'001 pr. asignavimai'!O275</f>
        <v>vnt.</v>
      </c>
      <c r="D188" s="12">
        <f>'001 pr. asignavimai'!P275</f>
        <v>30</v>
      </c>
      <c r="E188" s="12">
        <f>'001 pr. asignavimai'!Q275</f>
        <v>30</v>
      </c>
      <c r="F188" s="111">
        <f>'001 pr. asignavimai'!R275</f>
        <v>30</v>
      </c>
      <c r="G188" s="179"/>
    </row>
  </sheetData>
  <mergeCells count="86">
    <mergeCell ref="C1:G1"/>
    <mergeCell ref="C2:G2"/>
    <mergeCell ref="C3:G3"/>
    <mergeCell ref="B24:F24"/>
    <mergeCell ref="B6:C6"/>
    <mergeCell ref="A6:A7"/>
    <mergeCell ref="B9:F9"/>
    <mergeCell ref="B17:F17"/>
    <mergeCell ref="D6:F6"/>
    <mergeCell ref="A5:G5"/>
    <mergeCell ref="B31:F31"/>
    <mergeCell ref="B38:F38"/>
    <mergeCell ref="B45:F45"/>
    <mergeCell ref="B52:F52"/>
    <mergeCell ref="B59:F59"/>
    <mergeCell ref="B94:F94"/>
    <mergeCell ref="B101:F101"/>
    <mergeCell ref="B66:F66"/>
    <mergeCell ref="B73:F73"/>
    <mergeCell ref="B80:F80"/>
    <mergeCell ref="B87:F87"/>
    <mergeCell ref="B107:F107"/>
    <mergeCell ref="B112:F112"/>
    <mergeCell ref="B117:F117"/>
    <mergeCell ref="B122:F122"/>
    <mergeCell ref="B127:F127"/>
    <mergeCell ref="B152:F152"/>
    <mergeCell ref="B147:F147"/>
    <mergeCell ref="B141:F141"/>
    <mergeCell ref="B132:F132"/>
    <mergeCell ref="B137:F137"/>
    <mergeCell ref="B139:F139"/>
    <mergeCell ref="G94:G100"/>
    <mergeCell ref="G6:G7"/>
    <mergeCell ref="B182:F182"/>
    <mergeCell ref="B185:F185"/>
    <mergeCell ref="B187:F187"/>
    <mergeCell ref="B180:F180"/>
    <mergeCell ref="B162:F162"/>
    <mergeCell ref="B166:F166"/>
    <mergeCell ref="B170:F170"/>
    <mergeCell ref="B156:F156"/>
    <mergeCell ref="B159:F159"/>
    <mergeCell ref="B173:F173"/>
    <mergeCell ref="B175:F175"/>
    <mergeCell ref="B178:F178"/>
    <mergeCell ref="B143:F143"/>
    <mergeCell ref="B150:F150"/>
    <mergeCell ref="G101:G106"/>
    <mergeCell ref="G107:G111"/>
    <mergeCell ref="G112:G116"/>
    <mergeCell ref="G117:G121"/>
    <mergeCell ref="G9:G16"/>
    <mergeCell ref="G17:G23"/>
    <mergeCell ref="G24:G30"/>
    <mergeCell ref="G31:G37"/>
    <mergeCell ref="G38:G44"/>
    <mergeCell ref="G45:G51"/>
    <mergeCell ref="G52:G58"/>
    <mergeCell ref="G59:G65"/>
    <mergeCell ref="G66:G72"/>
    <mergeCell ref="G73:G79"/>
    <mergeCell ref="G80:G86"/>
    <mergeCell ref="G87:G93"/>
    <mergeCell ref="G122:G126"/>
    <mergeCell ref="G127:G131"/>
    <mergeCell ref="G132:G136"/>
    <mergeCell ref="G137:G138"/>
    <mergeCell ref="G139:G140"/>
    <mergeCell ref="G141:G142"/>
    <mergeCell ref="G143:G146"/>
    <mergeCell ref="G147:G149"/>
    <mergeCell ref="G150:G151"/>
    <mergeCell ref="G152:G155"/>
    <mergeCell ref="G156:G158"/>
    <mergeCell ref="G159:G161"/>
    <mergeCell ref="G162:G165"/>
    <mergeCell ref="G166:G169"/>
    <mergeCell ref="G170:G172"/>
    <mergeCell ref="G185:G186"/>
    <mergeCell ref="G187:G188"/>
    <mergeCell ref="G173:G174"/>
    <mergeCell ref="G175:G177"/>
    <mergeCell ref="G178:G179"/>
    <mergeCell ref="G180:G181"/>
    <mergeCell ref="G182:G184"/>
  </mergeCells>
  <phoneticPr fontId="6" type="noConversion"/>
  <pageMargins left="0.25" right="0.25" top="0.75" bottom="0.75" header="0.3" footer="0.3"/>
  <pageSetup paperSize="9" scale="70" orientation="landscape" r:id="rId1"/>
  <rowBreaks count="4" manualBreakCount="4">
    <brk id="37" max="16383" man="1"/>
    <brk id="79" max="16383" man="1"/>
    <brk id="121" max="6" man="1"/>
    <brk id="1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001 pr. asignavimai</vt:lpstr>
      <vt:lpstr>001 pr.vert.krit.suvestinė</vt:lpstr>
      <vt:lpstr>'001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2023-01-13T09:52:25Z</dcterms:modified>
</cp:coreProperties>
</file>