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3 pr. asignavimai" sheetId="3" r:id="rId1"/>
    <sheet name="003 pr.vert.krit.suvestinė" sheetId="4" r:id="rId2"/>
  </sheets>
  <definedNames>
    <definedName name="_xlnm.Print_Area" localSheetId="0">'003 pr. asignavimai'!$A$1:$R$59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4" l="1"/>
  <c r="S18" i="3" l="1"/>
  <c r="S35" i="3"/>
  <c r="S29" i="3"/>
  <c r="T26" i="3"/>
  <c r="S22" i="3"/>
  <c r="B28" i="4"/>
  <c r="C28" i="4"/>
  <c r="D28" i="4"/>
  <c r="E28" i="4"/>
  <c r="F28" i="4"/>
  <c r="B29" i="4"/>
  <c r="C29" i="4"/>
  <c r="D29" i="4"/>
  <c r="E29" i="4"/>
  <c r="F29" i="4"/>
  <c r="A29" i="4"/>
  <c r="A28" i="4"/>
  <c r="B27" i="4"/>
  <c r="B26" i="4"/>
  <c r="C26" i="4"/>
  <c r="D26" i="4"/>
  <c r="E26" i="4"/>
  <c r="F26" i="4"/>
  <c r="A26" i="4"/>
  <c r="B25" i="4"/>
  <c r="B24" i="4"/>
  <c r="C24" i="4"/>
  <c r="D24" i="4"/>
  <c r="E24" i="4"/>
  <c r="F24" i="4"/>
  <c r="B23" i="4"/>
  <c r="B21" i="4"/>
  <c r="C21" i="4"/>
  <c r="D21" i="4"/>
  <c r="E21" i="4"/>
  <c r="F21" i="4"/>
  <c r="B22" i="4"/>
  <c r="C22" i="4"/>
  <c r="D22" i="4"/>
  <c r="E22" i="4"/>
  <c r="F22" i="4"/>
  <c r="A22" i="4"/>
  <c r="A21" i="4"/>
  <c r="B20" i="4"/>
  <c r="B18" i="4"/>
  <c r="C18" i="4"/>
  <c r="D18" i="4"/>
  <c r="E18" i="4"/>
  <c r="F18" i="4"/>
  <c r="B19" i="4"/>
  <c r="C19" i="4"/>
  <c r="D19" i="4"/>
  <c r="E19" i="4"/>
  <c r="F19" i="4"/>
  <c r="A19" i="4"/>
  <c r="A18" i="4"/>
  <c r="B17" i="4"/>
  <c r="B14" i="4"/>
  <c r="C14" i="4"/>
  <c r="D14" i="4"/>
  <c r="B15" i="4"/>
  <c r="C15" i="4"/>
  <c r="D15" i="4"/>
  <c r="B16" i="4"/>
  <c r="C16" i="4"/>
  <c r="D16" i="4"/>
  <c r="A15" i="4"/>
  <c r="A16" i="4"/>
  <c r="A14" i="4"/>
  <c r="B13" i="4"/>
  <c r="B10" i="4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A11" i="4"/>
  <c r="A12" i="4"/>
  <c r="A10" i="4"/>
  <c r="B9" i="4"/>
  <c r="J34" i="3"/>
  <c r="K34" i="3" s="1"/>
  <c r="G35" i="3" l="1"/>
  <c r="I22" i="3"/>
  <c r="J22" i="3"/>
  <c r="K22" i="3"/>
  <c r="Q14" i="3" l="1"/>
  <c r="Q15" i="3"/>
  <c r="Q13" i="3"/>
  <c r="R13" i="3" l="1"/>
  <c r="F14" i="4" s="1"/>
  <c r="E14" i="4"/>
  <c r="R15" i="3"/>
  <c r="F16" i="4" s="1"/>
  <c r="E16" i="4"/>
  <c r="R14" i="3"/>
  <c r="F15" i="4" s="1"/>
  <c r="E15" i="4"/>
  <c r="K26" i="3"/>
  <c r="K55" i="3" s="1"/>
  <c r="J26" i="3"/>
  <c r="J55" i="3" s="1"/>
  <c r="I26" i="3"/>
  <c r="I55" i="3" s="1"/>
  <c r="H26" i="3"/>
  <c r="G26" i="3"/>
  <c r="H55" i="3" l="1"/>
  <c r="S26" i="3"/>
  <c r="G55" i="3"/>
  <c r="H18" i="3"/>
  <c r="I18" i="3"/>
  <c r="J18" i="3"/>
  <c r="K18" i="3"/>
  <c r="K29" i="3" l="1"/>
  <c r="K46" i="3" s="1"/>
  <c r="J29" i="3"/>
  <c r="J46" i="3" s="1"/>
  <c r="I29" i="3"/>
  <c r="I46" i="3" s="1"/>
  <c r="H29" i="3"/>
  <c r="G29" i="3"/>
  <c r="G46" i="3" s="1"/>
  <c r="G18" i="3"/>
  <c r="H46" i="3" l="1"/>
  <c r="H35" i="3" l="1"/>
  <c r="I35" i="3"/>
  <c r="I56" i="3" s="1"/>
  <c r="J35" i="3"/>
  <c r="J56" i="3" s="1"/>
  <c r="K35" i="3"/>
  <c r="K56" i="3" s="1"/>
  <c r="H22" i="3"/>
  <c r="I30" i="3"/>
  <c r="J30" i="3"/>
  <c r="K30" i="3"/>
  <c r="G36" i="3"/>
  <c r="G22" i="3"/>
  <c r="H30" i="3" l="1"/>
  <c r="H56" i="3"/>
  <c r="G56" i="3"/>
  <c r="G30" i="3"/>
  <c r="G37" i="3" s="1"/>
  <c r="J44" i="3"/>
  <c r="J53" i="3" s="1"/>
  <c r="K44" i="3"/>
  <c r="K53" i="3" s="1"/>
  <c r="I44" i="3"/>
  <c r="I53" i="3" s="1"/>
  <c r="H44" i="3"/>
  <c r="H53" i="3" s="1"/>
  <c r="G44" i="3"/>
  <c r="G53" i="3" s="1"/>
  <c r="K36" i="3"/>
  <c r="K37" i="3" s="1"/>
  <c r="K38" i="3" s="1"/>
  <c r="K59" i="3" s="1"/>
  <c r="I36" i="3"/>
  <c r="I37" i="3" s="1"/>
  <c r="I38" i="3" s="1"/>
  <c r="I59" i="3" s="1"/>
  <c r="J36" i="3"/>
  <c r="H36" i="3"/>
  <c r="I58" i="3" l="1"/>
  <c r="K58" i="3"/>
  <c r="J37" i="3"/>
  <c r="J38" i="3" s="1"/>
  <c r="J59" i="3" s="1"/>
  <c r="H37" i="3"/>
  <c r="G38" i="3"/>
  <c r="G59" i="3" s="1"/>
  <c r="G58" i="3" l="1"/>
  <c r="J58" i="3"/>
  <c r="H38" i="3"/>
  <c r="H59" i="3" s="1"/>
  <c r="H58" i="3" l="1"/>
</calcChain>
</file>

<file path=xl/sharedStrings.xml><?xml version="1.0" encoding="utf-8"?>
<sst xmlns="http://schemas.openxmlformats.org/spreadsheetml/2006/main" count="247" uniqueCount="114">
  <si>
    <t>01</t>
  </si>
  <si>
    <t>pavadinimas</t>
  </si>
  <si>
    <t>Iš viso uždaviniui</t>
  </si>
  <si>
    <t>Iš viso programai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</si>
  <si>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</si>
  <si>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</si>
  <si>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</si>
  <si>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</si>
  <si>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</si>
  <si>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</si>
  <si>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</si>
  <si>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 xml:space="preserve">Plungės rajono savivaldybės 2023–2025 metų 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</si>
  <si>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</si>
  <si>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</si>
  <si>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</si>
  <si>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</si>
  <si>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</si>
  <si>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</si>
  <si>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</si>
  <si>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</si>
  <si>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</si>
  <si>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</si>
  <si>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(RP)</t>
  </si>
  <si>
    <t>SB (VB)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</si>
  <si>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</si>
  <si>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</si>
  <si>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</si>
  <si>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</si>
  <si>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</si>
  <si>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</si>
  <si>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</si>
  <si>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</si>
  <si>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Kitos lėšos</t>
  </si>
  <si>
    <t>KT</t>
  </si>
  <si>
    <t>x</t>
  </si>
  <si>
    <t xml:space="preserve">Valstybės biudžeto dotacijos lėšos </t>
  </si>
  <si>
    <t>TP</t>
  </si>
  <si>
    <t>Iš viso priemonei:</t>
  </si>
  <si>
    <t>Savivaldybės biudžeto lėšos (prisidėjimas prie regioninių projektų)</t>
  </si>
  <si>
    <t>Europos Sąjungos paramos lėšos (regioniniai projektai)</t>
  </si>
  <si>
    <t>Tikrinimas</t>
  </si>
  <si>
    <t>Asignavimų skirtumas (2022 m.- 2023 m.)</t>
  </si>
  <si>
    <t>1.3 priedas</t>
  </si>
  <si>
    <t>Sudaryti sąlygas subalansuotai rajono teritorijų plėtrai</t>
  </si>
  <si>
    <t>R-003-01-01-01</t>
  </si>
  <si>
    <t>R-003-01-01-02</t>
  </si>
  <si>
    <t>R-003-01-01-03</t>
  </si>
  <si>
    <t>Patikrintų kartografijos planų portale TOPD skaičiaus pokytis (palyginti su praėjusiais m.)</t>
  </si>
  <si>
    <t>Atliktų kadastrinių matavimų ir sudarytų panaudos sutarčių skaičiaus pokytis (palyginti su praėjusiais m.)</t>
  </si>
  <si>
    <t>Parengtų techninių projektų ir atliktų ekspertizių  skaičiaus pokytis (palyginti su praėjusiais m.)</t>
  </si>
  <si>
    <t>V-003-01-01-01-01 (SB/VB)</t>
  </si>
  <si>
    <t xml:space="preserve">Atliktų kadastrinių matavimų ir sudarytų panaudos sutarčių  skaičius </t>
  </si>
  <si>
    <t>V-003-01-01-01-02 (SB/VB)</t>
  </si>
  <si>
    <t>Parengtų žemės sklypų formavimo projektų skaičius</t>
  </si>
  <si>
    <t>V-003-01-01-01-03 (SB/VB)</t>
  </si>
  <si>
    <t>Atliktų topografinių nuotraukų skaičius</t>
  </si>
  <si>
    <t>Žemėtvarkos proceso (darbų) organizavimas</t>
  </si>
  <si>
    <t>03</t>
  </si>
  <si>
    <t>Savivaldybės priskirtiems geodezijos ir kartografijos darbams (savivaldybės erdvinių duomenų rinkiniams tvarkyti) organizuoti ir  vykdyti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</si>
  <si>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</si>
  <si>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</si>
  <si>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 xml:space="preserve">Pajamos už prekes ir paslaugas </t>
  </si>
  <si>
    <t>Kultūros vertybių apsaugos organizavimas</t>
  </si>
  <si>
    <t>Sutvarkytų  kultūros paveldo ir kultūrinę vertę turinčių objektų skaičiaus pokytis (lyginant su praėjusiais m.)</t>
  </si>
  <si>
    <t>R-003-01-02-01</t>
  </si>
  <si>
    <t xml:space="preserve"> Kultūros paveldo objektų, kuriuose atlikti remonto ar tvarkybos darbai, skaičius</t>
  </si>
  <si>
    <t>Sutvarkytų kultūrinę vertę turinčių objektų skaičius</t>
  </si>
  <si>
    <t>003-01-01-01 Programos priemonė (tęstinė)</t>
  </si>
  <si>
    <t>003-01-01-02 Programos priemonė (tęstinė)</t>
  </si>
  <si>
    <t>003-01-02-01 Programos priemonė (tęstinė)</t>
  </si>
  <si>
    <t>Užtikrinti kultūros paveldo apskaitą, tvarkymą, saugojimą, sklaidą, priežiūrą ir įveiklinimą</t>
  </si>
  <si>
    <t>Užtikrinti nuoseklų Plungės rajono savivaldybės teritorijos vystymąsi ir kultūros paveldo apsaugą</t>
  </si>
  <si>
    <t>V-003-01-02-01-01</t>
  </si>
  <si>
    <t>V-003-01-02-01-02</t>
  </si>
  <si>
    <t>04</t>
  </si>
  <si>
    <t>V-003-01-01-04-01 (VB)</t>
  </si>
  <si>
    <t>PP</t>
  </si>
  <si>
    <t>V-003-01-01-02-01</t>
  </si>
  <si>
    <t>V-003-01-01-02-02</t>
  </si>
  <si>
    <t>P-003-01-01-03-01</t>
  </si>
  <si>
    <t>P-003-01-01-03-02</t>
  </si>
  <si>
    <t>003-01-01-03 Programos priemonė (pažangos)</t>
  </si>
  <si>
    <t xml:space="preserve">Parengtų techninių projektų skaičius </t>
  </si>
  <si>
    <t xml:space="preserve">Architektūros ir teritorijų planavimo proceso organizavimas </t>
  </si>
  <si>
    <t xml:space="preserve">Patikrintų kartografijos planų portale TOPD skaičius </t>
  </si>
  <si>
    <t>1.2.5; 1.6.3; 1.10.1; 1.10.2; 3.3.2; 4.1.3</t>
  </si>
  <si>
    <t>003-01-01 Programos uždavinys (pažangos)</t>
  </si>
  <si>
    <t>Naujų teritorijų planavimo dokumentų  skaičius</t>
  </si>
  <si>
    <t>Savivaldybės infrastruktūros objektų pagerinimo ir plėtros projektinės dokumentacijos rengimas</t>
  </si>
  <si>
    <t>Pakoreguotų, pakeistų teritorijų planavimo dokumentų skaičius</t>
  </si>
  <si>
    <t xml:space="preserve">Parengtų Savivaldybės infrastruktūros pagerinimo/ plėtros techninių projektų skaičius </t>
  </si>
  <si>
    <t>TE - tęstinė veiklos priemonė, skirta 2014-2020 m. nacionalinei pažangos programai / ES fondų investicijų veiksmų programai įgyvendinti</t>
  </si>
  <si>
    <t>4.3.7</t>
  </si>
  <si>
    <t>T</t>
  </si>
  <si>
    <t>Programos uždavinio kodas ir pavadinimas</t>
  </si>
  <si>
    <t>Uždavinio/ priemonės požymis *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</si>
  <si>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</si>
  <si>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</si>
  <si>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</si>
  <si>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</si>
  <si>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</si>
  <si>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</si>
  <si>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</si>
  <si>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</si>
  <si>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 xml:space="preserve">Ikimokykliniame ir priešmokykliniame ugdyme dalyvaujančių 3-5 metų amžiaus vaikų dalis (%); Grupių dalis, kuriose vaikų skaičius neviršija Sveikatos apsaugos ministro įsakymu nustatytų higienos normų (%); Įrengti ir rekonstruoti šaligatviai bei dviračių takai (km.); Parengta socialinės ir inžinerinės infrastruktūros projektinė dokumentacija (vnt.); Parengta socialinės ir inžinerinės infrastruktūros projektinė dokumentacija (vnt.); Įvykdytų kraštovaizdžio tvarkymo projektų skaičius (vnt.); Renovuotų ir naujai įrengtų sporto infrastruktūros objektų skaičius (vnt.) </t>
  </si>
  <si>
    <t xml:space="preserve">Sutvarkytų ir įveiklintų kultūros paveldo ir kultūrinę vertę turinčių objektų skaičius (vnt.) </t>
  </si>
  <si>
    <t>2022-ųjų m. asignavimai ir kitos lėšos (2022-12-31 datai)</t>
  </si>
  <si>
    <t xml:space="preserve">         2.3 priedas</t>
  </si>
  <si>
    <r>
      <t xml:space="preserve">2023-2025 METŲ </t>
    </r>
    <r>
      <rPr>
        <b/>
        <u/>
        <sz val="12"/>
        <color rgb="FF000000"/>
        <rFont val="Times New Roman"/>
        <family val="1"/>
        <charset val="186"/>
      </rPr>
      <t>003 TERITORIJŲ PLANAVIMO 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</si>
  <si>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 xml:space="preserve">                                                                       Plungės rajono savivaldybės 2023–2025 metų </t>
  </si>
  <si>
    <t xml:space="preserve">                                  strateginio veiklos plano</t>
  </si>
  <si>
    <t>004-01-02 Programos uždavinys (tęstinis)</t>
  </si>
  <si>
    <r>
      <t xml:space="preserve"> </t>
    </r>
    <r>
      <rPr>
        <b/>
        <u/>
        <sz val="12"/>
        <color rgb="FF000000"/>
        <rFont val="Times New Roman"/>
        <family val="1"/>
        <charset val="186"/>
      </rPr>
      <t>003 TERITORIJŲ PLANAVIMO PROGRAMOS</t>
    </r>
    <r>
      <rPr>
        <b/>
        <sz val="12"/>
        <color indexed="8"/>
        <rFont val="Times New Roman"/>
        <family val="1"/>
        <charset val="186"/>
      </rPr>
      <t xml:space="preserve">  UŽDAVINIAI, PRIEMONĖS, STEBĖSENOS RODIKLIAI IR JŲ REIKŠMĖS</t>
    </r>
  </si>
  <si>
    <t>003-01-01-04 Programos priemonė (tęstinė)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</si>
</sst>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0.000"/>
    <numFmt numFmtId="165" formatCode="[$-10409]#0.00"/>
    <numFmt numFmtId="166" formatCode="0.000"/>
    <numFmt numFmtId="167" formatCode="0.0%"/>
  </numFmts>
  <fonts count="28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9" fillId="3" borderId="2" xfId="0" applyFont="1" applyFill="1" applyBorder="1" applyAlignment="1" applyProtection="1">
      <alignment horizontal="center" vertical="center" wrapText="1" readingOrder="1"/>
      <protection locked="0"/>
    </xf>
    <xf numFmtId="0" fontId="9" fillId="3" borderId="2" xfId="0" applyFont="1" applyFill="1" applyBorder="1" applyAlignment="1" applyProtection="1">
      <alignment horizontal="left" vertical="center" wrapText="1" readingOrder="1"/>
      <protection locked="0"/>
    </xf>
    <xf numFmtId="166" fontId="1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3" xfId="0" applyFont="1" applyFill="1" applyBorder="1" applyAlignment="1" applyProtection="1">
      <alignment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166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164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4" xfId="0" applyFont="1" applyFill="1" applyBorder="1" applyAlignment="1" applyProtection="1">
      <alignment horizontal="center" vertical="top" wrapText="1" readingOrder="1"/>
      <protection locked="0"/>
    </xf>
    <xf numFmtId="0" fontId="9" fillId="3" borderId="6" xfId="0" applyFont="1" applyFill="1" applyBorder="1" applyAlignment="1" applyProtection="1">
      <alignment horizontal="center" vertical="center" wrapText="1" readingOrder="1"/>
      <protection locked="0"/>
    </xf>
    <xf numFmtId="0" fontId="9" fillId="3" borderId="6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Alignment="1">
      <alignment vertical="center"/>
    </xf>
    <xf numFmtId="0" fontId="5" fillId="7" borderId="4" xfId="0" applyFont="1" applyFill="1" applyBorder="1" applyAlignment="1" applyProtection="1">
      <alignment horizontal="center" vertical="top" wrapText="1" readingOrder="1"/>
      <protection locked="0"/>
    </xf>
    <xf numFmtId="1" fontId="1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0" borderId="4" xfId="0" applyFont="1" applyBorder="1" applyAlignment="1">
      <alignment wrapText="1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2" fillId="5" borderId="4" xfId="0" applyFont="1" applyFill="1" applyBorder="1" applyAlignment="1" applyProtection="1">
      <alignment horizontal="center" vertical="center" wrapText="1" readingOrder="1"/>
      <protection locked="0"/>
    </xf>
    <xf numFmtId="0" fontId="6" fillId="5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9" borderId="4" xfId="0" applyFont="1" applyFill="1" applyBorder="1" applyAlignment="1">
      <alignment wrapText="1"/>
    </xf>
    <xf numFmtId="0" fontId="1" fillId="0" borderId="4" xfId="0" applyFont="1" applyBorder="1" applyAlignment="1" applyProtection="1">
      <alignment horizontal="left" vertical="center" wrapText="1" readingOrder="1"/>
      <protection locked="0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9" borderId="4" xfId="0" applyFont="1" applyFill="1" applyBorder="1" applyAlignment="1">
      <alignment wrapText="1"/>
    </xf>
    <xf numFmtId="0" fontId="1" fillId="9" borderId="4" xfId="0" applyFont="1" applyFill="1" applyBorder="1"/>
    <xf numFmtId="165" fontId="4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2" xfId="0" applyNumberFormat="1" applyFont="1" applyBorder="1" applyAlignment="1" applyProtection="1">
      <alignment horizontal="center" vertical="center" wrapText="1" readingOrder="1"/>
      <protection locked="0"/>
    </xf>
    <xf numFmtId="164" fontId="12" fillId="6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9" xfId="0" applyFont="1" applyBorder="1" applyAlignment="1" applyProtection="1">
      <alignment vertical="top" wrapText="1" readingOrder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wrapText="1" readingOrder="1"/>
      <protection locked="0"/>
    </xf>
    <xf numFmtId="0" fontId="20" fillId="0" borderId="4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wrapText="1" readingOrder="1"/>
      <protection locked="0"/>
    </xf>
    <xf numFmtId="0" fontId="4" fillId="6" borderId="4" xfId="0" applyFont="1" applyFill="1" applyBorder="1" applyAlignment="1" applyProtection="1">
      <alignment horizontal="center" vertical="center" wrapText="1" readingOrder="1"/>
      <protection locked="0"/>
    </xf>
    <xf numFmtId="0" fontId="23" fillId="6" borderId="4" xfId="0" applyFont="1" applyFill="1" applyBorder="1" applyAlignment="1" applyProtection="1">
      <alignment horizontal="center" vertical="center" wrapText="1" readingOrder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9" fontId="21" fillId="9" borderId="4" xfId="2" applyFont="1" applyFill="1" applyBorder="1"/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1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9" fontId="21" fillId="9" borderId="4" xfId="2" applyFont="1" applyFill="1" applyBorder="1" applyAlignment="1" applyProtection="1">
      <alignment horizontal="center" vertical="center" wrapText="1" readingOrder="1"/>
      <protection locked="0"/>
    </xf>
    <xf numFmtId="9" fontId="22" fillId="10" borderId="4" xfId="2" applyFont="1" applyFill="1" applyBorder="1" applyAlignment="1" applyProtection="1">
      <alignment horizontal="center" vertical="center" wrapText="1" readingOrder="1"/>
      <protection locked="0"/>
    </xf>
    <xf numFmtId="49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9" fontId="22" fillId="0" borderId="4" xfId="2" applyFont="1" applyBorder="1" applyAlignment="1" applyProtection="1">
      <alignment horizontal="center" vertical="center" wrapText="1" readingOrder="1"/>
      <protection locked="0"/>
    </xf>
    <xf numFmtId="166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4" xfId="0" applyNumberFormat="1" applyFont="1" applyFill="1" applyBorder="1" applyAlignment="1">
      <alignment horizontal="center"/>
    </xf>
    <xf numFmtId="166" fontId="6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12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vertical="center" wrapText="1" readingOrder="1"/>
      <protection locked="0"/>
    </xf>
    <xf numFmtId="0" fontId="6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 applyProtection="1">
      <alignment horizontal="center" wrapText="1" readingOrder="1"/>
      <protection locked="0"/>
    </xf>
    <xf numFmtId="0" fontId="3" fillId="7" borderId="9" xfId="0" applyFont="1" applyFill="1" applyBorder="1" applyAlignment="1" applyProtection="1">
      <alignment horizontal="center" wrapText="1" readingOrder="1"/>
      <protection locked="0"/>
    </xf>
    <xf numFmtId="0" fontId="10" fillId="7" borderId="4" xfId="0" applyFont="1" applyFill="1" applyBorder="1" applyAlignment="1" applyProtection="1">
      <alignment horizontal="center" vertical="top" wrapText="1" readingOrder="1"/>
      <protection locked="0"/>
    </xf>
    <xf numFmtId="0" fontId="9" fillId="7" borderId="4" xfId="0" applyFont="1" applyFill="1" applyBorder="1" applyAlignment="1" applyProtection="1">
      <alignment horizontal="center" wrapText="1" readingOrder="1"/>
      <protection locked="0"/>
    </xf>
    <xf numFmtId="0" fontId="9" fillId="7" borderId="4" xfId="0" applyFont="1" applyFill="1" applyBorder="1" applyAlignment="1" applyProtection="1">
      <alignment horizontal="center" vertical="top" wrapText="1" readingOrder="1"/>
      <protection locked="0"/>
    </xf>
    <xf numFmtId="0" fontId="9" fillId="7" borderId="9" xfId="0" applyFont="1" applyFill="1" applyBorder="1" applyAlignment="1" applyProtection="1">
      <alignment horizontal="center" vertical="top" wrapText="1" readingOrder="1"/>
      <protection locked="0"/>
    </xf>
    <xf numFmtId="0" fontId="9" fillId="3" borderId="26" xfId="0" applyFont="1" applyFill="1" applyBorder="1" applyAlignment="1" applyProtection="1">
      <alignment horizontal="center" vertical="center" wrapText="1" readingOrder="1"/>
      <protection locked="0"/>
    </xf>
    <xf numFmtId="0" fontId="8" fillId="0" borderId="26" xfId="0" applyFont="1" applyBorder="1" applyAlignment="1" applyProtection="1">
      <alignment horizontal="center" vertical="center" wrapText="1" readingOrder="1"/>
      <protection locked="0"/>
    </xf>
    <xf numFmtId="0" fontId="9" fillId="3" borderId="5" xfId="0" applyFont="1" applyFill="1" applyBorder="1" applyAlignment="1" applyProtection="1">
      <alignment horizontal="center" vertical="center" wrapText="1" readingOrder="1"/>
      <protection locked="0"/>
    </xf>
    <xf numFmtId="167" fontId="1" fillId="10" borderId="0" xfId="2" applyNumberFormat="1" applyFont="1" applyFill="1" applyAlignment="1">
      <alignment horizontal="center" vertical="center"/>
    </xf>
    <xf numFmtId="0" fontId="25" fillId="0" borderId="0" xfId="0" applyFont="1" applyAlignment="1" applyProtection="1">
      <alignment horizontal="center" vertical="center" wrapText="1" readingOrder="1"/>
      <protection locked="0"/>
    </xf>
    <xf numFmtId="9" fontId="22" fillId="6" borderId="4" xfId="2" applyFont="1" applyFill="1" applyBorder="1" applyAlignment="1" applyProtection="1">
      <alignment horizontal="center" vertical="center" wrapText="1" readingOrder="1"/>
      <protection locked="0"/>
    </xf>
    <xf numFmtId="0" fontId="12" fillId="6" borderId="4" xfId="0" applyFont="1" applyFill="1" applyBorder="1" applyAlignment="1" applyProtection="1">
      <alignment horizontal="center" vertical="center" wrapText="1" readingOrder="1"/>
      <protection locked="0"/>
    </xf>
    <xf numFmtId="0" fontId="12" fillId="7" borderId="4" xfId="0" applyFont="1" applyFill="1" applyBorder="1" applyAlignment="1" applyProtection="1">
      <alignment horizontal="center" wrapText="1" readingOrder="1"/>
      <protection locked="0"/>
    </xf>
    <xf numFmtId="0" fontId="4" fillId="2" borderId="7" xfId="0" applyFont="1" applyFill="1" applyBorder="1" applyAlignment="1" applyProtection="1">
      <alignment horizontal="center" vertical="center" wrapText="1" readingOrder="1"/>
      <protection locked="0"/>
    </xf>
    <xf numFmtId="0" fontId="4" fillId="2" borderId="8" xfId="0" applyFont="1" applyFill="1" applyBorder="1" applyAlignment="1" applyProtection="1">
      <alignment horizontal="center" vertical="center" wrapText="1" readingOrder="1"/>
      <protection locked="0"/>
    </xf>
    <xf numFmtId="0" fontId="4" fillId="2" borderId="12" xfId="0" applyFont="1" applyFill="1" applyBorder="1" applyAlignment="1" applyProtection="1">
      <alignment horizontal="center" vertical="center" wrapText="1" readingOrder="1"/>
      <protection locked="0"/>
    </xf>
    <xf numFmtId="0" fontId="1" fillId="3" borderId="19" xfId="0" applyFont="1" applyFill="1" applyBorder="1" applyAlignment="1" applyProtection="1">
      <alignment horizontal="center" vertical="center" wrapText="1" readingOrder="1"/>
      <protection locked="0"/>
    </xf>
    <xf numFmtId="0" fontId="1" fillId="3" borderId="20" xfId="0" applyFont="1" applyFill="1" applyBorder="1" applyAlignment="1" applyProtection="1">
      <alignment horizontal="center" vertical="center" wrapText="1" readingOrder="1"/>
      <protection locked="0"/>
    </xf>
    <xf numFmtId="0" fontId="1" fillId="3" borderId="10" xfId="0" applyFont="1" applyFill="1" applyBorder="1" applyAlignment="1" applyProtection="1">
      <alignment horizontal="center" vertical="center" wrapText="1" readingOrder="1"/>
      <protection locked="0"/>
    </xf>
    <xf numFmtId="0" fontId="1" fillId="3" borderId="13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center" vertical="center" wrapText="1" readingOrder="1"/>
      <protection locked="0"/>
    </xf>
    <xf numFmtId="0" fontId="1" fillId="3" borderId="11" xfId="0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center" vertical="center" wrapText="1" readingOrder="1"/>
      <protection locked="0"/>
    </xf>
    <xf numFmtId="0" fontId="1" fillId="3" borderId="17" xfId="0" applyFont="1" applyFill="1" applyBorder="1" applyAlignment="1" applyProtection="1">
      <alignment horizontal="center" vertical="center" wrapText="1" readingOrder="1"/>
      <protection locked="0"/>
    </xf>
    <xf numFmtId="0" fontId="1" fillId="3" borderId="15" xfId="0" applyFont="1" applyFill="1" applyBorder="1" applyAlignment="1" applyProtection="1">
      <alignment horizontal="center" vertical="center" wrapText="1" readingOrder="1"/>
      <protection locked="0"/>
    </xf>
    <xf numFmtId="49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right" vertical="center" wrapText="1" readingOrder="1"/>
      <protection locked="0"/>
    </xf>
    <xf numFmtId="49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horizontal="left" vertical="center" wrapText="1" readingOrder="1"/>
      <protection locked="0"/>
    </xf>
    <xf numFmtId="0" fontId="19" fillId="0" borderId="4" xfId="0" applyFont="1" applyBorder="1" applyAlignment="1" applyProtection="1">
      <alignment horizontal="left" vertical="center" wrapText="1" readingOrder="1"/>
      <protection locked="0"/>
    </xf>
    <xf numFmtId="1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3" borderId="4" xfId="0" applyFont="1" applyFill="1" applyBorder="1" applyAlignment="1" applyProtection="1">
      <alignment horizontal="left" vertical="center" wrapText="1" readingOrder="1"/>
      <protection locked="0"/>
    </xf>
    <xf numFmtId="0" fontId="1" fillId="4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left"/>
    </xf>
    <xf numFmtId="0" fontId="12" fillId="6" borderId="4" xfId="0" applyFont="1" applyFill="1" applyBorder="1" applyAlignment="1" applyProtection="1">
      <alignment horizontal="right" vertical="center" wrapText="1" readingOrder="1"/>
      <protection locked="0"/>
    </xf>
    <xf numFmtId="0" fontId="12" fillId="5" borderId="4" xfId="0" applyFont="1" applyFill="1" applyBorder="1" applyAlignment="1" applyProtection="1">
      <alignment horizontal="right" vertical="center" wrapText="1" readingOrder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0" fontId="12" fillId="2" borderId="4" xfId="0" applyFont="1" applyFill="1" applyBorder="1" applyAlignment="1" applyProtection="1">
      <alignment horizontal="right" vertical="center" wrapText="1" readingOrder="1"/>
      <protection locked="0"/>
    </xf>
    <xf numFmtId="1" fontId="1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5" fillId="6" borderId="24" xfId="0" applyFont="1" applyFill="1" applyBorder="1" applyAlignment="1" applyProtection="1">
      <alignment horizontal="right" vertical="center" wrapText="1" readingOrder="1"/>
      <protection locked="0"/>
    </xf>
    <xf numFmtId="0" fontId="5" fillId="6" borderId="21" xfId="0" applyFont="1" applyFill="1" applyBorder="1" applyAlignment="1" applyProtection="1">
      <alignment horizontal="righ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4" fillId="7" borderId="3" xfId="0" applyFont="1" applyFill="1" applyBorder="1" applyAlignment="1" applyProtection="1">
      <alignment horizontal="left" vertical="center" wrapText="1" readingOrder="1"/>
      <protection locked="0"/>
    </xf>
    <xf numFmtId="0" fontId="6" fillId="7" borderId="2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 applyProtection="1">
      <alignment horizontal="right" vertical="center" wrapText="1" readingOrder="1"/>
      <protection locked="0"/>
    </xf>
    <xf numFmtId="0" fontId="12" fillId="6" borderId="21" xfId="0" applyFont="1" applyFill="1" applyBorder="1" applyAlignment="1" applyProtection="1">
      <alignment horizontal="right" vertical="center" wrapText="1" readingOrder="1"/>
      <protection locked="0"/>
    </xf>
    <xf numFmtId="0" fontId="5" fillId="6" borderId="25" xfId="0" applyFont="1" applyFill="1" applyBorder="1" applyAlignment="1" applyProtection="1">
      <alignment horizontal="right" vertical="center" wrapText="1" readingOrder="1"/>
      <protection locked="0"/>
    </xf>
    <xf numFmtId="0" fontId="5" fillId="6" borderId="12" xfId="0" applyFont="1" applyFill="1" applyBorder="1" applyAlignment="1" applyProtection="1">
      <alignment horizontal="right" vertical="center" wrapText="1" readingOrder="1"/>
      <protection locked="0"/>
    </xf>
    <xf numFmtId="0" fontId="5" fillId="6" borderId="23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Font="1" applyBorder="1" applyAlignment="1" applyProtection="1">
      <alignment horizontal="left" vertical="top" wrapText="1" readingOrder="1"/>
      <protection locked="0"/>
    </xf>
    <xf numFmtId="0" fontId="20" fillId="0" borderId="1" xfId="0" applyFont="1" applyBorder="1" applyAlignment="1" applyProtection="1">
      <alignment horizontal="left" vertical="top" wrapText="1" readingOrder="1"/>
      <protection locked="0"/>
    </xf>
    <xf numFmtId="0" fontId="3" fillId="7" borderId="4" xfId="0" applyFont="1" applyFill="1" applyBorder="1" applyAlignment="1" applyProtection="1">
      <alignment horizontal="center" wrapText="1" readingOrder="1"/>
      <protection locked="0"/>
    </xf>
    <xf numFmtId="0" fontId="11" fillId="3" borderId="9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1" fillId="3" borderId="18" xfId="0" applyFont="1" applyFill="1" applyBorder="1" applyAlignment="1" applyProtection="1">
      <alignment horizontal="left" vertical="top" wrapText="1" readingOrder="1"/>
      <protection locked="0"/>
    </xf>
    <xf numFmtId="0" fontId="11" fillId="3" borderId="14" xfId="0" applyFont="1" applyFill="1" applyBorder="1" applyAlignment="1" applyProtection="1">
      <alignment horizontal="left" vertical="top" wrapText="1" readingOrder="1"/>
      <protection locked="0"/>
    </xf>
    <xf numFmtId="0" fontId="20" fillId="0" borderId="14" xfId="0" applyFont="1" applyBorder="1" applyAlignment="1" applyProtection="1">
      <alignment horizontal="left" vertical="top" wrapText="1" readingOrder="1"/>
      <protection locked="0"/>
    </xf>
    <xf numFmtId="0" fontId="3" fillId="7" borderId="9" xfId="0" applyFont="1" applyFill="1" applyBorder="1" applyAlignment="1" applyProtection="1">
      <alignment horizontal="center" wrapText="1" readingOrder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4" fillId="3" borderId="7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25" fillId="0" borderId="17" xfId="0" applyFont="1" applyBorder="1" applyAlignment="1" applyProtection="1">
      <alignment horizontal="center" vertical="center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pane ySplit="7" topLeftCell="A8" activePane="bottomLeft" state="frozen"/>
      <selection pane="bottomLeft" activeCell="A5" sqref="A5:R5"/>
    </sheetView>
  </sheetViews>
  <sheetFormatPr defaultColWidth="9.140625" defaultRowHeight="12.75" x14ac:dyDescent="0.2"/>
  <cols>
    <col min="1" max="2" width="11.42578125" style="6" customWidth="1"/>
    <col min="3" max="3" width="11.42578125" style="1" customWidth="1"/>
    <col min="4" max="4" width="19.28515625" style="1" customWidth="1"/>
    <col min="5" max="5" width="11.85546875" style="1" customWidth="1"/>
    <col min="6" max="6" width="10.42578125" style="1" customWidth="1"/>
    <col min="7" max="7" width="12" style="1" customWidth="1"/>
    <col min="8" max="8" width="12" style="1" hidden="1" customWidth="1"/>
    <col min="9" max="9" width="13" style="1" customWidth="1"/>
    <col min="10" max="10" width="11.85546875" style="1" customWidth="1"/>
    <col min="11" max="11" width="11.5703125" style="1" customWidth="1"/>
    <col min="12" max="12" width="16.7109375" style="1" customWidth="1"/>
    <col min="13" max="13" width="18.28515625" style="1" hidden="1" customWidth="1"/>
    <col min="14" max="14" width="40.85546875" style="1" hidden="1" customWidth="1"/>
    <col min="15" max="15" width="5.85546875" style="1" hidden="1" customWidth="1"/>
    <col min="16" max="18" width="7.140625" style="1" hidden="1" customWidth="1"/>
    <col min="19" max="19" width="12.28515625" style="57" hidden="1" customWidth="1"/>
    <col min="20" max="20" width="10" style="1" hidden="1" customWidth="1"/>
    <col min="21" max="21" width="46.7109375" style="1" bestFit="1" customWidth="1"/>
    <col min="22" max="16384" width="9.140625" style="1"/>
  </cols>
  <sheetData>
    <row r="1" spans="1:20" x14ac:dyDescent="0.2">
      <c r="J1" s="23" t="s">
        <v>11</v>
      </c>
    </row>
    <row r="2" spans="1:20" x14ac:dyDescent="0.2">
      <c r="J2" s="23" t="s">
        <v>12</v>
      </c>
    </row>
    <row r="3" spans="1:20" x14ac:dyDescent="0.2">
      <c r="J3" s="23" t="s">
        <v>42</v>
      </c>
    </row>
    <row r="4" spans="1:20" x14ac:dyDescent="0.2">
      <c r="J4" s="23"/>
    </row>
    <row r="5" spans="1:20" ht="38.25" customHeight="1" x14ac:dyDescent="0.2">
      <c r="A5" s="88" t="s">
        <v>108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58"/>
    </row>
    <row r="6" spans="1:20" ht="31.5" customHeight="1" x14ac:dyDescent="0.2">
      <c r="A6" s="90" t="s">
        <v>13</v>
      </c>
      <c r="B6" s="90" t="s">
        <v>94</v>
      </c>
      <c r="C6" s="90" t="s">
        <v>14</v>
      </c>
      <c r="D6" s="90" t="s">
        <v>15</v>
      </c>
      <c r="E6" s="90" t="s">
        <v>5</v>
      </c>
      <c r="F6" s="90" t="s">
        <v>95</v>
      </c>
      <c r="G6" s="90" t="s">
        <v>106</v>
      </c>
      <c r="H6" s="90" t="s">
        <v>96</v>
      </c>
      <c r="I6" s="90" t="s">
        <v>97</v>
      </c>
      <c r="J6" s="90" t="s">
        <v>98</v>
      </c>
      <c r="K6" s="90" t="s">
        <v>99</v>
      </c>
      <c r="L6" s="90" t="s">
        <v>100</v>
      </c>
      <c r="M6" s="91" t="s">
        <v>9</v>
      </c>
      <c r="N6" s="91" t="s">
        <v>101</v>
      </c>
      <c r="O6" s="91"/>
      <c r="P6" s="91" t="s">
        <v>102</v>
      </c>
      <c r="Q6" s="91"/>
      <c r="R6" s="91"/>
      <c r="S6" s="89" t="s">
        <v>41</v>
      </c>
    </row>
    <row r="7" spans="1:20" ht="35.25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24" t="s">
        <v>1</v>
      </c>
      <c r="O7" s="24" t="s">
        <v>16</v>
      </c>
      <c r="P7" s="59">
        <v>2023</v>
      </c>
      <c r="Q7" s="59">
        <v>2024</v>
      </c>
      <c r="R7" s="59">
        <v>2025</v>
      </c>
      <c r="S7" s="89"/>
      <c r="T7" s="52"/>
    </row>
    <row r="8" spans="1:20" ht="12.75" customHeight="1" x14ac:dyDescent="0.2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59"/>
      <c r="N8" s="24"/>
      <c r="O8" s="24"/>
      <c r="P8" s="59"/>
      <c r="Q8" s="59"/>
      <c r="R8" s="59"/>
      <c r="S8" s="61">
        <v>13</v>
      </c>
      <c r="T8" s="52"/>
    </row>
    <row r="9" spans="1:20" ht="18" customHeight="1" x14ac:dyDescent="0.2">
      <c r="A9" s="62" t="s">
        <v>0</v>
      </c>
      <c r="B9" s="112" t="s">
        <v>71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63"/>
      <c r="T9" s="52"/>
    </row>
    <row r="10" spans="1:20" ht="15" customHeight="1" x14ac:dyDescent="0.2">
      <c r="A10" s="120" t="s">
        <v>0</v>
      </c>
      <c r="B10" s="121" t="s">
        <v>0</v>
      </c>
      <c r="C10" s="111" t="s">
        <v>43</v>
      </c>
      <c r="D10" s="111"/>
      <c r="E10" s="111"/>
      <c r="F10" s="110" t="s">
        <v>28</v>
      </c>
      <c r="G10" s="95"/>
      <c r="H10" s="96"/>
      <c r="I10" s="96"/>
      <c r="J10" s="96"/>
      <c r="K10" s="97"/>
      <c r="L10" s="110" t="s">
        <v>85</v>
      </c>
      <c r="M10" s="30" t="s">
        <v>44</v>
      </c>
      <c r="N10" s="30" t="s">
        <v>47</v>
      </c>
      <c r="O10" s="31" t="s">
        <v>18</v>
      </c>
      <c r="P10" s="51">
        <v>110</v>
      </c>
      <c r="Q10" s="51">
        <v>110</v>
      </c>
      <c r="R10" s="51">
        <v>110</v>
      </c>
      <c r="S10" s="63"/>
      <c r="T10" s="53"/>
    </row>
    <row r="11" spans="1:20" ht="15" customHeight="1" x14ac:dyDescent="0.2">
      <c r="A11" s="120"/>
      <c r="B11" s="121"/>
      <c r="C11" s="111"/>
      <c r="D11" s="111"/>
      <c r="E11" s="111"/>
      <c r="F11" s="110"/>
      <c r="G11" s="98"/>
      <c r="H11" s="99"/>
      <c r="I11" s="99"/>
      <c r="J11" s="99"/>
      <c r="K11" s="100"/>
      <c r="L11" s="110"/>
      <c r="M11" s="30" t="s">
        <v>45</v>
      </c>
      <c r="N11" s="30" t="s">
        <v>48</v>
      </c>
      <c r="O11" s="31" t="s">
        <v>18</v>
      </c>
      <c r="P11" s="51">
        <v>110</v>
      </c>
      <c r="Q11" s="51">
        <v>110</v>
      </c>
      <c r="R11" s="51">
        <v>110</v>
      </c>
      <c r="S11" s="63"/>
      <c r="T11" s="53"/>
    </row>
    <row r="12" spans="1:20" ht="15" customHeight="1" x14ac:dyDescent="0.2">
      <c r="A12" s="120"/>
      <c r="B12" s="121"/>
      <c r="C12" s="111"/>
      <c r="D12" s="111"/>
      <c r="E12" s="111"/>
      <c r="F12" s="110"/>
      <c r="G12" s="101"/>
      <c r="H12" s="102"/>
      <c r="I12" s="102"/>
      <c r="J12" s="102"/>
      <c r="K12" s="103"/>
      <c r="L12" s="110"/>
      <c r="M12" s="30" t="s">
        <v>46</v>
      </c>
      <c r="N12" s="30" t="s">
        <v>49</v>
      </c>
      <c r="O12" s="31" t="s">
        <v>18</v>
      </c>
      <c r="P12" s="51">
        <v>110</v>
      </c>
      <c r="Q12" s="51">
        <v>110</v>
      </c>
      <c r="R12" s="51">
        <v>110</v>
      </c>
      <c r="S12" s="63"/>
      <c r="T12" s="53"/>
    </row>
    <row r="13" spans="1:20" ht="12.75" customHeight="1" x14ac:dyDescent="0.2">
      <c r="A13" s="120"/>
      <c r="B13" s="92" t="s">
        <v>0</v>
      </c>
      <c r="C13" s="114" t="s">
        <v>0</v>
      </c>
      <c r="D13" s="107" t="s">
        <v>56</v>
      </c>
      <c r="E13" s="107"/>
      <c r="F13" s="119" t="s">
        <v>36</v>
      </c>
      <c r="G13" s="109"/>
      <c r="H13" s="109"/>
      <c r="I13" s="109"/>
      <c r="J13" s="109"/>
      <c r="K13" s="109"/>
      <c r="L13" s="113" t="s">
        <v>34</v>
      </c>
      <c r="M13" s="32" t="s">
        <v>50</v>
      </c>
      <c r="N13" s="32" t="s">
        <v>51</v>
      </c>
      <c r="O13" s="5" t="s">
        <v>19</v>
      </c>
      <c r="P13" s="50">
        <v>22</v>
      </c>
      <c r="Q13" s="54">
        <f>P13*1.1</f>
        <v>24.200000000000003</v>
      </c>
      <c r="R13" s="54">
        <f>Q13*1.1</f>
        <v>26.620000000000005</v>
      </c>
      <c r="S13" s="63"/>
      <c r="T13" s="53"/>
    </row>
    <row r="14" spans="1:20" ht="12.75" customHeight="1" x14ac:dyDescent="0.2">
      <c r="A14" s="120"/>
      <c r="B14" s="93"/>
      <c r="C14" s="114"/>
      <c r="D14" s="107"/>
      <c r="E14" s="107"/>
      <c r="F14" s="119"/>
      <c r="G14" s="109"/>
      <c r="H14" s="109"/>
      <c r="I14" s="109"/>
      <c r="J14" s="109"/>
      <c r="K14" s="109"/>
      <c r="L14" s="113"/>
      <c r="M14" s="32" t="s">
        <v>52</v>
      </c>
      <c r="N14" s="32" t="s">
        <v>53</v>
      </c>
      <c r="O14" s="5" t="s">
        <v>19</v>
      </c>
      <c r="P14" s="50">
        <v>9</v>
      </c>
      <c r="Q14" s="54">
        <f t="shared" ref="Q14:R15" si="0">P14*1.1</f>
        <v>9.9</v>
      </c>
      <c r="R14" s="54">
        <f t="shared" si="0"/>
        <v>10.89</v>
      </c>
      <c r="S14" s="63"/>
      <c r="T14" s="52"/>
    </row>
    <row r="15" spans="1:20" ht="12.75" customHeight="1" x14ac:dyDescent="0.2">
      <c r="A15" s="120"/>
      <c r="B15" s="93"/>
      <c r="C15" s="114"/>
      <c r="D15" s="107"/>
      <c r="E15" s="107"/>
      <c r="F15" s="119"/>
      <c r="G15" s="109"/>
      <c r="H15" s="109"/>
      <c r="I15" s="109"/>
      <c r="J15" s="109"/>
      <c r="K15" s="109"/>
      <c r="L15" s="113"/>
      <c r="M15" s="32" t="s">
        <v>54</v>
      </c>
      <c r="N15" s="32" t="s">
        <v>55</v>
      </c>
      <c r="O15" s="5" t="s">
        <v>19</v>
      </c>
      <c r="P15" s="50">
        <v>8</v>
      </c>
      <c r="Q15" s="54">
        <f t="shared" si="0"/>
        <v>8.8000000000000007</v>
      </c>
      <c r="R15" s="54">
        <f t="shared" si="0"/>
        <v>9.6800000000000015</v>
      </c>
      <c r="S15" s="66"/>
      <c r="T15" s="52"/>
    </row>
    <row r="16" spans="1:20" ht="15" customHeight="1" x14ac:dyDescent="0.2">
      <c r="A16" s="120"/>
      <c r="B16" s="93"/>
      <c r="C16" s="104" t="s">
        <v>0</v>
      </c>
      <c r="D16" s="40">
        <v>188714469</v>
      </c>
      <c r="E16" s="40" t="s">
        <v>21</v>
      </c>
      <c r="F16" s="25" t="s">
        <v>34</v>
      </c>
      <c r="G16" s="9">
        <v>2.4</v>
      </c>
      <c r="H16" s="9">
        <v>6.2</v>
      </c>
      <c r="I16" s="9">
        <v>3.8</v>
      </c>
      <c r="J16" s="9">
        <v>6.8</v>
      </c>
      <c r="K16" s="9">
        <v>7.5</v>
      </c>
      <c r="L16" s="26" t="s">
        <v>34</v>
      </c>
      <c r="M16" s="37"/>
      <c r="N16" s="41"/>
      <c r="O16" s="42"/>
      <c r="P16" s="43"/>
      <c r="Q16" s="43"/>
      <c r="R16" s="42"/>
      <c r="S16" s="63"/>
      <c r="T16" s="52"/>
    </row>
    <row r="17" spans="1:20" ht="15" customHeight="1" x14ac:dyDescent="0.2">
      <c r="A17" s="120"/>
      <c r="B17" s="93"/>
      <c r="C17" s="104"/>
      <c r="D17" s="40">
        <v>188714469</v>
      </c>
      <c r="E17" s="40" t="s">
        <v>23</v>
      </c>
      <c r="F17" s="25" t="s">
        <v>34</v>
      </c>
      <c r="G17" s="9">
        <v>85.6</v>
      </c>
      <c r="H17" s="9">
        <v>98.8</v>
      </c>
      <c r="I17" s="9">
        <v>96.5</v>
      </c>
      <c r="J17" s="9">
        <v>108.7</v>
      </c>
      <c r="K17" s="9">
        <v>119.5</v>
      </c>
      <c r="L17" s="26" t="s">
        <v>34</v>
      </c>
      <c r="M17" s="37"/>
      <c r="N17" s="41"/>
      <c r="O17" s="42"/>
      <c r="P17" s="43"/>
      <c r="Q17" s="43"/>
      <c r="R17" s="42"/>
      <c r="S17" s="63"/>
      <c r="T17" s="52"/>
    </row>
    <row r="18" spans="1:20" ht="12.75" customHeight="1" x14ac:dyDescent="0.2">
      <c r="A18" s="120"/>
      <c r="B18" s="93"/>
      <c r="C18" s="104"/>
      <c r="D18" s="105" t="s">
        <v>37</v>
      </c>
      <c r="E18" s="105"/>
      <c r="F18" s="105"/>
      <c r="G18" s="15">
        <f>SUM(G16:G17)</f>
        <v>88</v>
      </c>
      <c r="H18" s="15">
        <f t="shared" ref="H18:K18" si="1">SUM(H16:H17)</f>
        <v>105</v>
      </c>
      <c r="I18" s="15">
        <f t="shared" si="1"/>
        <v>100.3</v>
      </c>
      <c r="J18" s="15">
        <f t="shared" si="1"/>
        <v>115.5</v>
      </c>
      <c r="K18" s="15">
        <f t="shared" si="1"/>
        <v>127</v>
      </c>
      <c r="L18" s="13" t="s">
        <v>34</v>
      </c>
      <c r="M18" s="27" t="s">
        <v>34</v>
      </c>
      <c r="N18" s="27" t="s">
        <v>34</v>
      </c>
      <c r="O18" s="27" t="s">
        <v>34</v>
      </c>
      <c r="P18" s="27" t="s">
        <v>34</v>
      </c>
      <c r="Q18" s="27" t="s">
        <v>34</v>
      </c>
      <c r="R18" s="27" t="s">
        <v>34</v>
      </c>
      <c r="S18" s="67">
        <f>(I18-G18)/G18</f>
        <v>0.13977272727272724</v>
      </c>
      <c r="T18" s="52"/>
    </row>
    <row r="19" spans="1:20" ht="25.5" x14ac:dyDescent="0.2">
      <c r="A19" s="120"/>
      <c r="B19" s="93"/>
      <c r="C19" s="106" t="s">
        <v>17</v>
      </c>
      <c r="D19" s="108" t="s">
        <v>83</v>
      </c>
      <c r="E19" s="108"/>
      <c r="F19" s="119" t="s">
        <v>36</v>
      </c>
      <c r="G19" s="123"/>
      <c r="H19" s="123"/>
      <c r="I19" s="123"/>
      <c r="J19" s="123"/>
      <c r="K19" s="123"/>
      <c r="L19" s="125" t="s">
        <v>34</v>
      </c>
      <c r="M19" s="32" t="s">
        <v>77</v>
      </c>
      <c r="N19" s="32" t="s">
        <v>89</v>
      </c>
      <c r="O19" s="50" t="s">
        <v>19</v>
      </c>
      <c r="P19" s="50">
        <v>4</v>
      </c>
      <c r="Q19" s="50">
        <v>5</v>
      </c>
      <c r="R19" s="50">
        <v>6</v>
      </c>
      <c r="S19" s="63"/>
      <c r="T19" s="52"/>
    </row>
    <row r="20" spans="1:20" x14ac:dyDescent="0.2">
      <c r="A20" s="120"/>
      <c r="B20" s="93"/>
      <c r="C20" s="106"/>
      <c r="D20" s="108"/>
      <c r="E20" s="108"/>
      <c r="F20" s="119"/>
      <c r="G20" s="123"/>
      <c r="H20" s="123"/>
      <c r="I20" s="123"/>
      <c r="J20" s="123"/>
      <c r="K20" s="123"/>
      <c r="L20" s="125"/>
      <c r="M20" s="32" t="s">
        <v>78</v>
      </c>
      <c r="N20" s="32" t="s">
        <v>82</v>
      </c>
      <c r="O20" s="50" t="s">
        <v>19</v>
      </c>
      <c r="P20" s="50">
        <v>3</v>
      </c>
      <c r="Q20" s="50">
        <v>4</v>
      </c>
      <c r="R20" s="50">
        <v>5</v>
      </c>
      <c r="S20" s="63"/>
      <c r="T20" s="52"/>
    </row>
    <row r="21" spans="1:20" ht="17.25" customHeight="1" x14ac:dyDescent="0.2">
      <c r="A21" s="120"/>
      <c r="B21" s="93"/>
      <c r="C21" s="104" t="s">
        <v>17</v>
      </c>
      <c r="D21" s="40">
        <v>188714469</v>
      </c>
      <c r="E21" s="40" t="s">
        <v>21</v>
      </c>
      <c r="F21" s="25" t="s">
        <v>34</v>
      </c>
      <c r="G21" s="9">
        <v>168.4</v>
      </c>
      <c r="H21" s="9">
        <v>100</v>
      </c>
      <c r="I21" s="9">
        <v>63.9</v>
      </c>
      <c r="J21" s="9">
        <v>110</v>
      </c>
      <c r="K21" s="9">
        <v>121</v>
      </c>
      <c r="L21" s="26" t="s">
        <v>34</v>
      </c>
      <c r="M21" s="37"/>
      <c r="N21" s="41"/>
      <c r="O21" s="42"/>
      <c r="P21" s="43"/>
      <c r="Q21" s="43"/>
      <c r="R21" s="42"/>
      <c r="S21" s="63"/>
      <c r="T21" s="52"/>
    </row>
    <row r="22" spans="1:20" ht="12.75" customHeight="1" x14ac:dyDescent="0.2">
      <c r="A22" s="120"/>
      <c r="B22" s="93"/>
      <c r="C22" s="104"/>
      <c r="D22" s="105" t="s">
        <v>37</v>
      </c>
      <c r="E22" s="105"/>
      <c r="F22" s="105"/>
      <c r="G22" s="69">
        <f>SUM(G21)</f>
        <v>168.4</v>
      </c>
      <c r="H22" s="15">
        <f t="shared" ref="H22:K22" si="2">SUM(H21)</f>
        <v>100</v>
      </c>
      <c r="I22" s="15">
        <f t="shared" si="2"/>
        <v>63.9</v>
      </c>
      <c r="J22" s="15">
        <f t="shared" si="2"/>
        <v>110</v>
      </c>
      <c r="K22" s="15">
        <f t="shared" si="2"/>
        <v>121</v>
      </c>
      <c r="L22" s="13" t="s">
        <v>34</v>
      </c>
      <c r="M22" s="27" t="s">
        <v>34</v>
      </c>
      <c r="N22" s="27" t="s">
        <v>34</v>
      </c>
      <c r="O22" s="27" t="s">
        <v>34</v>
      </c>
      <c r="P22" s="27" t="s">
        <v>34</v>
      </c>
      <c r="Q22" s="27" t="s">
        <v>34</v>
      </c>
      <c r="R22" s="27" t="s">
        <v>34</v>
      </c>
      <c r="S22" s="67">
        <f>(I22-G22)/G22</f>
        <v>-0.62054631828978624</v>
      </c>
      <c r="T22" s="52"/>
    </row>
    <row r="23" spans="1:20" ht="21.75" customHeight="1" x14ac:dyDescent="0.2">
      <c r="A23" s="120"/>
      <c r="B23" s="93"/>
      <c r="C23" s="106" t="s">
        <v>57</v>
      </c>
      <c r="D23" s="107" t="s">
        <v>88</v>
      </c>
      <c r="E23" s="107"/>
      <c r="F23" s="119" t="s">
        <v>76</v>
      </c>
      <c r="G23" s="123"/>
      <c r="H23" s="123"/>
      <c r="I23" s="123"/>
      <c r="J23" s="123"/>
      <c r="K23" s="123"/>
      <c r="L23" s="125" t="s">
        <v>85</v>
      </c>
      <c r="M23" s="32" t="s">
        <v>79</v>
      </c>
      <c r="N23" s="32" t="s">
        <v>87</v>
      </c>
      <c r="O23" s="50" t="s">
        <v>19</v>
      </c>
      <c r="P23" s="50">
        <v>0</v>
      </c>
      <c r="Q23" s="50">
        <v>1</v>
      </c>
      <c r="R23" s="50">
        <v>2</v>
      </c>
      <c r="S23" s="63"/>
      <c r="T23" s="52"/>
    </row>
    <row r="24" spans="1:20" ht="25.5" x14ac:dyDescent="0.2">
      <c r="A24" s="120"/>
      <c r="B24" s="93"/>
      <c r="C24" s="106"/>
      <c r="D24" s="107"/>
      <c r="E24" s="107"/>
      <c r="F24" s="119"/>
      <c r="G24" s="123"/>
      <c r="H24" s="123"/>
      <c r="I24" s="123"/>
      <c r="J24" s="123"/>
      <c r="K24" s="123"/>
      <c r="L24" s="125"/>
      <c r="M24" s="32" t="s">
        <v>80</v>
      </c>
      <c r="N24" s="32" t="s">
        <v>90</v>
      </c>
      <c r="O24" s="50" t="s">
        <v>19</v>
      </c>
      <c r="P24" s="50">
        <v>3</v>
      </c>
      <c r="Q24" s="50">
        <v>4</v>
      </c>
      <c r="R24" s="50">
        <v>5</v>
      </c>
      <c r="S24" s="63"/>
      <c r="T24" s="52"/>
    </row>
    <row r="25" spans="1:20" ht="17.25" customHeight="1" x14ac:dyDescent="0.2">
      <c r="A25" s="120"/>
      <c r="B25" s="93"/>
      <c r="C25" s="104" t="s">
        <v>57</v>
      </c>
      <c r="D25" s="40">
        <v>188714469</v>
      </c>
      <c r="E25" s="40" t="s">
        <v>21</v>
      </c>
      <c r="F25" s="25" t="s">
        <v>34</v>
      </c>
      <c r="G25" s="9">
        <v>0</v>
      </c>
      <c r="H25" s="9">
        <v>202.1</v>
      </c>
      <c r="I25" s="9">
        <v>236.1</v>
      </c>
      <c r="J25" s="9">
        <v>222.3</v>
      </c>
      <c r="K25" s="9">
        <v>244.5</v>
      </c>
      <c r="L25" s="26" t="s">
        <v>34</v>
      </c>
      <c r="M25" s="37"/>
      <c r="N25" s="41"/>
      <c r="O25" s="42"/>
      <c r="P25" s="43"/>
      <c r="Q25" s="43"/>
      <c r="R25" s="42"/>
      <c r="S25" s="63"/>
      <c r="T25" s="52"/>
    </row>
    <row r="26" spans="1:20" ht="12.75" customHeight="1" x14ac:dyDescent="0.2">
      <c r="A26" s="120"/>
      <c r="B26" s="93"/>
      <c r="C26" s="104"/>
      <c r="D26" s="105" t="s">
        <v>37</v>
      </c>
      <c r="E26" s="105"/>
      <c r="F26" s="105"/>
      <c r="G26" s="69">
        <f>SUM(G25)</f>
        <v>0</v>
      </c>
      <c r="H26" s="15">
        <f t="shared" ref="H26:K26" si="3">SUM(H25)</f>
        <v>202.1</v>
      </c>
      <c r="I26" s="15">
        <f t="shared" si="3"/>
        <v>236.1</v>
      </c>
      <c r="J26" s="15">
        <f t="shared" si="3"/>
        <v>222.3</v>
      </c>
      <c r="K26" s="15">
        <f t="shared" si="3"/>
        <v>244.5</v>
      </c>
      <c r="L26" s="13" t="s">
        <v>34</v>
      </c>
      <c r="M26" s="27" t="s">
        <v>34</v>
      </c>
      <c r="N26" s="27" t="s">
        <v>34</v>
      </c>
      <c r="O26" s="27" t="s">
        <v>34</v>
      </c>
      <c r="P26" s="27" t="s">
        <v>34</v>
      </c>
      <c r="Q26" s="27" t="s">
        <v>34</v>
      </c>
      <c r="R26" s="27" t="s">
        <v>34</v>
      </c>
      <c r="S26" s="70" t="e">
        <f>(H26-G26)/G26</f>
        <v>#DIV/0!</v>
      </c>
      <c r="T26" s="87">
        <f>(I26+I22-G22)/G22</f>
        <v>0.78147268408551063</v>
      </c>
    </row>
    <row r="27" spans="1:20" ht="69.75" customHeight="1" x14ac:dyDescent="0.2">
      <c r="A27" s="120"/>
      <c r="B27" s="93"/>
      <c r="C27" s="68" t="s">
        <v>74</v>
      </c>
      <c r="D27" s="108" t="s">
        <v>58</v>
      </c>
      <c r="E27" s="108"/>
      <c r="F27" s="65" t="s">
        <v>36</v>
      </c>
      <c r="G27" s="123"/>
      <c r="H27" s="123"/>
      <c r="I27" s="123"/>
      <c r="J27" s="123"/>
      <c r="K27" s="123"/>
      <c r="L27" s="40" t="s">
        <v>34</v>
      </c>
      <c r="M27" s="32" t="s">
        <v>75</v>
      </c>
      <c r="N27" s="55" t="s">
        <v>84</v>
      </c>
      <c r="O27" s="50" t="s">
        <v>19</v>
      </c>
      <c r="P27" s="50">
        <v>850</v>
      </c>
      <c r="Q27" s="50">
        <v>935</v>
      </c>
      <c r="R27" s="50">
        <v>1028</v>
      </c>
      <c r="S27" s="63"/>
      <c r="T27" s="52"/>
    </row>
    <row r="28" spans="1:20" ht="17.25" customHeight="1" x14ac:dyDescent="0.2">
      <c r="A28" s="120"/>
      <c r="B28" s="93"/>
      <c r="C28" s="104" t="s">
        <v>74</v>
      </c>
      <c r="D28" s="40">
        <v>188714469</v>
      </c>
      <c r="E28" s="40" t="s">
        <v>23</v>
      </c>
      <c r="F28" s="25" t="s">
        <v>34</v>
      </c>
      <c r="G28" s="9">
        <v>17.004999999999999</v>
      </c>
      <c r="H28" s="9">
        <v>18</v>
      </c>
      <c r="I28" s="9">
        <v>16.271999999999998</v>
      </c>
      <c r="J28" s="9">
        <v>19.8</v>
      </c>
      <c r="K28" s="9">
        <v>21.8</v>
      </c>
      <c r="L28" s="26" t="s">
        <v>34</v>
      </c>
      <c r="M28" s="37"/>
      <c r="N28" s="41"/>
      <c r="O28" s="42"/>
      <c r="P28" s="43"/>
      <c r="Q28" s="43"/>
      <c r="R28" s="42"/>
      <c r="S28" s="63"/>
      <c r="T28" s="52"/>
    </row>
    <row r="29" spans="1:20" ht="12.75" customHeight="1" x14ac:dyDescent="0.2">
      <c r="A29" s="120"/>
      <c r="B29" s="94"/>
      <c r="C29" s="104"/>
      <c r="D29" s="105" t="s">
        <v>37</v>
      </c>
      <c r="E29" s="105"/>
      <c r="F29" s="105"/>
      <c r="G29" s="15">
        <f>SUM(G28)</f>
        <v>17.004999999999999</v>
      </c>
      <c r="H29" s="15">
        <f t="shared" ref="H29:K29" si="4">SUM(H28)</f>
        <v>18</v>
      </c>
      <c r="I29" s="15">
        <f t="shared" si="4"/>
        <v>16.271999999999998</v>
      </c>
      <c r="J29" s="15">
        <f t="shared" si="4"/>
        <v>19.8</v>
      </c>
      <c r="K29" s="15">
        <f t="shared" si="4"/>
        <v>21.8</v>
      </c>
      <c r="L29" s="13" t="s">
        <v>34</v>
      </c>
      <c r="M29" s="27" t="s">
        <v>34</v>
      </c>
      <c r="N29" s="27" t="s">
        <v>34</v>
      </c>
      <c r="O29" s="27" t="s">
        <v>34</v>
      </c>
      <c r="P29" s="27" t="s">
        <v>34</v>
      </c>
      <c r="Q29" s="27" t="s">
        <v>34</v>
      </c>
      <c r="R29" s="27" t="s">
        <v>34</v>
      </c>
      <c r="S29" s="70">
        <f>(I29-G29)/G29</f>
        <v>-4.3104969126727469E-2</v>
      </c>
      <c r="T29" s="52"/>
    </row>
    <row r="30" spans="1:20" ht="12.75" customHeight="1" x14ac:dyDescent="0.2">
      <c r="A30" s="120"/>
      <c r="B30" s="64" t="s">
        <v>0</v>
      </c>
      <c r="C30" s="122" t="s">
        <v>2</v>
      </c>
      <c r="D30" s="122"/>
      <c r="E30" s="122"/>
      <c r="F30" s="122"/>
      <c r="G30" s="71">
        <f>G18+G22+G29+G26</f>
        <v>273.40499999999997</v>
      </c>
      <c r="H30" s="71">
        <f t="shared" ref="H30:K30" si="5">H18+H22+H29+H26</f>
        <v>425.1</v>
      </c>
      <c r="I30" s="71">
        <f t="shared" si="5"/>
        <v>416.572</v>
      </c>
      <c r="J30" s="71">
        <f t="shared" si="5"/>
        <v>467.6</v>
      </c>
      <c r="K30" s="71">
        <f t="shared" si="5"/>
        <v>514.29999999999995</v>
      </c>
      <c r="L30" s="28" t="s">
        <v>34</v>
      </c>
      <c r="M30" s="29" t="s">
        <v>34</v>
      </c>
      <c r="N30" s="29" t="s">
        <v>34</v>
      </c>
      <c r="O30" s="29" t="s">
        <v>34</v>
      </c>
      <c r="P30" s="29" t="s">
        <v>34</v>
      </c>
      <c r="Q30" s="29" t="s">
        <v>34</v>
      </c>
      <c r="R30" s="29" t="s">
        <v>34</v>
      </c>
      <c r="S30" s="63"/>
      <c r="T30" s="52"/>
    </row>
    <row r="31" spans="1:20" ht="31.5" customHeight="1" x14ac:dyDescent="0.2">
      <c r="A31" s="120"/>
      <c r="B31" s="72" t="s">
        <v>17</v>
      </c>
      <c r="C31" s="111" t="s">
        <v>70</v>
      </c>
      <c r="D31" s="111"/>
      <c r="E31" s="111"/>
      <c r="F31" s="39" t="s">
        <v>93</v>
      </c>
      <c r="G31" s="110"/>
      <c r="H31" s="110"/>
      <c r="I31" s="110"/>
      <c r="J31" s="110"/>
      <c r="K31" s="110"/>
      <c r="L31" s="39" t="s">
        <v>92</v>
      </c>
      <c r="M31" s="30" t="s">
        <v>64</v>
      </c>
      <c r="N31" s="30" t="s">
        <v>63</v>
      </c>
      <c r="O31" s="51" t="s">
        <v>18</v>
      </c>
      <c r="P31" s="51">
        <v>225</v>
      </c>
      <c r="Q31" s="51">
        <v>110</v>
      </c>
      <c r="R31" s="51">
        <v>110</v>
      </c>
      <c r="S31" s="63"/>
      <c r="T31" s="52"/>
    </row>
    <row r="32" spans="1:20" ht="20.25" customHeight="1" x14ac:dyDescent="0.2">
      <c r="A32" s="120"/>
      <c r="B32" s="118" t="s">
        <v>17</v>
      </c>
      <c r="C32" s="114" t="s">
        <v>0</v>
      </c>
      <c r="D32" s="108" t="s">
        <v>62</v>
      </c>
      <c r="E32" s="108"/>
      <c r="F32" s="119" t="s">
        <v>36</v>
      </c>
      <c r="G32" s="124"/>
      <c r="H32" s="124"/>
      <c r="I32" s="124"/>
      <c r="J32" s="124"/>
      <c r="K32" s="124"/>
      <c r="L32" s="113" t="s">
        <v>34</v>
      </c>
      <c r="M32" s="32" t="s">
        <v>72</v>
      </c>
      <c r="N32" s="33" t="s">
        <v>65</v>
      </c>
      <c r="O32" s="50" t="s">
        <v>19</v>
      </c>
      <c r="P32" s="50">
        <v>16</v>
      </c>
      <c r="Q32" s="50">
        <v>8</v>
      </c>
      <c r="R32" s="50">
        <v>9</v>
      </c>
      <c r="S32" s="63"/>
      <c r="T32" s="52"/>
    </row>
    <row r="33" spans="1:20" ht="20.25" customHeight="1" x14ac:dyDescent="0.2">
      <c r="A33" s="120"/>
      <c r="B33" s="118"/>
      <c r="C33" s="114"/>
      <c r="D33" s="108"/>
      <c r="E33" s="108"/>
      <c r="F33" s="119"/>
      <c r="G33" s="124"/>
      <c r="H33" s="124"/>
      <c r="I33" s="124"/>
      <c r="J33" s="124"/>
      <c r="K33" s="124"/>
      <c r="L33" s="113"/>
      <c r="M33" s="32" t="s">
        <v>73</v>
      </c>
      <c r="N33" s="38" t="s">
        <v>66</v>
      </c>
      <c r="O33" s="50" t="s">
        <v>19</v>
      </c>
      <c r="P33" s="50">
        <v>11</v>
      </c>
      <c r="Q33" s="50">
        <v>9</v>
      </c>
      <c r="R33" s="50">
        <v>10</v>
      </c>
      <c r="S33" s="63"/>
      <c r="T33" s="52"/>
    </row>
    <row r="34" spans="1:20" x14ac:dyDescent="0.2">
      <c r="A34" s="120"/>
      <c r="B34" s="118"/>
      <c r="C34" s="104" t="s">
        <v>0</v>
      </c>
      <c r="D34" s="40">
        <v>188714469</v>
      </c>
      <c r="E34" s="33" t="s">
        <v>21</v>
      </c>
      <c r="F34" s="25" t="s">
        <v>34</v>
      </c>
      <c r="G34" s="9">
        <v>33.76</v>
      </c>
      <c r="H34" s="9">
        <v>101</v>
      </c>
      <c r="I34" s="9">
        <v>60</v>
      </c>
      <c r="J34" s="9">
        <f>H34+H34*0.1</f>
        <v>111.1</v>
      </c>
      <c r="K34" s="9">
        <f>J34+J34*0.1</f>
        <v>122.21</v>
      </c>
      <c r="L34" s="26" t="s">
        <v>34</v>
      </c>
      <c r="M34" s="37"/>
      <c r="N34" s="41"/>
      <c r="O34" s="42"/>
      <c r="P34" s="43"/>
      <c r="Q34" s="43"/>
      <c r="R34" s="42"/>
      <c r="S34" s="63"/>
      <c r="T34" s="52"/>
    </row>
    <row r="35" spans="1:20" ht="12.75" customHeight="1" x14ac:dyDescent="0.2">
      <c r="A35" s="120"/>
      <c r="B35" s="118"/>
      <c r="C35" s="104"/>
      <c r="D35" s="105" t="s">
        <v>37</v>
      </c>
      <c r="E35" s="105"/>
      <c r="F35" s="105"/>
      <c r="G35" s="15">
        <f>SUM(G34:G34)</f>
        <v>33.76</v>
      </c>
      <c r="H35" s="15">
        <f t="shared" ref="H35:K35" si="6">SUM(H34:H34)</f>
        <v>101</v>
      </c>
      <c r="I35" s="15">
        <f t="shared" si="6"/>
        <v>60</v>
      </c>
      <c r="J35" s="15">
        <f t="shared" si="6"/>
        <v>111.1</v>
      </c>
      <c r="K35" s="15">
        <f t="shared" si="6"/>
        <v>122.21</v>
      </c>
      <c r="L35" s="13" t="s">
        <v>34</v>
      </c>
      <c r="M35" s="27" t="s">
        <v>34</v>
      </c>
      <c r="N35" s="27" t="s">
        <v>34</v>
      </c>
      <c r="O35" s="27" t="s">
        <v>34</v>
      </c>
      <c r="P35" s="27" t="s">
        <v>34</v>
      </c>
      <c r="Q35" s="27" t="s">
        <v>34</v>
      </c>
      <c r="R35" s="27" t="s">
        <v>34</v>
      </c>
      <c r="S35" s="67">
        <f>(I35-G35)/G35</f>
        <v>0.77725118483412337</v>
      </c>
      <c r="T35" s="52"/>
    </row>
    <row r="36" spans="1:20" ht="12.75" customHeight="1" x14ac:dyDescent="0.2">
      <c r="A36" s="120"/>
      <c r="B36" s="72" t="s">
        <v>17</v>
      </c>
      <c r="C36" s="122" t="s">
        <v>2</v>
      </c>
      <c r="D36" s="122"/>
      <c r="E36" s="122"/>
      <c r="F36" s="122"/>
      <c r="G36" s="71">
        <f t="shared" ref="G36:K36" si="7">G35</f>
        <v>33.76</v>
      </c>
      <c r="H36" s="71">
        <f t="shared" si="7"/>
        <v>101</v>
      </c>
      <c r="I36" s="71">
        <f t="shared" si="7"/>
        <v>60</v>
      </c>
      <c r="J36" s="71">
        <f t="shared" si="7"/>
        <v>111.1</v>
      </c>
      <c r="K36" s="71">
        <f t="shared" si="7"/>
        <v>122.21</v>
      </c>
      <c r="L36" s="28" t="s">
        <v>34</v>
      </c>
      <c r="M36" s="29" t="s">
        <v>34</v>
      </c>
      <c r="N36" s="29" t="s">
        <v>34</v>
      </c>
      <c r="O36" s="29" t="s">
        <v>34</v>
      </c>
      <c r="P36" s="29" t="s">
        <v>34</v>
      </c>
      <c r="Q36" s="29" t="s">
        <v>34</v>
      </c>
      <c r="R36" s="29" t="s">
        <v>34</v>
      </c>
      <c r="S36" s="63"/>
      <c r="T36" s="52"/>
    </row>
    <row r="37" spans="1:20" ht="12.75" customHeight="1" x14ac:dyDescent="0.2">
      <c r="A37" s="73" t="s">
        <v>0</v>
      </c>
      <c r="B37" s="117" t="s">
        <v>10</v>
      </c>
      <c r="C37" s="117"/>
      <c r="D37" s="117"/>
      <c r="E37" s="117"/>
      <c r="F37" s="117"/>
      <c r="G37" s="74">
        <f>G30+G36</f>
        <v>307.16499999999996</v>
      </c>
      <c r="H37" s="74">
        <f t="shared" ref="H37:K37" si="8">H30+H36</f>
        <v>526.1</v>
      </c>
      <c r="I37" s="74">
        <f t="shared" si="8"/>
        <v>476.572</v>
      </c>
      <c r="J37" s="74">
        <f t="shared" si="8"/>
        <v>578.70000000000005</v>
      </c>
      <c r="K37" s="74">
        <f t="shared" si="8"/>
        <v>636.51</v>
      </c>
      <c r="L37" s="34" t="s">
        <v>34</v>
      </c>
      <c r="M37" s="35" t="s">
        <v>34</v>
      </c>
      <c r="N37" s="35" t="s">
        <v>34</v>
      </c>
      <c r="O37" s="35" t="s">
        <v>34</v>
      </c>
      <c r="P37" s="35" t="s">
        <v>34</v>
      </c>
      <c r="Q37" s="35" t="s">
        <v>34</v>
      </c>
      <c r="R37" s="35" t="s">
        <v>34</v>
      </c>
      <c r="S37" s="63"/>
      <c r="T37" s="52"/>
    </row>
    <row r="38" spans="1:20" x14ac:dyDescent="0.2">
      <c r="A38" s="116" t="s">
        <v>3</v>
      </c>
      <c r="B38" s="116"/>
      <c r="C38" s="116"/>
      <c r="D38" s="116"/>
      <c r="E38" s="116"/>
      <c r="F38" s="116"/>
      <c r="G38" s="75">
        <f>G37</f>
        <v>307.16499999999996</v>
      </c>
      <c r="H38" s="75">
        <f t="shared" ref="H38:K38" si="9">H37</f>
        <v>526.1</v>
      </c>
      <c r="I38" s="75">
        <f t="shared" si="9"/>
        <v>476.572</v>
      </c>
      <c r="J38" s="75">
        <f t="shared" si="9"/>
        <v>578.70000000000005</v>
      </c>
      <c r="K38" s="75">
        <f t="shared" si="9"/>
        <v>636.51</v>
      </c>
      <c r="L38" s="76" t="s">
        <v>34</v>
      </c>
      <c r="M38" s="77" t="s">
        <v>34</v>
      </c>
      <c r="N38" s="77" t="s">
        <v>34</v>
      </c>
      <c r="O38" s="77" t="s">
        <v>34</v>
      </c>
      <c r="P38" s="77" t="s">
        <v>34</v>
      </c>
      <c r="Q38" s="77" t="s">
        <v>34</v>
      </c>
      <c r="R38" s="77" t="s">
        <v>34</v>
      </c>
      <c r="S38" s="63"/>
      <c r="T38" s="52"/>
    </row>
    <row r="39" spans="1:20" x14ac:dyDescent="0.2">
      <c r="A39" s="36" t="s">
        <v>59</v>
      </c>
    </row>
    <row r="40" spans="1:20" x14ac:dyDescent="0.2">
      <c r="A40" s="36" t="s">
        <v>91</v>
      </c>
    </row>
    <row r="41" spans="1:20" x14ac:dyDescent="0.2">
      <c r="A41" s="36" t="s">
        <v>60</v>
      </c>
    </row>
    <row r="42" spans="1:20" x14ac:dyDescent="0.2">
      <c r="A42" s="36"/>
    </row>
    <row r="43" spans="1:20" ht="13.5" thickBot="1" x14ac:dyDescent="0.25">
      <c r="A43" s="115" t="s">
        <v>4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20" ht="25.5" x14ac:dyDescent="0.2">
      <c r="A44" s="130" t="s">
        <v>5</v>
      </c>
      <c r="B44" s="131"/>
      <c r="C44" s="131"/>
      <c r="D44" s="10" t="s">
        <v>20</v>
      </c>
      <c r="E44" s="129" t="s">
        <v>21</v>
      </c>
      <c r="F44" s="129"/>
      <c r="G44" s="12">
        <f t="shared" ref="G44:K44" si="10">G35+G22+G16+G26</f>
        <v>204.56</v>
      </c>
      <c r="H44" s="12">
        <f t="shared" si="10"/>
        <v>409.29999999999995</v>
      </c>
      <c r="I44" s="12">
        <f t="shared" si="10"/>
        <v>363.8</v>
      </c>
      <c r="J44" s="12">
        <f t="shared" si="10"/>
        <v>450.20000000000005</v>
      </c>
      <c r="K44" s="12">
        <f t="shared" si="10"/>
        <v>495.21</v>
      </c>
    </row>
    <row r="45" spans="1:20" ht="38.25" hidden="1" x14ac:dyDescent="0.2">
      <c r="A45" s="132"/>
      <c r="B45" s="133"/>
      <c r="C45" s="133"/>
      <c r="D45" s="11" t="s">
        <v>38</v>
      </c>
      <c r="E45" s="128" t="s">
        <v>22</v>
      </c>
      <c r="F45" s="128"/>
      <c r="G45" s="13"/>
      <c r="H45" s="13"/>
      <c r="I45" s="13"/>
      <c r="J45" s="13"/>
      <c r="K45" s="13"/>
    </row>
    <row r="46" spans="1:20" ht="25.5" x14ac:dyDescent="0.2">
      <c r="A46" s="132"/>
      <c r="B46" s="133"/>
      <c r="C46" s="133"/>
      <c r="D46" s="11" t="s">
        <v>35</v>
      </c>
      <c r="E46" s="128" t="s">
        <v>23</v>
      </c>
      <c r="F46" s="128"/>
      <c r="G46" s="15">
        <f t="shared" ref="G46:K46" si="11">G29+G17</f>
        <v>102.60499999999999</v>
      </c>
      <c r="H46" s="15">
        <f t="shared" si="11"/>
        <v>116.8</v>
      </c>
      <c r="I46" s="15">
        <f t="shared" si="11"/>
        <v>112.77199999999999</v>
      </c>
      <c r="J46" s="15">
        <f t="shared" si="11"/>
        <v>128.5</v>
      </c>
      <c r="K46" s="15">
        <f t="shared" si="11"/>
        <v>141.30000000000001</v>
      </c>
    </row>
    <row r="47" spans="1:20" ht="25.5" hidden="1" x14ac:dyDescent="0.2">
      <c r="A47" s="132"/>
      <c r="B47" s="133"/>
      <c r="C47" s="133"/>
      <c r="D47" s="11" t="s">
        <v>61</v>
      </c>
      <c r="E47" s="128" t="s">
        <v>24</v>
      </c>
      <c r="F47" s="128"/>
      <c r="G47" s="15"/>
      <c r="H47" s="15"/>
      <c r="I47" s="14"/>
      <c r="J47" s="14"/>
      <c r="K47" s="14"/>
    </row>
    <row r="48" spans="1:20" ht="51" hidden="1" x14ac:dyDescent="0.2">
      <c r="A48" s="132"/>
      <c r="B48" s="133"/>
      <c r="C48" s="133"/>
      <c r="D48" s="11" t="s">
        <v>25</v>
      </c>
      <c r="E48" s="128" t="s">
        <v>26</v>
      </c>
      <c r="F48" s="128"/>
      <c r="G48" s="15"/>
      <c r="H48" s="15"/>
      <c r="I48" s="15"/>
      <c r="J48" s="15"/>
      <c r="K48" s="15"/>
    </row>
    <row r="49" spans="1:11" hidden="1" x14ac:dyDescent="0.2">
      <c r="A49" s="132"/>
      <c r="B49" s="133"/>
      <c r="C49" s="133"/>
      <c r="D49" s="11" t="s">
        <v>27</v>
      </c>
      <c r="E49" s="128" t="s">
        <v>28</v>
      </c>
      <c r="F49" s="128"/>
      <c r="G49" s="13"/>
      <c r="H49" s="14"/>
      <c r="I49" s="14"/>
      <c r="J49" s="14"/>
      <c r="K49" s="14"/>
    </row>
    <row r="50" spans="1:11" ht="25.5" hidden="1" x14ac:dyDescent="0.2">
      <c r="A50" s="132"/>
      <c r="B50" s="133"/>
      <c r="C50" s="133"/>
      <c r="D50" s="11" t="s">
        <v>29</v>
      </c>
      <c r="E50" s="128" t="s">
        <v>30</v>
      </c>
      <c r="F50" s="128"/>
      <c r="G50" s="13"/>
      <c r="H50" s="14"/>
      <c r="I50" s="14"/>
      <c r="J50" s="14"/>
      <c r="K50" s="14"/>
    </row>
    <row r="51" spans="1:11" ht="38.25" hidden="1" x14ac:dyDescent="0.2">
      <c r="A51" s="132"/>
      <c r="B51" s="133"/>
      <c r="C51" s="133"/>
      <c r="D51" s="11" t="s">
        <v>39</v>
      </c>
      <c r="E51" s="128" t="s">
        <v>31</v>
      </c>
      <c r="F51" s="128"/>
      <c r="G51" s="13"/>
      <c r="H51" s="14"/>
      <c r="I51" s="14"/>
      <c r="J51" s="14"/>
      <c r="K51" s="14"/>
    </row>
    <row r="52" spans="1:11" hidden="1" x14ac:dyDescent="0.2">
      <c r="A52" s="132"/>
      <c r="B52" s="133"/>
      <c r="C52" s="133"/>
      <c r="D52" s="11" t="s">
        <v>32</v>
      </c>
      <c r="E52" s="128" t="s">
        <v>33</v>
      </c>
      <c r="F52" s="128"/>
      <c r="G52" s="13"/>
      <c r="H52" s="14"/>
      <c r="I52" s="14"/>
      <c r="J52" s="14"/>
      <c r="K52" s="14"/>
    </row>
    <row r="53" spans="1:11" ht="13.5" thickBot="1" x14ac:dyDescent="0.25">
      <c r="A53" s="134" t="s">
        <v>3</v>
      </c>
      <c r="B53" s="135"/>
      <c r="C53" s="135"/>
      <c r="D53" s="135"/>
      <c r="E53" s="135"/>
      <c r="F53" s="135"/>
      <c r="G53" s="45">
        <f>SUM(G44:G52)</f>
        <v>307.16499999999996</v>
      </c>
      <c r="H53" s="45">
        <f>SUM(H44:H52)</f>
        <v>526.09999999999991</v>
      </c>
      <c r="I53" s="45">
        <f t="shared" ref="I53:K53" si="12">SUM(I44:I52)</f>
        <v>476.572</v>
      </c>
      <c r="J53" s="45">
        <f t="shared" si="12"/>
        <v>578.70000000000005</v>
      </c>
      <c r="K53" s="45">
        <f t="shared" si="12"/>
        <v>636.51</v>
      </c>
    </row>
    <row r="54" spans="1:11" x14ac:dyDescent="0.2">
      <c r="A54" s="136" t="s">
        <v>8</v>
      </c>
      <c r="B54" s="137"/>
      <c r="C54" s="137"/>
      <c r="D54" s="137"/>
      <c r="E54" s="137"/>
      <c r="F54" s="137"/>
      <c r="G54" s="44"/>
      <c r="H54" s="44"/>
      <c r="I54" s="44"/>
      <c r="J54" s="44"/>
      <c r="K54" s="44"/>
    </row>
    <row r="55" spans="1:11" x14ac:dyDescent="0.2">
      <c r="A55" s="138" t="s">
        <v>6</v>
      </c>
      <c r="B55" s="139"/>
      <c r="C55" s="139"/>
      <c r="D55" s="139"/>
      <c r="E55" s="139"/>
      <c r="F55" s="139"/>
      <c r="G55" s="16">
        <f>G26</f>
        <v>0</v>
      </c>
      <c r="H55" s="16">
        <f t="shared" ref="H55:K55" si="13">H26</f>
        <v>202.1</v>
      </c>
      <c r="I55" s="16">
        <f t="shared" si="13"/>
        <v>236.1</v>
      </c>
      <c r="J55" s="16">
        <f t="shared" si="13"/>
        <v>222.3</v>
      </c>
      <c r="K55" s="16">
        <f t="shared" si="13"/>
        <v>244.5</v>
      </c>
    </row>
    <row r="56" spans="1:11" ht="13.5" thickBot="1" x14ac:dyDescent="0.25">
      <c r="A56" s="126" t="s">
        <v>7</v>
      </c>
      <c r="B56" s="127"/>
      <c r="C56" s="127"/>
      <c r="D56" s="127"/>
      <c r="E56" s="127"/>
      <c r="F56" s="127"/>
      <c r="G56" s="17">
        <f>G18+G22+G29+G35</f>
        <v>307.16499999999996</v>
      </c>
      <c r="H56" s="17">
        <f t="shared" ref="H56:K56" si="14">H18+H22+H29+H35</f>
        <v>324</v>
      </c>
      <c r="I56" s="17">
        <f t="shared" si="14"/>
        <v>240.47199999999998</v>
      </c>
      <c r="J56" s="17">
        <f t="shared" si="14"/>
        <v>356.4</v>
      </c>
      <c r="K56" s="17">
        <f t="shared" si="14"/>
        <v>392.01</v>
      </c>
    </row>
    <row r="57" spans="1:11" x14ac:dyDescent="0.2">
      <c r="F57" s="18"/>
      <c r="G57" s="18"/>
      <c r="H57" s="6"/>
      <c r="I57" s="6"/>
      <c r="J57" s="6"/>
      <c r="K57" s="6"/>
    </row>
    <row r="58" spans="1:11" x14ac:dyDescent="0.2">
      <c r="D58" s="1" t="s">
        <v>40</v>
      </c>
      <c r="F58" s="18"/>
      <c r="G58" s="19">
        <f>G53-G38</f>
        <v>0</v>
      </c>
      <c r="H58" s="19">
        <f t="shared" ref="H58:K58" si="15">H53-H38</f>
        <v>0</v>
      </c>
      <c r="I58" s="19">
        <f t="shared" si="15"/>
        <v>0</v>
      </c>
      <c r="J58" s="19">
        <f t="shared" si="15"/>
        <v>0</v>
      </c>
      <c r="K58" s="19">
        <f t="shared" si="15"/>
        <v>0</v>
      </c>
    </row>
    <row r="59" spans="1:11" x14ac:dyDescent="0.2">
      <c r="G59" s="56">
        <f>G55+G56-G38</f>
        <v>0</v>
      </c>
      <c r="H59" s="56">
        <f t="shared" ref="H59:K59" si="16">H55+H56-H38</f>
        <v>0</v>
      </c>
      <c r="I59" s="56">
        <f t="shared" si="16"/>
        <v>0</v>
      </c>
      <c r="J59" s="56">
        <f t="shared" si="16"/>
        <v>0</v>
      </c>
      <c r="K59" s="56">
        <f t="shared" si="16"/>
        <v>0</v>
      </c>
    </row>
  </sheetData>
  <mergeCells count="79">
    <mergeCell ref="A56:F56"/>
    <mergeCell ref="E47:F47"/>
    <mergeCell ref="E46:F46"/>
    <mergeCell ref="E45:F45"/>
    <mergeCell ref="E44:F44"/>
    <mergeCell ref="E52:F52"/>
    <mergeCell ref="E51:F51"/>
    <mergeCell ref="E50:F50"/>
    <mergeCell ref="E49:F49"/>
    <mergeCell ref="E48:F48"/>
    <mergeCell ref="A44:C52"/>
    <mergeCell ref="A53:F53"/>
    <mergeCell ref="A54:F54"/>
    <mergeCell ref="A55:F55"/>
    <mergeCell ref="C36:F36"/>
    <mergeCell ref="L32:L33"/>
    <mergeCell ref="G19:K20"/>
    <mergeCell ref="G32:K33"/>
    <mergeCell ref="G23:K24"/>
    <mergeCell ref="L23:L24"/>
    <mergeCell ref="L19:L20"/>
    <mergeCell ref="C31:E31"/>
    <mergeCell ref="D27:E27"/>
    <mergeCell ref="G27:K27"/>
    <mergeCell ref="C28:C29"/>
    <mergeCell ref="D29:F29"/>
    <mergeCell ref="G31:K31"/>
    <mergeCell ref="C30:F30"/>
    <mergeCell ref="F23:F24"/>
    <mergeCell ref="F19:F20"/>
    <mergeCell ref="L13:L15"/>
    <mergeCell ref="C13:C15"/>
    <mergeCell ref="A43:K43"/>
    <mergeCell ref="A38:F38"/>
    <mergeCell ref="B37:F37"/>
    <mergeCell ref="B32:B35"/>
    <mergeCell ref="C34:C35"/>
    <mergeCell ref="D35:F35"/>
    <mergeCell ref="D32:E33"/>
    <mergeCell ref="C32:C33"/>
    <mergeCell ref="F32:F33"/>
    <mergeCell ref="A10:A36"/>
    <mergeCell ref="B10:B12"/>
    <mergeCell ref="F13:F15"/>
    <mergeCell ref="C21:C22"/>
    <mergeCell ref="D22:F22"/>
    <mergeCell ref="F6:F7"/>
    <mergeCell ref="L10:L12"/>
    <mergeCell ref="C10:E12"/>
    <mergeCell ref="F10:F12"/>
    <mergeCell ref="B9:R9"/>
    <mergeCell ref="B13:B29"/>
    <mergeCell ref="G10:K12"/>
    <mergeCell ref="C25:C26"/>
    <mergeCell ref="D26:F26"/>
    <mergeCell ref="C23:C24"/>
    <mergeCell ref="D23:E24"/>
    <mergeCell ref="D19:E20"/>
    <mergeCell ref="G13:K15"/>
    <mergeCell ref="D18:F18"/>
    <mergeCell ref="C16:C18"/>
    <mergeCell ref="D13:E15"/>
    <mergeCell ref="C19:C20"/>
    <mergeCell ref="A5:R5"/>
    <mergeCell ref="S6:S7"/>
    <mergeCell ref="J6:J7"/>
    <mergeCell ref="K6:K7"/>
    <mergeCell ref="B6:B7"/>
    <mergeCell ref="C6:C7"/>
    <mergeCell ref="E6:E7"/>
    <mergeCell ref="I6:I7"/>
    <mergeCell ref="G6:G7"/>
    <mergeCell ref="H6:H7"/>
    <mergeCell ref="P6:R6"/>
    <mergeCell ref="A6:A7"/>
    <mergeCell ref="D6:D7"/>
    <mergeCell ref="N6:O6"/>
    <mergeCell ref="L6:L7"/>
    <mergeCell ref="M6:M7"/>
  </mergeCells>
  <phoneticPr fontId="7" type="noConversion"/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activeCell="A5" sqref="A5:G5"/>
    </sheetView>
  </sheetViews>
  <sheetFormatPr defaultColWidth="9.140625" defaultRowHeight="12.75" x14ac:dyDescent="0.2"/>
  <cols>
    <col min="1" max="1" width="43.5703125" style="1" customWidth="1"/>
    <col min="2" max="2" width="76.85546875" style="1" customWidth="1"/>
    <col min="3" max="5" width="10.42578125" style="1" customWidth="1"/>
    <col min="6" max="6" width="11" style="1" customWidth="1"/>
    <col min="7" max="7" width="46.28515625" style="1" customWidth="1"/>
    <col min="8" max="16384" width="9.140625" style="1"/>
  </cols>
  <sheetData>
    <row r="1" spans="1:14" x14ac:dyDescent="0.2">
      <c r="C1" s="158" t="s">
        <v>109</v>
      </c>
      <c r="D1" s="158"/>
      <c r="E1" s="158"/>
      <c r="F1" s="158"/>
      <c r="G1" s="158"/>
    </row>
    <row r="2" spans="1:14" x14ac:dyDescent="0.2">
      <c r="A2" s="2"/>
      <c r="B2" s="2"/>
      <c r="C2" s="158" t="s">
        <v>110</v>
      </c>
      <c r="D2" s="158"/>
      <c r="E2" s="158"/>
      <c r="F2" s="158"/>
      <c r="G2" s="158"/>
    </row>
    <row r="3" spans="1:14" x14ac:dyDescent="0.2">
      <c r="A3" s="2"/>
      <c r="B3" s="2"/>
      <c r="C3" s="158" t="s">
        <v>107</v>
      </c>
      <c r="D3" s="158"/>
      <c r="E3" s="158"/>
      <c r="F3" s="158"/>
      <c r="G3" s="158"/>
    </row>
    <row r="4" spans="1:14" x14ac:dyDescent="0.2">
      <c r="A4" s="2"/>
      <c r="B4" s="2"/>
      <c r="C4" s="2"/>
      <c r="D4" s="2"/>
      <c r="E4" s="2"/>
      <c r="F4" s="3"/>
    </row>
    <row r="5" spans="1:14" ht="34.5" customHeight="1" x14ac:dyDescent="0.2">
      <c r="A5" s="161" t="s">
        <v>112</v>
      </c>
      <c r="B5" s="161"/>
      <c r="C5" s="161"/>
      <c r="D5" s="161"/>
      <c r="E5" s="161"/>
      <c r="F5" s="161"/>
      <c r="G5" s="161"/>
      <c r="H5" s="4"/>
      <c r="I5" s="4"/>
      <c r="J5" s="4"/>
      <c r="K5" s="4"/>
      <c r="L5" s="4"/>
      <c r="M5" s="4"/>
      <c r="N5" s="4"/>
    </row>
    <row r="6" spans="1:14" ht="37.5" customHeight="1" x14ac:dyDescent="0.2">
      <c r="A6" s="142" t="s">
        <v>9</v>
      </c>
      <c r="B6" s="142" t="s">
        <v>101</v>
      </c>
      <c r="C6" s="142"/>
      <c r="D6" s="142" t="s">
        <v>102</v>
      </c>
      <c r="E6" s="142"/>
      <c r="F6" s="148"/>
      <c r="G6" s="142" t="s">
        <v>103</v>
      </c>
    </row>
    <row r="7" spans="1:14" ht="15" x14ac:dyDescent="0.2">
      <c r="A7" s="142"/>
      <c r="B7" s="80" t="s">
        <v>1</v>
      </c>
      <c r="C7" s="80" t="s">
        <v>16</v>
      </c>
      <c r="D7" s="78">
        <v>2023</v>
      </c>
      <c r="E7" s="78">
        <v>2024</v>
      </c>
      <c r="F7" s="79">
        <v>2025</v>
      </c>
      <c r="G7" s="142"/>
    </row>
    <row r="8" spans="1:14" ht="15" x14ac:dyDescent="0.25">
      <c r="A8" s="81">
        <v>1</v>
      </c>
      <c r="B8" s="82">
        <v>2</v>
      </c>
      <c r="C8" s="82">
        <v>3</v>
      </c>
      <c r="D8" s="82">
        <v>4</v>
      </c>
      <c r="E8" s="82">
        <v>5</v>
      </c>
      <c r="F8" s="83">
        <v>6</v>
      </c>
      <c r="G8" s="81">
        <v>7</v>
      </c>
    </row>
    <row r="9" spans="1:14" ht="15" x14ac:dyDescent="0.2">
      <c r="A9" s="20" t="s">
        <v>86</v>
      </c>
      <c r="B9" s="143" t="str">
        <f>'003 pr. asignavimai'!C10</f>
        <v>Sudaryti sąlygas subalansuotai rajono teritorijų plėtrai</v>
      </c>
      <c r="C9" s="144"/>
      <c r="D9" s="144"/>
      <c r="E9" s="144"/>
      <c r="F9" s="144"/>
      <c r="G9" s="152" t="s">
        <v>104</v>
      </c>
    </row>
    <row r="10" spans="1:14" ht="30" x14ac:dyDescent="0.2">
      <c r="A10" s="7" t="str">
        <f>'003 pr. asignavimai'!M10</f>
        <v>R-003-01-01-01</v>
      </c>
      <c r="B10" s="8" t="str">
        <f>'003 pr. asignavimai'!N10</f>
        <v>Patikrintų kartografijos planų portale TOPD skaičiaus pokytis (palyginti su praėjusiais m.)</v>
      </c>
      <c r="C10" s="7" t="str">
        <f>'003 pr. asignavimai'!O10</f>
        <v>proc.</v>
      </c>
      <c r="D10" s="7">
        <f>'003 pr. asignavimai'!P10</f>
        <v>110</v>
      </c>
      <c r="E10" s="7">
        <f>'003 pr. asignavimai'!Q10</f>
        <v>110</v>
      </c>
      <c r="F10" s="84">
        <f>'003 pr. asignavimai'!R10</f>
        <v>110</v>
      </c>
      <c r="G10" s="153"/>
    </row>
    <row r="11" spans="1:14" ht="30" x14ac:dyDescent="0.2">
      <c r="A11" s="7" t="str">
        <f>'003 pr. asignavimai'!M11</f>
        <v>R-003-01-01-02</v>
      </c>
      <c r="B11" s="8" t="str">
        <f>'003 pr. asignavimai'!N11</f>
        <v>Atliktų kadastrinių matavimų ir sudarytų panaudos sutarčių skaičiaus pokytis (palyginti su praėjusiais m.)</v>
      </c>
      <c r="C11" s="7" t="str">
        <f>'003 pr. asignavimai'!O11</f>
        <v>proc.</v>
      </c>
      <c r="D11" s="7">
        <f>'003 pr. asignavimai'!P11</f>
        <v>110</v>
      </c>
      <c r="E11" s="7">
        <f>'003 pr. asignavimai'!Q11</f>
        <v>110</v>
      </c>
      <c r="F11" s="84">
        <f>'003 pr. asignavimai'!R11</f>
        <v>110</v>
      </c>
      <c r="G11" s="153"/>
    </row>
    <row r="12" spans="1:14" ht="30" x14ac:dyDescent="0.2">
      <c r="A12" s="7" t="str">
        <f>'003 pr. asignavimai'!M12</f>
        <v>R-003-01-01-03</v>
      </c>
      <c r="B12" s="8" t="str">
        <f>'003 pr. asignavimai'!N12</f>
        <v>Parengtų techninių projektų ir atliktų ekspertizių  skaičiaus pokytis (palyginti su praėjusiais m.)</v>
      </c>
      <c r="C12" s="7" t="str">
        <f>'003 pr. asignavimai'!O12</f>
        <v>proc.</v>
      </c>
      <c r="D12" s="7">
        <f>'003 pr. asignavimai'!P12</f>
        <v>110</v>
      </c>
      <c r="E12" s="7">
        <f>'003 pr. asignavimai'!Q12</f>
        <v>110</v>
      </c>
      <c r="F12" s="84">
        <f>'003 pr. asignavimai'!R12</f>
        <v>110</v>
      </c>
      <c r="G12" s="154"/>
    </row>
    <row r="13" spans="1:14" ht="15" customHeight="1" x14ac:dyDescent="0.2">
      <c r="A13" s="46" t="s">
        <v>67</v>
      </c>
      <c r="B13" s="147" t="str">
        <f>'003 pr. asignavimai'!D13</f>
        <v>Žemėtvarkos proceso (darbų) organizavimas</v>
      </c>
      <c r="C13" s="147"/>
      <c r="D13" s="147"/>
      <c r="E13" s="147"/>
      <c r="F13" s="147"/>
      <c r="G13" s="149" t="s">
        <v>34</v>
      </c>
    </row>
    <row r="14" spans="1:14" ht="15" x14ac:dyDescent="0.2">
      <c r="A14" s="47" t="str">
        <f>'003 pr. asignavimai'!M13</f>
        <v>V-003-01-01-01-01 (SB/VB)</v>
      </c>
      <c r="B14" s="48" t="str">
        <f>'003 pr. asignavimai'!N13</f>
        <v xml:space="preserve">Atliktų kadastrinių matavimų ir sudarytų panaudos sutarčių  skaičius </v>
      </c>
      <c r="C14" s="47" t="str">
        <f>'003 pr. asignavimai'!O13</f>
        <v>vnt.</v>
      </c>
      <c r="D14" s="47">
        <f>'003 pr. asignavimai'!P13</f>
        <v>22</v>
      </c>
      <c r="E14" s="47">
        <f>'003 pr. asignavimai'!Q13</f>
        <v>24.200000000000003</v>
      </c>
      <c r="F14" s="85">
        <f>'003 pr. asignavimai'!R13</f>
        <v>26.620000000000005</v>
      </c>
      <c r="G14" s="150"/>
    </row>
    <row r="15" spans="1:14" ht="15" x14ac:dyDescent="0.2">
      <c r="A15" s="47" t="str">
        <f>'003 pr. asignavimai'!M14</f>
        <v>V-003-01-01-01-02 (SB/VB)</v>
      </c>
      <c r="B15" s="48" t="str">
        <f>'003 pr. asignavimai'!N14</f>
        <v>Parengtų žemės sklypų formavimo projektų skaičius</v>
      </c>
      <c r="C15" s="47" t="str">
        <f>'003 pr. asignavimai'!O14</f>
        <v>vnt.</v>
      </c>
      <c r="D15" s="47">
        <f>'003 pr. asignavimai'!P14</f>
        <v>9</v>
      </c>
      <c r="E15" s="47">
        <f>'003 pr. asignavimai'!Q14</f>
        <v>9.9</v>
      </c>
      <c r="F15" s="85">
        <f>'003 pr. asignavimai'!R14</f>
        <v>10.89</v>
      </c>
      <c r="G15" s="150"/>
    </row>
    <row r="16" spans="1:14" ht="15" x14ac:dyDescent="0.2">
      <c r="A16" s="47" t="str">
        <f>'003 pr. asignavimai'!M15</f>
        <v>V-003-01-01-01-03 (SB/VB)</v>
      </c>
      <c r="B16" s="48" t="str">
        <f>'003 pr. asignavimai'!N15</f>
        <v>Atliktų topografinių nuotraukų skaičius</v>
      </c>
      <c r="C16" s="47" t="str">
        <f>'003 pr. asignavimai'!O15</f>
        <v>vnt.</v>
      </c>
      <c r="D16" s="47">
        <f>'003 pr. asignavimai'!P15</f>
        <v>8</v>
      </c>
      <c r="E16" s="47">
        <f>'003 pr. asignavimai'!Q15</f>
        <v>8.8000000000000007</v>
      </c>
      <c r="F16" s="85">
        <f>'003 pr. asignavimai'!R15</f>
        <v>9.6800000000000015</v>
      </c>
      <c r="G16" s="151"/>
    </row>
    <row r="17" spans="1:7" ht="15" x14ac:dyDescent="0.2">
      <c r="A17" s="46" t="s">
        <v>68</v>
      </c>
      <c r="B17" s="147" t="str">
        <f>'003 pr. asignavimai'!D19</f>
        <v xml:space="preserve">Architektūros ir teritorijų planavimo proceso organizavimas </v>
      </c>
      <c r="C17" s="147"/>
      <c r="D17" s="147"/>
      <c r="E17" s="147"/>
      <c r="F17" s="147"/>
      <c r="G17" s="149" t="s">
        <v>34</v>
      </c>
    </row>
    <row r="18" spans="1:7" ht="15" x14ac:dyDescent="0.2">
      <c r="A18" s="47" t="str">
        <f>'003 pr. asignavimai'!M19</f>
        <v>V-003-01-01-02-01</v>
      </c>
      <c r="B18" s="48" t="str">
        <f>'003 pr. asignavimai'!N19</f>
        <v>Pakoreguotų, pakeistų teritorijų planavimo dokumentų skaičius</v>
      </c>
      <c r="C18" s="47" t="str">
        <f>'003 pr. asignavimai'!O19</f>
        <v>vnt.</v>
      </c>
      <c r="D18" s="47">
        <f>'003 pr. asignavimai'!P19</f>
        <v>4</v>
      </c>
      <c r="E18" s="47">
        <f>'003 pr. asignavimai'!Q19</f>
        <v>5</v>
      </c>
      <c r="F18" s="85">
        <f>'003 pr. asignavimai'!R19</f>
        <v>6</v>
      </c>
      <c r="G18" s="150"/>
    </row>
    <row r="19" spans="1:7" ht="15" x14ac:dyDescent="0.2">
      <c r="A19" s="47" t="str">
        <f>'003 pr. asignavimai'!M20</f>
        <v>V-003-01-01-02-02</v>
      </c>
      <c r="B19" s="48" t="str">
        <f>'003 pr. asignavimai'!N20</f>
        <v xml:space="preserve">Parengtų techninių projektų skaičius </v>
      </c>
      <c r="C19" s="47" t="str">
        <f>'003 pr. asignavimai'!O20</f>
        <v>vnt.</v>
      </c>
      <c r="D19" s="47">
        <f>'003 pr. asignavimai'!P20</f>
        <v>3</v>
      </c>
      <c r="E19" s="47">
        <f>'003 pr. asignavimai'!Q20</f>
        <v>4</v>
      </c>
      <c r="F19" s="85">
        <f>'003 pr. asignavimai'!R20</f>
        <v>5</v>
      </c>
      <c r="G19" s="151"/>
    </row>
    <row r="20" spans="1:7" ht="60" customHeight="1" x14ac:dyDescent="0.2">
      <c r="A20" s="46" t="s">
        <v>81</v>
      </c>
      <c r="B20" s="147" t="str">
        <f>'003 pr. asignavimai'!D23</f>
        <v>Savivaldybės infrastruktūros objektų pagerinimo ir plėtros projektinės dokumentacijos rengimas</v>
      </c>
      <c r="C20" s="147"/>
      <c r="D20" s="147"/>
      <c r="E20" s="147"/>
      <c r="F20" s="147"/>
      <c r="G20" s="155" t="s">
        <v>104</v>
      </c>
    </row>
    <row r="21" spans="1:7" ht="23.25" customHeight="1" x14ac:dyDescent="0.2">
      <c r="A21" s="47" t="str">
        <f>'003 pr. asignavimai'!M23</f>
        <v>P-003-01-01-03-01</v>
      </c>
      <c r="B21" s="48" t="str">
        <f>'003 pr. asignavimai'!N23</f>
        <v>Naujų teritorijų planavimo dokumentų  skaičius</v>
      </c>
      <c r="C21" s="47" t="str">
        <f>'003 pr. asignavimai'!O23</f>
        <v>vnt.</v>
      </c>
      <c r="D21" s="47">
        <f>'003 pr. asignavimai'!P23</f>
        <v>0</v>
      </c>
      <c r="E21" s="47">
        <f>'003 pr. asignavimai'!Q23</f>
        <v>1</v>
      </c>
      <c r="F21" s="85">
        <f>'003 pr. asignavimai'!R23</f>
        <v>2</v>
      </c>
      <c r="G21" s="156"/>
    </row>
    <row r="22" spans="1:7" ht="23.25" customHeight="1" x14ac:dyDescent="0.2">
      <c r="A22" s="47" t="str">
        <f>'003 pr. asignavimai'!M24</f>
        <v>P-003-01-01-03-02</v>
      </c>
      <c r="B22" s="48" t="str">
        <f>'003 pr. asignavimai'!N24</f>
        <v xml:space="preserve">Parengtų Savivaldybės infrastruktūros pagerinimo/ plėtros techninių projektų skaičius </v>
      </c>
      <c r="C22" s="47" t="str">
        <f>'003 pr. asignavimai'!O24</f>
        <v>vnt.</v>
      </c>
      <c r="D22" s="47">
        <f>'003 pr. asignavimai'!P24</f>
        <v>3</v>
      </c>
      <c r="E22" s="47">
        <f>'003 pr. asignavimai'!Q24</f>
        <v>4</v>
      </c>
      <c r="F22" s="85">
        <f>'003 pr. asignavimai'!R24</f>
        <v>5</v>
      </c>
      <c r="G22" s="157"/>
    </row>
    <row r="23" spans="1:7" ht="29.25" customHeight="1" x14ac:dyDescent="0.2">
      <c r="A23" s="46" t="s">
        <v>113</v>
      </c>
      <c r="B23" s="147" t="str">
        <f>'003 pr. asignavimai'!D27</f>
        <v>Savivaldybės priskirtiems geodezijos ir kartografijos darbams (savivaldybės erdvinių duomenų rinkiniams tvarkyti) organizuoti ir  vykdyti</v>
      </c>
      <c r="C23" s="147"/>
      <c r="D23" s="147"/>
      <c r="E23" s="147"/>
      <c r="F23" s="147"/>
      <c r="G23" s="149" t="s">
        <v>34</v>
      </c>
    </row>
    <row r="24" spans="1:7" ht="15" x14ac:dyDescent="0.2">
      <c r="A24" s="47" t="str">
        <f>'003 pr. asignavimai'!M27</f>
        <v>V-003-01-01-04-01 (VB)</v>
      </c>
      <c r="B24" s="48" t="str">
        <f>'003 pr. asignavimai'!N27</f>
        <v xml:space="preserve">Patikrintų kartografijos planų portale TOPD skaičius </v>
      </c>
      <c r="C24" s="47" t="str">
        <f>'003 pr. asignavimai'!O27</f>
        <v>vnt.</v>
      </c>
      <c r="D24" s="47">
        <f>'003 pr. asignavimai'!P27</f>
        <v>850</v>
      </c>
      <c r="E24" s="47">
        <f>'003 pr. asignavimai'!Q27</f>
        <v>935</v>
      </c>
      <c r="F24" s="85">
        <f>'003 pr. asignavimai'!R27</f>
        <v>1028</v>
      </c>
      <c r="G24" s="151"/>
    </row>
    <row r="25" spans="1:7" ht="15" x14ac:dyDescent="0.2">
      <c r="A25" s="20" t="s">
        <v>111</v>
      </c>
      <c r="B25" s="145" t="str">
        <f>'003 pr. asignavimai'!C31</f>
        <v>Užtikrinti kultūros paveldo apskaitą, tvarkymą, saugojimą, sklaidą, priežiūrą ir įveiklinimą</v>
      </c>
      <c r="C25" s="146"/>
      <c r="D25" s="146"/>
      <c r="E25" s="146"/>
      <c r="F25" s="146"/>
      <c r="G25" s="159" t="s">
        <v>105</v>
      </c>
    </row>
    <row r="26" spans="1:7" ht="30" x14ac:dyDescent="0.2">
      <c r="A26" s="21" t="str">
        <f>'003 pr. asignavimai'!M31</f>
        <v>R-003-01-02-01</v>
      </c>
      <c r="B26" s="22" t="str">
        <f>'003 pr. asignavimai'!N31</f>
        <v>Sutvarkytų  kultūros paveldo ir kultūrinę vertę turinčių objektų skaičiaus pokytis (lyginant su praėjusiais m.)</v>
      </c>
      <c r="C26" s="21" t="str">
        <f>'003 pr. asignavimai'!O31</f>
        <v>proc.</v>
      </c>
      <c r="D26" s="21">
        <f>'003 pr. asignavimai'!P31</f>
        <v>225</v>
      </c>
      <c r="E26" s="21">
        <f>'003 pr. asignavimai'!Q31</f>
        <v>110</v>
      </c>
      <c r="F26" s="86">
        <f>'003 pr. asignavimai'!R31</f>
        <v>110</v>
      </c>
      <c r="G26" s="160"/>
    </row>
    <row r="27" spans="1:7" ht="15" x14ac:dyDescent="0.2">
      <c r="A27" s="49" t="s">
        <v>69</v>
      </c>
      <c r="B27" s="140" t="str">
        <f>'003 pr. asignavimai'!D32</f>
        <v>Kultūros vertybių apsaugos organizavimas</v>
      </c>
      <c r="C27" s="141"/>
      <c r="D27" s="141"/>
      <c r="E27" s="141"/>
      <c r="F27" s="141"/>
      <c r="G27" s="149" t="s">
        <v>34</v>
      </c>
    </row>
    <row r="28" spans="1:7" ht="15" x14ac:dyDescent="0.2">
      <c r="A28" s="47" t="str">
        <f>'003 pr. asignavimai'!M32</f>
        <v>V-003-01-02-01-01</v>
      </c>
      <c r="B28" s="48" t="str">
        <f>'003 pr. asignavimai'!N32</f>
        <v xml:space="preserve"> Kultūros paveldo objektų, kuriuose atlikti remonto ar tvarkybos darbai, skaičius</v>
      </c>
      <c r="C28" s="47" t="str">
        <f>'003 pr. asignavimai'!O32</f>
        <v>vnt.</v>
      </c>
      <c r="D28" s="47">
        <f>'003 pr. asignavimai'!P32</f>
        <v>16</v>
      </c>
      <c r="E28" s="47">
        <f>'003 pr. asignavimai'!Q32</f>
        <v>8</v>
      </c>
      <c r="F28" s="85">
        <f>'003 pr. asignavimai'!R32</f>
        <v>9</v>
      </c>
      <c r="G28" s="150"/>
    </row>
    <row r="29" spans="1:7" ht="15" x14ac:dyDescent="0.2">
      <c r="A29" s="47" t="str">
        <f>'003 pr. asignavimai'!M33</f>
        <v>V-003-01-02-01-02</v>
      </c>
      <c r="B29" s="48" t="str">
        <f>'003 pr. asignavimai'!N33</f>
        <v>Sutvarkytų kultūrinę vertę turinčių objektų skaičius</v>
      </c>
      <c r="C29" s="47" t="str">
        <f>'003 pr. asignavimai'!O33</f>
        <v>vnt.</v>
      </c>
      <c r="D29" s="47">
        <f>'003 pr. asignavimai'!P33</f>
        <v>11</v>
      </c>
      <c r="E29" s="47">
        <f>'003 pr. asignavimai'!Q33</f>
        <v>9</v>
      </c>
      <c r="F29" s="85">
        <f>'003 pr. asignavimai'!R33</f>
        <v>10</v>
      </c>
      <c r="G29" s="151"/>
    </row>
  </sheetData>
  <mergeCells count="22">
    <mergeCell ref="C1:G1"/>
    <mergeCell ref="C2:G2"/>
    <mergeCell ref="C3:G3"/>
    <mergeCell ref="G23:G24"/>
    <mergeCell ref="G25:G26"/>
    <mergeCell ref="A5:G5"/>
    <mergeCell ref="G27:G29"/>
    <mergeCell ref="G6:G7"/>
    <mergeCell ref="G9:G12"/>
    <mergeCell ref="G13:G16"/>
    <mergeCell ref="G17:G19"/>
    <mergeCell ref="G20:G22"/>
    <mergeCell ref="B27:F27"/>
    <mergeCell ref="B6:C6"/>
    <mergeCell ref="A6:A7"/>
    <mergeCell ref="B9:F9"/>
    <mergeCell ref="B25:F25"/>
    <mergeCell ref="B13:F13"/>
    <mergeCell ref="B17:F17"/>
    <mergeCell ref="B23:F23"/>
    <mergeCell ref="B20:F20"/>
    <mergeCell ref="D6:F6"/>
  </mergeCells>
  <phoneticPr fontId="7" type="noConversion"/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003 pr. asignavimai</vt:lpstr>
      <vt:lpstr>003 pr.vert.krit.suvestinė</vt:lpstr>
      <vt:lpstr>'003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2023-01-13T09:54:50Z</dcterms:modified>
</cp:coreProperties>
</file>