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720" activeTab="1"/>
  </bookViews>
  <sheets>
    <sheet name="008 pr. asignavimai" sheetId="3" r:id="rId1"/>
    <sheet name="008 pr.vert.krit.suvestinė" sheetId="4" r:id="rId2"/>
  </sheets>
  <definedNames>
    <definedName name="_xlnm.Print_Area" localSheetId="0">'008 pr. asignavimai'!$A$1:$R$56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4" l="1"/>
  <c r="C21" i="4"/>
  <c r="D21" i="4"/>
  <c r="E21" i="4"/>
  <c r="F21" i="4"/>
  <c r="A21" i="4"/>
  <c r="B27" i="4" l="1"/>
  <c r="C27" i="4"/>
  <c r="D27" i="4"/>
  <c r="E27" i="4"/>
  <c r="F27" i="4"/>
  <c r="A27" i="4"/>
  <c r="B26" i="4"/>
  <c r="B25" i="4"/>
  <c r="C25" i="4"/>
  <c r="D25" i="4"/>
  <c r="E25" i="4"/>
  <c r="F25" i="4"/>
  <c r="A25" i="4"/>
  <c r="B24" i="4"/>
  <c r="B23" i="4"/>
  <c r="C23" i="4"/>
  <c r="D23" i="4"/>
  <c r="E23" i="4"/>
  <c r="F23" i="4"/>
  <c r="A23" i="4"/>
  <c r="B22" i="4"/>
  <c r="B20" i="4"/>
  <c r="B19" i="4"/>
  <c r="C19" i="4"/>
  <c r="D19" i="4"/>
  <c r="E19" i="4"/>
  <c r="F19" i="4"/>
  <c r="A19" i="4"/>
  <c r="B18" i="4"/>
  <c r="B17" i="4"/>
  <c r="C17" i="4"/>
  <c r="D17" i="4"/>
  <c r="E17" i="4"/>
  <c r="F17" i="4"/>
  <c r="A17" i="4"/>
  <c r="B16" i="4"/>
  <c r="B15" i="4"/>
  <c r="C15" i="4"/>
  <c r="D15" i="4"/>
  <c r="E15" i="4"/>
  <c r="F15" i="4"/>
  <c r="A15" i="4"/>
  <c r="B14" i="4"/>
  <c r="B10" i="4"/>
  <c r="C10" i="4"/>
  <c r="D10" i="4"/>
  <c r="E10" i="4"/>
  <c r="F10" i="4"/>
  <c r="B11" i="4"/>
  <c r="C11" i="4"/>
  <c r="D11" i="4"/>
  <c r="E11" i="4"/>
  <c r="F11" i="4"/>
  <c r="B12" i="4"/>
  <c r="C12" i="4"/>
  <c r="D12" i="4"/>
  <c r="E12" i="4"/>
  <c r="F12" i="4"/>
  <c r="B13" i="4"/>
  <c r="C13" i="4"/>
  <c r="D13" i="4"/>
  <c r="E13" i="4"/>
  <c r="F13" i="4"/>
  <c r="A11" i="4"/>
  <c r="A12" i="4"/>
  <c r="A13" i="4"/>
  <c r="A10" i="4"/>
  <c r="B9" i="4"/>
  <c r="K36" i="3" l="1"/>
  <c r="J36" i="3"/>
  <c r="I36" i="3"/>
  <c r="H36" i="3"/>
  <c r="G36" i="3"/>
  <c r="K33" i="3"/>
  <c r="J33" i="3"/>
  <c r="I33" i="3"/>
  <c r="H33" i="3"/>
  <c r="G33" i="3"/>
  <c r="K30" i="3"/>
  <c r="J30" i="3"/>
  <c r="I30" i="3"/>
  <c r="H30" i="3"/>
  <c r="G30" i="3"/>
  <c r="K27" i="3"/>
  <c r="J27" i="3"/>
  <c r="I27" i="3"/>
  <c r="H27" i="3"/>
  <c r="G27" i="3"/>
  <c r="K23" i="3"/>
  <c r="J23" i="3"/>
  <c r="I23" i="3"/>
  <c r="H23" i="3"/>
  <c r="G23" i="3"/>
  <c r="K19" i="3"/>
  <c r="J19" i="3"/>
  <c r="I19" i="3"/>
  <c r="H19" i="3"/>
  <c r="H55" i="3" s="1"/>
  <c r="G19" i="3"/>
  <c r="K16" i="3"/>
  <c r="J16" i="3"/>
  <c r="I16" i="3"/>
  <c r="S16" i="3" s="1"/>
  <c r="H16" i="3"/>
  <c r="G16" i="3"/>
  <c r="S30" i="3" l="1"/>
  <c r="T19" i="3"/>
  <c r="S19" i="3"/>
  <c r="S33" i="3"/>
  <c r="S23" i="3"/>
  <c r="S36" i="3"/>
  <c r="T27" i="3"/>
  <c r="S27" i="3"/>
  <c r="K55" i="3"/>
  <c r="G55" i="3"/>
  <c r="I56" i="3"/>
  <c r="K56" i="3"/>
  <c r="J55" i="3"/>
  <c r="J56" i="3"/>
  <c r="I55" i="3"/>
  <c r="G56" i="3"/>
  <c r="H56" i="3"/>
  <c r="H47" i="3"/>
  <c r="I47" i="3"/>
  <c r="J47" i="3"/>
  <c r="K47" i="3"/>
  <c r="G47" i="3"/>
  <c r="H46" i="3"/>
  <c r="I46" i="3"/>
  <c r="J46" i="3"/>
  <c r="K46" i="3"/>
  <c r="H44" i="3"/>
  <c r="I44" i="3"/>
  <c r="J44" i="3"/>
  <c r="K44" i="3"/>
  <c r="G46" i="3"/>
  <c r="G44" i="3"/>
  <c r="J53" i="3" l="1"/>
  <c r="H53" i="3"/>
  <c r="K53" i="3"/>
  <c r="I53" i="3"/>
  <c r="G53" i="3"/>
  <c r="H37" i="3" l="1"/>
  <c r="H38" i="3" s="1"/>
  <c r="I37" i="3"/>
  <c r="I38" i="3" s="1"/>
  <c r="J37" i="3"/>
  <c r="J38" i="3" s="1"/>
  <c r="K37" i="3" l="1"/>
  <c r="K38" i="3" s="1"/>
  <c r="K39" i="3" s="1"/>
  <c r="G37" i="3"/>
  <c r="G38" i="3" s="1"/>
  <c r="J39" i="3"/>
  <c r="I39" i="3"/>
  <c r="I58" i="3" l="1"/>
  <c r="I59" i="3"/>
  <c r="K58" i="3"/>
  <c r="K59" i="3"/>
  <c r="J58" i="3"/>
  <c r="J59" i="3"/>
  <c r="G39" i="3"/>
  <c r="G58" i="3" l="1"/>
  <c r="G59" i="3"/>
  <c r="H39" i="3"/>
  <c r="H59" i="3" s="1"/>
  <c r="H58" i="3" l="1"/>
</calcChain>
</file>

<file path=xl/sharedStrings.xml><?xml version="1.0" encoding="utf-8"?>
<sst xmlns="http://schemas.openxmlformats.org/spreadsheetml/2006/main" count="261" uniqueCount="119">
  <si>
    <t>01</t>
  </si>
  <si>
    <t>pavadinimas</t>
  </si>
  <si>
    <t>Iš viso uždaviniui</t>
  </si>
  <si>
    <t>Iš viso programai</t>
  </si>
  <si>
    <t>matavimo vnt.</t>
  </si>
  <si>
    <t>Finansavimo šaltinių suvestinė</t>
  </si>
  <si>
    <t>Finansavimo šaltiniai</t>
  </si>
  <si>
    <t>Iš jų pažangos priemonių lėšos</t>
  </si>
  <si>
    <t>Iš jų tęstinės veiklos priemonių lėšos</t>
  </si>
  <si>
    <t>Iš jų regioninių pažangos priemonių lėšos (bendra suma)</t>
  </si>
  <si>
    <t>Stebėsenos rodiklio kodas</t>
  </si>
  <si>
    <t>Iš viso tikslui</t>
  </si>
  <si>
    <t>Programos tikslo kodas ir pavadinimas</t>
  </si>
  <si>
    <t>Programos priemonės kodas ir pavadinimas</t>
  </si>
  <si>
    <t>Asignavimų valdytojo kodas</t>
  </si>
  <si>
    <t>mato vnt.</t>
  </si>
  <si>
    <t>02</t>
  </si>
  <si>
    <t>proc.</t>
  </si>
  <si>
    <t>vnt.</t>
  </si>
  <si>
    <t xml:space="preserve">Savivaldybės biudžeto lėšos </t>
  </si>
  <si>
    <t>SB</t>
  </si>
  <si>
    <t>SB (RP)</t>
  </si>
  <si>
    <t>SB (VB)</t>
  </si>
  <si>
    <t xml:space="preserve">Pajamos už prekes ir paslaugos </t>
  </si>
  <si>
    <t>SB (SP)</t>
  </si>
  <si>
    <t xml:space="preserve">Savivaldybės aplinkos apsaugos rėmimo specialiosios programos lėšos </t>
  </si>
  <si>
    <t>SB (AA)</t>
  </si>
  <si>
    <t>Paskolos lėšos</t>
  </si>
  <si>
    <t>P</t>
  </si>
  <si>
    <t>Europos Sąjungos paramos lėšos</t>
  </si>
  <si>
    <t>ES</t>
  </si>
  <si>
    <t>ES (RP)</t>
  </si>
  <si>
    <t>Kitos lėšos</t>
  </si>
  <si>
    <t>KT</t>
  </si>
  <si>
    <t>x</t>
  </si>
  <si>
    <t xml:space="preserve">Valstybės biudžeto dotacijos lėšos </t>
  </si>
  <si>
    <t>TP</t>
  </si>
  <si>
    <t>PP</t>
  </si>
  <si>
    <t>Iš viso priemonei:</t>
  </si>
  <si>
    <t>Savivaldybės biudžeto lėšos (prisidėjimas prie regioninių projektų)</t>
  </si>
  <si>
    <t>Europos Sąjungos paramos lėšos (regioniniai projektai)</t>
  </si>
  <si>
    <t>Tikrinimas</t>
  </si>
  <si>
    <t>Asignavimų skirtumas (2022 m.- 2023 m.)</t>
  </si>
  <si>
    <t>* P - pažangos uždavinys, T - tęstinės veiklos uždavinys, RP - regiono pažangos priemonė (projektas), PP - pažangos priemonė (projektas), TP - tęstinės veiklos priemonė, NF - nefinansinė priemonė,</t>
  </si>
  <si>
    <t>TI - tęstinė veiklos priemonė, pagal kurią planuojami tęstiniai investiciniai projektai (pereinamojo laikotarpio)</t>
  </si>
  <si>
    <t>TE - tęstinė veiklos priemonė, skirta 2014-2020 m. nacionalinei pažangos programai / ES fondų investicijų veiksmų programai įgyvendinti</t>
  </si>
  <si>
    <t>Gerinti aplinkos kokybę, plėtoti infrastruktūrą, sudaryti geresnes sąlygas gyventi ir dirbti</t>
  </si>
  <si>
    <t>Eksploatuoti, remontuoti, prižiūrėti ir plėtoti infrastruktūros objektus Plungės rajono savivaldybės teritorijoje</t>
  </si>
  <si>
    <t>Savivaldybės infrastruktūros objektų planavimas, remontas ir priežiūra</t>
  </si>
  <si>
    <t>Savivaldybės infrastruktūros objektų plėtra</t>
  </si>
  <si>
    <t>V-008-01-01-01-01</t>
  </si>
  <si>
    <t>R-008-01-01-01</t>
  </si>
  <si>
    <t>R-008-01-01-02</t>
  </si>
  <si>
    <t>R-008-01-01-03</t>
  </si>
  <si>
    <t>Kartu su visuomene įgyvendintų projektų skaičiaus pokytis (palyginti praėjusiais metais)</t>
  </si>
  <si>
    <t>Įstaigų, kuriuose atnaujinta infrastruktūra, dalis</t>
  </si>
  <si>
    <t>Savivaldybės nuosavybės forma valdomos ir prižiūrėtos infrastruktūros objektų dalis</t>
  </si>
  <si>
    <t>Remontuotų, prižiūrėtų infrastruktūros objektų skaičius</t>
  </si>
  <si>
    <t>Pagerintų, naujai įrengtų infrastruktūros objektų skaičius</t>
  </si>
  <si>
    <t>P-008-01-01-02-01</t>
  </si>
  <si>
    <t>03</t>
  </si>
  <si>
    <t>04</t>
  </si>
  <si>
    <t>Savivaldybės vietinės reikšmės keliams (gatvėms) tiesti, taisyti, prižiūrėti ir saugaus eismo sąlygoms užtikrinti</t>
  </si>
  <si>
    <t>Remontuotų ir prižiūrėtų kelių ilgis</t>
  </si>
  <si>
    <t>km</t>
  </si>
  <si>
    <t>V-008-01-01-03-01 (SB/ VB)</t>
  </si>
  <si>
    <t>Nutiestų ir (ar) atnaujintų vietinės reikšmės kelių / gatvių ilgis</t>
  </si>
  <si>
    <t>05</t>
  </si>
  <si>
    <t>06</t>
  </si>
  <si>
    <t>Infrastruktūros plėtra Savivaldybės ir fizinių ar juridinių asmenų jungtinės veiklos pagrindu</t>
  </si>
  <si>
    <t>Savivaldybės infrastruktūros plėtra tikslinėmis lėšomis</t>
  </si>
  <si>
    <t>V-008-01-01-05-01</t>
  </si>
  <si>
    <t>Atliktų infrastruktūros plėtros darbų skaičius jungtinės veiklos pagrindu</t>
  </si>
  <si>
    <t xml:space="preserve">Pasirašytų infrastruktūros plėtros sutarčių skaičius  </t>
  </si>
  <si>
    <t>07</t>
  </si>
  <si>
    <t>R-008-01-01-04</t>
  </si>
  <si>
    <t xml:space="preserve">Vietinės reikšmės kelių ir gatvių su asfaltbetonio danga, dalis </t>
  </si>
  <si>
    <t>Savivaldybės vietinės reikšmės kelių (gatvių) bei eismo saugumo priemonių plėtra, prisidedant prie darnaus judumo</t>
  </si>
  <si>
    <t>Dalyvaujamojo biudžeto įgyvendinimas</t>
  </si>
  <si>
    <t>P-008-01-01-04-01 (SB/ VB)</t>
  </si>
  <si>
    <t>008-01-01 Programos uždavinys (pažangos)</t>
  </si>
  <si>
    <t>008-01-01-02 Programos priemonė (pažangos)</t>
  </si>
  <si>
    <t>008-01-01-04 Programos priemonė (pažangos)</t>
  </si>
  <si>
    <t>008-01-01-06 Programos priemonė (pažangos)</t>
  </si>
  <si>
    <t>008-01-01-01 Programos priemonė (tęstinės veiklos)</t>
  </si>
  <si>
    <t>008-01-01-03 Programos priemonė (tęstinės veiklos)</t>
  </si>
  <si>
    <t>008-01-01-05 Programos priemonė (tęstinės veiklos)</t>
  </si>
  <si>
    <t>008-01-01-07 Programos priemonė (tęstinės veiklos)</t>
  </si>
  <si>
    <t>1.2.5; 1.7.3; 1.9.1; 3.1.3</t>
  </si>
  <si>
    <t>1.7.2.</t>
  </si>
  <si>
    <t>P-008-01-01-07-01</t>
  </si>
  <si>
    <t>2.1.7.</t>
  </si>
  <si>
    <t>1.2.5; 1.7.2; 1.7.3; 1.9.1; 2.1.7; 3.1.3</t>
  </si>
  <si>
    <t>V-008-01-01-06-01</t>
  </si>
  <si>
    <r>
      <t>0</t>
    </r>
    <r>
      <rPr>
        <b/>
        <u/>
        <sz val="11"/>
        <color rgb="FF000000"/>
        <rFont val="Times New Roman"/>
        <family val="1"/>
        <charset val="186"/>
      </rPr>
      <t xml:space="preserve">08 INFRASTRUKTŪROS OBJEKTŲ PRIEŽIŪROS IR ŪKINIŲ SUBJEKTŲ RĖMIMO PROGRAMOS </t>
    </r>
    <r>
      <rPr>
        <b/>
        <sz val="11"/>
        <color indexed="8"/>
        <rFont val="Times New Roman"/>
        <family val="1"/>
        <charset val="186"/>
      </rPr>
      <t>UŽDAVINIAI, PRIEMONĖS IR JŲ STEBĖSENOS RODIKLIAI</t>
    </r>
  </si>
  <si>
    <t>Programos uždavinio kodas ir pavadinimas</t>
  </si>
  <si>
    <t>Uždavinio/ priemonės požymis *</t>
  </si>
  <si>
    <t>2023-ųjų m. asignavimai ir kitos lėšos (projektas)</t>
  </si>
  <si>
    <t>2023-ųjų m. asignavimai ir kitos lėšos</t>
  </si>
  <si>
    <t>2024-ųjų m. asignavimai ir kitos lėšos</t>
  </si>
  <si>
    <t>2025-ųjų m. asignavimai ir kitos lėšos</t>
  </si>
  <si>
    <t>Savivaldybės strateginio plėtros plano tikslo/ uždavinio/ priemonės kodas</t>
  </si>
  <si>
    <t>Stebėsenos rodiklio</t>
  </si>
  <si>
    <t>Siektinos stebėsenos rodiklių reikšmės</t>
  </si>
  <si>
    <t>Savivaldybės strateginio plėtros plano rodiklis</t>
  </si>
  <si>
    <t>Ikimokykliniame ir priešmokykliniame ugdyme dalyvaujančių 3-5 metų amžiaus vaikų dalis (%); Grupių dalis, kuriose vaikų skaičius neviršija Sveikatos apsaugos ministro įsakymu nustatytų higienos normų (%); Kelių su asfaltuota kelio danga dalis (%); Gatvių su energija tausojančių apšvietimų dalis (%); Apleistų ir nenaudojamų savivaldybės turto kvadratinių metrų dalis (%); Paremtų vietos iniciatyvų skaičius (vnt.); Pateiktų paraiškų skaičius (vnt.); Pastatų, kuriems bent per vieną klasę padidintas energetinis efektyvumas skaičius (vnt.)</t>
  </si>
  <si>
    <t>Ikimokykliniame ir priešmokykliniame ugdyme dalyvaujančių 3-5 metų amžiaus vaikų dalis (%); Grupių dalis, kuriose vaikų skaičius neviršija Sveikatos apsaugos ministro įsakymu nustatytų higienos normų (%); Gatvių su energija tausojančių apšvietimų dalis (%); Apleistų ir nenaudojamų savivaldybės turto kvadratinių metrų dalis (%); Pastatų, kuriems bent per vieną klasę padidintas energetinis efektyvumas skaičius (vnt.)</t>
  </si>
  <si>
    <t>X</t>
  </si>
  <si>
    <t>Kelių su asfaltuota kelio danga dalis (%)</t>
  </si>
  <si>
    <t>Paremtų vietos iniciatyvų skaičius (vnt.); Pateiktų paraiškų skaičius (vnt.)</t>
  </si>
  <si>
    <t>2022-ųjų m. asignavimai ir kitos lėšos (2022-12-31 datai)</t>
  </si>
  <si>
    <t>Pateiktų iniciatyvų projektams įgyvendinti skaičius</t>
  </si>
  <si>
    <r>
      <t xml:space="preserve">2023-2025 METŲ 008 INFRASTRUKTŪROS OBJEKTŲ PRIEŽIŪROS IR ŪKINIŲ SUBJEKTŲ RĖMIMO PROGRAMOS UŽDAVINIAI, PRIEMONĖS, ASIGNAVIMAI IR KITOS LĖŠOS </t>
    </r>
    <r>
      <rPr>
        <b/>
        <i/>
        <sz val="12"/>
        <color rgb="FF000000"/>
        <rFont val="Times New Roman"/>
        <family val="1"/>
        <charset val="186"/>
      </rPr>
      <t>(tūkst. Eur)</t>
    </r>
  </si>
  <si>
    <t xml:space="preserve">                                              Plungės rajono savivaldybės 2023–2025 metų </t>
  </si>
  <si>
    <t xml:space="preserve">      strateginio veiklos plano</t>
  </si>
  <si>
    <t xml:space="preserve">                                              1.8 priedas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</si>
  <si>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Plungės rajono savivaldybės 2023–2025 metų </t>
  </si>
  <si>
    <t xml:space="preserve">                                                                                                                                                                                                      strateginio veiklos plano</t>
  </si>
  <si>
    <t xml:space="preserve">                                                                                                  2.8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</si>
</sst>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409]#0.000"/>
    <numFmt numFmtId="165" formatCode="[$-10409]#0.00"/>
    <numFmt numFmtId="166" formatCode="0.000"/>
    <numFmt numFmtId="167" formatCode="0.0%"/>
  </numFmts>
  <fonts count="28" x14ac:knownFonts="1">
    <font>
      <sz val="10"/>
      <name val="Arial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u/>
      <sz val="11"/>
      <color rgb="FF000000"/>
      <name val="Times New Roman"/>
      <family val="1"/>
      <charset val="186"/>
    </font>
    <font>
      <sz val="8"/>
      <name val="Arial"/>
      <family val="2"/>
      <charset val="186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b/>
      <i/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0"/>
      <color theme="2" tint="-0.499984740745262"/>
      <name val="Times New Roman"/>
      <family val="1"/>
      <charset val="186"/>
    </font>
    <font>
      <b/>
      <sz val="10"/>
      <color theme="2" tint="-0.499984740745262"/>
      <name val="Times New Roman"/>
      <family val="1"/>
      <charset val="186"/>
    </font>
    <font>
      <sz val="10"/>
      <color theme="1" tint="0.499984740745262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0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14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/>
    <xf numFmtId="0" fontId="4" fillId="0" borderId="0" xfId="0" applyFont="1" applyAlignment="1" applyProtection="1">
      <alignment vertical="top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1" fillId="0" borderId="6" xfId="0" applyFont="1" applyBorder="1"/>
    <xf numFmtId="0" fontId="1" fillId="0" borderId="0" xfId="0" applyFont="1" applyAlignment="1">
      <alignment horizontal="center"/>
    </xf>
    <xf numFmtId="0" fontId="10" fillId="3" borderId="3" xfId="0" applyFont="1" applyFill="1" applyBorder="1" applyAlignment="1" applyProtection="1">
      <alignment horizontal="center" vertical="center" wrapText="1" readingOrder="1"/>
      <protection locked="0"/>
    </xf>
    <xf numFmtId="0" fontId="10" fillId="3" borderId="3" xfId="0" applyFont="1" applyFill="1" applyBorder="1" applyAlignment="1" applyProtection="1">
      <alignment horizontal="left" vertical="center" wrapText="1" readingOrder="1"/>
      <protection locked="0"/>
    </xf>
    <xf numFmtId="166" fontId="1" fillId="8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7" borderId="4" xfId="0" applyFont="1" applyFill="1" applyBorder="1" applyAlignment="1" applyProtection="1">
      <alignment vertical="center" wrapText="1" readingOrder="1"/>
      <protection locked="0"/>
    </xf>
    <xf numFmtId="0" fontId="4" fillId="7" borderId="6" xfId="0" applyFont="1" applyFill="1" applyBorder="1" applyAlignment="1" applyProtection="1">
      <alignment vertical="center" wrapText="1" readingOrder="1"/>
      <protection locked="0"/>
    </xf>
    <xf numFmtId="166" fontId="13" fillId="0" borderId="4" xfId="0" applyNumberFormat="1" applyFont="1" applyBorder="1" applyAlignment="1" applyProtection="1">
      <alignment horizontal="center" vertical="center" wrapText="1" readingOrder="1"/>
      <protection locked="0"/>
    </xf>
    <xf numFmtId="166" fontId="13" fillId="0" borderId="5" xfId="0" applyNumberFormat="1" applyFont="1" applyBorder="1" applyAlignment="1" applyProtection="1">
      <alignment horizontal="center" vertical="center" wrapText="1" readingOrder="1"/>
      <protection locked="0"/>
    </xf>
    <xf numFmtId="0" fontId="13" fillId="7" borderId="6" xfId="0" applyFont="1" applyFill="1" applyBorder="1" applyAlignment="1" applyProtection="1">
      <alignment horizontal="center" vertical="center" wrapText="1" readingOrder="1"/>
      <protection locked="0"/>
    </xf>
    <xf numFmtId="0" fontId="13" fillId="0" borderId="6" xfId="0" applyFont="1" applyBorder="1" applyAlignment="1" applyProtection="1">
      <alignment horizontal="center" vertical="center" wrapText="1" readingOrder="1"/>
      <protection locked="0"/>
    </xf>
    <xf numFmtId="164" fontId="4" fillId="0" borderId="6" xfId="0" applyNumberFormat="1" applyFont="1" applyBorder="1" applyAlignment="1" applyProtection="1">
      <alignment horizontal="center" vertical="center" wrapText="1" readingOrder="1"/>
      <protection locked="0"/>
    </xf>
    <xf numFmtId="164" fontId="4" fillId="0" borderId="7" xfId="0" applyNumberFormat="1" applyFont="1" applyBorder="1" applyAlignment="1" applyProtection="1">
      <alignment horizontal="center" vertical="center" wrapText="1" readingOrder="1"/>
      <protection locked="0"/>
    </xf>
    <xf numFmtId="166" fontId="13" fillId="0" borderId="6" xfId="0" applyNumberFormat="1" applyFont="1" applyBorder="1" applyAlignment="1" applyProtection="1">
      <alignment horizontal="center" vertical="center" wrapText="1" readingOrder="1"/>
      <protection locked="0"/>
    </xf>
    <xf numFmtId="166" fontId="13" fillId="0" borderId="7" xfId="0" applyNumberFormat="1" applyFont="1" applyBorder="1" applyAlignment="1" applyProtection="1">
      <alignment horizontal="center" vertical="center" wrapText="1" readingOrder="1"/>
      <protection locked="0"/>
    </xf>
    <xf numFmtId="164" fontId="13" fillId="6" borderId="9" xfId="0" applyNumberFormat="1" applyFont="1" applyFill="1" applyBorder="1" applyAlignment="1" applyProtection="1">
      <alignment horizontal="center" vertical="center" wrapText="1" readingOrder="1"/>
      <protection locked="0"/>
    </xf>
    <xf numFmtId="164" fontId="13" fillId="6" borderId="31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0" borderId="4" xfId="0" applyNumberFormat="1" applyFont="1" applyBorder="1" applyAlignment="1" applyProtection="1">
      <alignment horizontal="center" vertical="center" wrapText="1" readingOrder="1"/>
      <protection locked="0"/>
    </xf>
    <xf numFmtId="164" fontId="5" fillId="0" borderId="5" xfId="0" applyNumberFormat="1" applyFont="1" applyBorder="1" applyAlignment="1" applyProtection="1">
      <alignment horizontal="center" vertical="center" wrapText="1" readingOrder="1"/>
      <protection locked="0"/>
    </xf>
    <xf numFmtId="164" fontId="5" fillId="0" borderId="6" xfId="0" applyNumberFormat="1" applyFont="1" applyBorder="1" applyAlignment="1" applyProtection="1">
      <alignment horizontal="center" vertical="center" wrapText="1" readingOrder="1"/>
      <protection locked="0"/>
    </xf>
    <xf numFmtId="164" fontId="5" fillId="0" borderId="27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12" fillId="3" borderId="6" xfId="0" applyFont="1" applyFill="1" applyBorder="1" applyAlignment="1" applyProtection="1">
      <alignment horizontal="center" vertical="top" wrapText="1" readingOrder="1"/>
      <protection locked="0"/>
    </xf>
    <xf numFmtId="0" fontId="18" fillId="0" borderId="0" xfId="0" applyFont="1" applyAlignment="1">
      <alignment vertical="center"/>
    </xf>
    <xf numFmtId="0" fontId="5" fillId="7" borderId="6" xfId="0" applyFont="1" applyFill="1" applyBorder="1" applyAlignment="1" applyProtection="1">
      <alignment horizontal="center" vertical="top" wrapText="1" readingOrder="1"/>
      <protection locked="0"/>
    </xf>
    <xf numFmtId="49" fontId="4" fillId="4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26" xfId="0" applyFont="1" applyFill="1" applyBorder="1" applyAlignment="1" applyProtection="1">
      <alignment vertical="center" wrapText="1" readingOrder="1"/>
      <protection locked="0"/>
    </xf>
    <xf numFmtId="0" fontId="1" fillId="3" borderId="9" xfId="0" applyFont="1" applyFill="1" applyBorder="1" applyAlignment="1">
      <alignment wrapText="1"/>
    </xf>
    <xf numFmtId="0" fontId="1" fillId="3" borderId="9" xfId="0" applyFont="1" applyFill="1" applyBorder="1"/>
    <xf numFmtId="0" fontId="1" fillId="3" borderId="20" xfId="0" applyFont="1" applyFill="1" applyBorder="1" applyAlignment="1" applyProtection="1">
      <alignment vertical="center" wrapText="1" readingOrder="1"/>
      <protection locked="0"/>
    </xf>
    <xf numFmtId="0" fontId="1" fillId="0" borderId="14" xfId="0" applyFont="1" applyBorder="1" applyAlignment="1" applyProtection="1">
      <alignment horizontal="center" vertical="center" wrapText="1" readingOrder="1"/>
      <protection locked="0"/>
    </xf>
    <xf numFmtId="1" fontId="1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6" xfId="0" applyFont="1" applyBorder="1" applyAlignment="1" applyProtection="1">
      <alignment horizontal="center" vertical="center" wrapText="1" readingOrder="1"/>
      <protection locked="0"/>
    </xf>
    <xf numFmtId="166" fontId="13" fillId="0" borderId="24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6" xfId="0" applyFont="1" applyBorder="1" applyAlignment="1">
      <alignment horizontal="center" vertical="center"/>
    </xf>
    <xf numFmtId="0" fontId="4" fillId="3" borderId="16" xfId="0" applyFont="1" applyFill="1" applyBorder="1" applyAlignment="1" applyProtection="1">
      <alignment horizontal="center" vertical="center" wrapText="1" readingOrder="1"/>
      <protection locked="0"/>
    </xf>
    <xf numFmtId="166" fontId="6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3" borderId="6" xfId="0" applyFont="1" applyFill="1" applyBorder="1" applyAlignment="1" applyProtection="1">
      <alignment horizontal="center" vertical="center" wrapText="1" readingOrder="1"/>
      <protection locked="0"/>
    </xf>
    <xf numFmtId="0" fontId="6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wrapText="1"/>
    </xf>
    <xf numFmtId="0" fontId="1" fillId="3" borderId="6" xfId="0" applyFont="1" applyFill="1" applyBorder="1"/>
    <xf numFmtId="0" fontId="1" fillId="0" borderId="6" xfId="0" applyFont="1" applyBorder="1" applyAlignment="1">
      <alignment wrapText="1"/>
    </xf>
    <xf numFmtId="49" fontId="1" fillId="5" borderId="6" xfId="0" applyNumberFormat="1" applyFont="1" applyFill="1" applyBorder="1" applyAlignment="1">
      <alignment horizontal="center"/>
    </xf>
    <xf numFmtId="166" fontId="6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5" borderId="6" xfId="0" applyFont="1" applyFill="1" applyBorder="1" applyAlignment="1" applyProtection="1">
      <alignment horizontal="center" vertical="center" wrapText="1" readingOrder="1"/>
      <protection locked="0"/>
    </xf>
    <xf numFmtId="0" fontId="6" fillId="5" borderId="6" xfId="0" applyFont="1" applyFill="1" applyBorder="1" applyAlignment="1">
      <alignment horizontal="center" vertical="center"/>
    </xf>
    <xf numFmtId="166" fontId="13" fillId="6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7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7" fillId="9" borderId="6" xfId="0" applyFont="1" applyFill="1" applyBorder="1" applyAlignment="1">
      <alignment wrapText="1"/>
    </xf>
    <xf numFmtId="0" fontId="1" fillId="9" borderId="14" xfId="0" applyFont="1" applyFill="1" applyBorder="1" applyAlignment="1">
      <alignment wrapText="1"/>
    </xf>
    <xf numFmtId="0" fontId="1" fillId="9" borderId="14" xfId="0" applyFont="1" applyFill="1" applyBorder="1"/>
    <xf numFmtId="0" fontId="1" fillId="9" borderId="10" xfId="0" applyFont="1" applyFill="1" applyBorder="1"/>
    <xf numFmtId="0" fontId="1" fillId="0" borderId="6" xfId="0" applyFont="1" applyBorder="1" applyAlignment="1" applyProtection="1">
      <alignment horizontal="left" vertical="center" wrapText="1" readingOrder="1"/>
      <protection locked="0"/>
    </xf>
    <xf numFmtId="1" fontId="6" fillId="0" borderId="2" xfId="0" applyNumberFormat="1" applyFont="1" applyBorder="1" applyAlignment="1" applyProtection="1">
      <alignment horizontal="center" vertical="center" wrapText="1" readingOrder="1"/>
      <protection locked="0"/>
    </xf>
    <xf numFmtId="1" fontId="6" fillId="0" borderId="12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6" xfId="0" applyFont="1" applyBorder="1" applyAlignment="1" applyProtection="1">
      <alignment horizontal="center" vertical="center" wrapText="1" readingOrder="1"/>
      <protection locked="0"/>
    </xf>
    <xf numFmtId="165" fontId="4" fillId="9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9" borderId="6" xfId="0" applyFont="1" applyFill="1" applyBorder="1"/>
    <xf numFmtId="0" fontId="9" fillId="0" borderId="3" xfId="0" applyFont="1" applyBorder="1" applyAlignment="1" applyProtection="1">
      <alignment horizontal="center" vertical="center" wrapText="1" readingOrder="1"/>
      <protection locked="0"/>
    </xf>
    <xf numFmtId="0" fontId="9" fillId="0" borderId="3" xfId="0" applyFont="1" applyBorder="1" applyAlignment="1" applyProtection="1">
      <alignment horizontal="left" vertical="center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21" fillId="0" borderId="11" xfId="0" applyFont="1" applyBorder="1" applyAlignment="1" applyProtection="1">
      <alignment horizontal="center" vertical="top" wrapText="1" readingOrder="1"/>
      <protection locked="0"/>
    </xf>
    <xf numFmtId="0" fontId="13" fillId="0" borderId="25" xfId="0" applyFont="1" applyBorder="1" applyAlignment="1" applyProtection="1">
      <alignment horizontal="center" vertical="center" wrapText="1" readingOrder="1"/>
      <protection locked="0"/>
    </xf>
    <xf numFmtId="165" fontId="1" fillId="9" borderId="8" xfId="0" applyNumberFormat="1" applyFont="1" applyFill="1" applyBorder="1" applyAlignment="1" applyProtection="1">
      <alignment horizontal="center" vertical="center" wrapText="1" readingOrder="1"/>
      <protection locked="0"/>
    </xf>
    <xf numFmtId="49" fontId="13" fillId="0" borderId="25" xfId="0" applyNumberFormat="1" applyFont="1" applyBorder="1" applyAlignment="1" applyProtection="1">
      <alignment horizontal="center" vertical="center" wrapText="1" readingOrder="1"/>
      <protection locked="0"/>
    </xf>
    <xf numFmtId="0" fontId="1" fillId="10" borderId="6" xfId="0" applyFont="1" applyFill="1" applyBorder="1" applyAlignment="1">
      <alignment wrapText="1"/>
    </xf>
    <xf numFmtId="0" fontId="1" fillId="10" borderId="6" xfId="0" applyFont="1" applyFill="1" applyBorder="1"/>
    <xf numFmtId="0" fontId="18" fillId="0" borderId="6" xfId="0" applyFont="1" applyBorder="1" applyAlignment="1" applyProtection="1">
      <alignment horizontal="center" vertical="center" wrapText="1" readingOrder="1"/>
      <protection locked="0"/>
    </xf>
    <xf numFmtId="166" fontId="1" fillId="0" borderId="0" xfId="0" applyNumberFormat="1" applyFont="1" applyAlignment="1">
      <alignment horizontal="center"/>
    </xf>
    <xf numFmtId="0" fontId="22" fillId="0" borderId="0" xfId="0" applyFont="1"/>
    <xf numFmtId="0" fontId="23" fillId="0" borderId="0" xfId="0" applyFont="1" applyAlignment="1" applyProtection="1">
      <alignment horizontal="center" vertical="center" wrapText="1" readingOrder="1"/>
      <protection locked="0"/>
    </xf>
    <xf numFmtId="9" fontId="22" fillId="9" borderId="6" xfId="2" applyFont="1" applyFill="1" applyBorder="1"/>
    <xf numFmtId="9" fontId="23" fillId="0" borderId="6" xfId="2" applyFont="1" applyBorder="1" applyAlignment="1" applyProtection="1">
      <alignment horizontal="center" vertical="center" wrapText="1" readingOrder="1"/>
      <protection locked="0"/>
    </xf>
    <xf numFmtId="9" fontId="23" fillId="11" borderId="6" xfId="2" applyFont="1" applyFill="1" applyBorder="1" applyAlignment="1" applyProtection="1">
      <alignment horizontal="center" vertical="center" wrapText="1" readingOrder="1"/>
      <protection locked="0"/>
    </xf>
    <xf numFmtId="0" fontId="4" fillId="6" borderId="6" xfId="0" applyFont="1" applyFill="1" applyBorder="1" applyAlignment="1" applyProtection="1">
      <alignment horizontal="center" vertical="center" wrapText="1" readingOrder="1"/>
      <protection locked="0"/>
    </xf>
    <xf numFmtId="0" fontId="24" fillId="6" borderId="6" xfId="0" applyFont="1" applyFill="1" applyBorder="1" applyAlignment="1" applyProtection="1">
      <alignment horizontal="center" vertical="center" wrapText="1" readingOrder="1"/>
      <protection locked="0"/>
    </xf>
    <xf numFmtId="0" fontId="11" fillId="7" borderId="6" xfId="0" applyFont="1" applyFill="1" applyBorder="1" applyAlignment="1" applyProtection="1">
      <alignment horizontal="center" vertical="top" wrapText="1" readingOrder="1"/>
      <protection locked="0"/>
    </xf>
    <xf numFmtId="0" fontId="3" fillId="7" borderId="6" xfId="0" applyFont="1" applyFill="1" applyBorder="1" applyAlignment="1" applyProtection="1">
      <alignment horizontal="center" vertical="top" wrapText="1" readingOrder="1"/>
      <protection locked="0"/>
    </xf>
    <xf numFmtId="0" fontId="10" fillId="7" borderId="6" xfId="0" applyFont="1" applyFill="1" applyBorder="1" applyAlignment="1" applyProtection="1">
      <alignment horizontal="center" wrapText="1" readingOrder="1"/>
      <protection locked="0"/>
    </xf>
    <xf numFmtId="0" fontId="10" fillId="7" borderId="6" xfId="0" applyFont="1" applyFill="1" applyBorder="1" applyAlignment="1" applyProtection="1">
      <alignment horizontal="center" vertical="top" wrapText="1" readingOrder="1"/>
      <protection locked="0"/>
    </xf>
    <xf numFmtId="0" fontId="9" fillId="0" borderId="33" xfId="0" applyFont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horizontal="center" vertical="center" wrapText="1" readingOrder="1"/>
      <protection locked="0"/>
    </xf>
    <xf numFmtId="0" fontId="9" fillId="0" borderId="3" xfId="0" applyFont="1" applyBorder="1" applyAlignment="1" applyProtection="1">
      <alignment vertical="center" wrapText="1" readingOrder="1"/>
      <protection locked="0"/>
    </xf>
    <xf numFmtId="167" fontId="1" fillId="11" borderId="0" xfId="2" applyNumberFormat="1" applyFont="1" applyFill="1"/>
    <xf numFmtId="0" fontId="13" fillId="7" borderId="6" xfId="0" applyFont="1" applyFill="1" applyBorder="1" applyAlignment="1" applyProtection="1">
      <alignment horizontal="center" wrapText="1" readingOrder="1"/>
      <protection locked="0"/>
    </xf>
    <xf numFmtId="0" fontId="1" fillId="0" borderId="0" xfId="0" applyFont="1" applyAlignment="1"/>
    <xf numFmtId="0" fontId="18" fillId="0" borderId="0" xfId="0" applyFont="1" applyAlignment="1">
      <alignment horizontal="left" vertical="center"/>
    </xf>
    <xf numFmtId="0" fontId="1" fillId="3" borderId="0" xfId="0" applyFont="1" applyFill="1" applyBorder="1" applyAlignment="1" applyProtection="1">
      <alignment vertical="center" wrapText="1" readingOrder="1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5" fillId="6" borderId="32" xfId="0" applyFont="1" applyFill="1" applyBorder="1" applyAlignment="1" applyProtection="1">
      <alignment horizontal="right" vertical="center" wrapText="1" readingOrder="1"/>
      <protection locked="0"/>
    </xf>
    <xf numFmtId="0" fontId="5" fillId="6" borderId="27" xfId="0" applyFont="1" applyFill="1" applyBorder="1" applyAlignment="1" applyProtection="1">
      <alignment horizontal="right" vertical="center" wrapText="1" readingOrder="1"/>
      <protection locked="0"/>
    </xf>
    <xf numFmtId="0" fontId="4" fillId="7" borderId="6" xfId="0" applyFont="1" applyFill="1" applyBorder="1" applyAlignment="1" applyProtection="1">
      <alignment horizontal="left" vertical="center" wrapText="1" readingOrder="1"/>
      <protection locked="0"/>
    </xf>
    <xf numFmtId="0" fontId="4" fillId="7" borderId="4" xfId="0" applyFont="1" applyFill="1" applyBorder="1" applyAlignment="1" applyProtection="1">
      <alignment horizontal="left" vertical="center" wrapText="1" readingOrder="1"/>
      <protection locked="0"/>
    </xf>
    <xf numFmtId="0" fontId="6" fillId="7" borderId="28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 applyProtection="1">
      <alignment horizontal="right" vertical="center" wrapText="1" readingOrder="1"/>
      <protection locked="0"/>
    </xf>
    <xf numFmtId="0" fontId="13" fillId="6" borderId="9" xfId="0" applyFont="1" applyFill="1" applyBorder="1" applyAlignment="1" applyProtection="1">
      <alignment horizontal="right" vertical="center" wrapText="1" readingOrder="1"/>
      <protection locked="0"/>
    </xf>
    <xf numFmtId="0" fontId="5" fillId="6" borderId="28" xfId="0" applyFont="1" applyFill="1" applyBorder="1" applyAlignment="1" applyProtection="1">
      <alignment horizontal="right" vertical="center" wrapText="1" readingOrder="1"/>
      <protection locked="0"/>
    </xf>
    <xf numFmtId="0" fontId="5" fillId="6" borderId="4" xfId="0" applyFont="1" applyFill="1" applyBorder="1" applyAlignment="1" applyProtection="1">
      <alignment horizontal="right" vertical="center" wrapText="1" readingOrder="1"/>
      <protection locked="0"/>
    </xf>
    <xf numFmtId="0" fontId="5" fillId="6" borderId="29" xfId="0" applyFont="1" applyFill="1" applyBorder="1" applyAlignment="1" applyProtection="1">
      <alignment horizontal="right" vertical="center" wrapText="1" readingOrder="1"/>
      <protection locked="0"/>
    </xf>
    <xf numFmtId="0" fontId="5" fillId="6" borderId="6" xfId="0" applyFont="1" applyFill="1" applyBorder="1" applyAlignment="1" applyProtection="1">
      <alignment horizontal="right" vertical="center" wrapText="1" readingOrder="1"/>
      <protection locked="0"/>
    </xf>
    <xf numFmtId="0" fontId="1" fillId="3" borderId="9" xfId="0" applyFont="1" applyFill="1" applyBorder="1" applyAlignment="1" applyProtection="1">
      <alignment horizontal="center" wrapText="1" readingOrder="1"/>
      <protection locked="0"/>
    </xf>
    <xf numFmtId="0" fontId="1" fillId="3" borderId="10" xfId="0" applyFont="1" applyFill="1" applyBorder="1" applyAlignment="1" applyProtection="1">
      <alignment horizontal="center" wrapText="1" readingOrder="1"/>
      <protection locked="0"/>
    </xf>
    <xf numFmtId="0" fontId="1" fillId="3" borderId="14" xfId="0" applyFont="1" applyFill="1" applyBorder="1" applyAlignment="1" applyProtection="1">
      <alignment horizontal="center" wrapText="1" readingOrder="1"/>
      <protection locked="0"/>
    </xf>
    <xf numFmtId="0" fontId="20" fillId="0" borderId="1" xfId="0" applyFont="1" applyBorder="1" applyAlignment="1" applyProtection="1">
      <alignment horizontal="left" vertical="center" wrapText="1" readingOrder="1"/>
      <protection locked="0"/>
    </xf>
    <xf numFmtId="0" fontId="20" fillId="0" borderId="2" xfId="0" applyFont="1" applyBorder="1" applyAlignment="1" applyProtection="1">
      <alignment horizontal="left" vertical="center" wrapText="1" readingOrder="1"/>
      <protection locked="0"/>
    </xf>
    <xf numFmtId="1" fontId="16" fillId="0" borderId="25" xfId="0" applyNumberFormat="1" applyFont="1" applyBorder="1" applyAlignment="1" applyProtection="1">
      <alignment horizontal="center" vertical="center" wrapText="1" readingOrder="1"/>
      <protection locked="0"/>
    </xf>
    <xf numFmtId="1" fontId="16" fillId="0" borderId="26" xfId="0" applyNumberFormat="1" applyFont="1" applyBorder="1" applyAlignment="1" applyProtection="1">
      <alignment horizontal="center" vertical="center" wrapText="1" readingOrder="1"/>
      <protection locked="0"/>
    </xf>
    <xf numFmtId="0" fontId="4" fillId="2" borderId="9" xfId="0" applyFont="1" applyFill="1" applyBorder="1" applyAlignment="1" applyProtection="1">
      <alignment horizontal="center" vertical="center" wrapText="1" readingOrder="1"/>
      <protection locked="0"/>
    </xf>
    <xf numFmtId="0" fontId="4" fillId="2" borderId="10" xfId="0" applyFont="1" applyFill="1" applyBorder="1" applyAlignment="1" applyProtection="1">
      <alignment horizontal="center" vertical="center" wrapText="1" readingOrder="1"/>
      <protection locked="0"/>
    </xf>
    <xf numFmtId="0" fontId="19" fillId="0" borderId="1" xfId="0" applyFont="1" applyBorder="1" applyAlignment="1" applyProtection="1">
      <alignment horizontal="left" vertical="center" wrapText="1" readingOrder="1"/>
      <protection locked="0"/>
    </xf>
    <xf numFmtId="0" fontId="19" fillId="0" borderId="2" xfId="0" applyFont="1" applyBorder="1" applyAlignment="1" applyProtection="1">
      <alignment horizontal="left" vertical="center" wrapText="1" readingOrder="1"/>
      <protection locked="0"/>
    </xf>
    <xf numFmtId="49" fontId="4" fillId="0" borderId="25" xfId="0" applyNumberFormat="1" applyFont="1" applyBorder="1" applyAlignment="1" applyProtection="1">
      <alignment horizontal="center" vertical="center" wrapText="1" readingOrder="1"/>
      <protection locked="0"/>
    </xf>
    <xf numFmtId="49" fontId="4" fillId="0" borderId="19" xfId="0" applyNumberFormat="1" applyFont="1" applyBorder="1" applyAlignment="1" applyProtection="1">
      <alignment horizontal="center" vertical="center" wrapText="1" readingOrder="1"/>
      <protection locked="0"/>
    </xf>
    <xf numFmtId="0" fontId="13" fillId="0" borderId="6" xfId="0" applyFont="1" applyBorder="1" applyAlignment="1" applyProtection="1">
      <alignment horizontal="right" vertical="center" wrapText="1" readingOrder="1"/>
      <protection locked="0"/>
    </xf>
    <xf numFmtId="49" fontId="4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13" fillId="0" borderId="9" xfId="0" applyFont="1" applyBorder="1" applyAlignment="1" applyProtection="1">
      <alignment horizontal="right" vertical="center" wrapText="1" readingOrder="1"/>
      <protection locked="0"/>
    </xf>
    <xf numFmtId="0" fontId="13" fillId="0" borderId="10" xfId="0" applyFont="1" applyBorder="1" applyAlignment="1" applyProtection="1">
      <alignment horizontal="right" vertical="center" wrapText="1" readingOrder="1"/>
      <protection locked="0"/>
    </xf>
    <xf numFmtId="0" fontId="13" fillId="0" borderId="14" xfId="0" applyFont="1" applyBorder="1" applyAlignment="1" applyProtection="1">
      <alignment horizontal="right" vertical="center" wrapText="1" readingOrder="1"/>
      <protection locked="0"/>
    </xf>
    <xf numFmtId="0" fontId="13" fillId="6" borderId="11" xfId="0" applyFont="1" applyFill="1" applyBorder="1" applyAlignment="1" applyProtection="1">
      <alignment horizontal="right" vertical="center" wrapText="1" readingOrder="1"/>
      <protection locked="0"/>
    </xf>
    <xf numFmtId="0" fontId="13" fillId="6" borderId="1" xfId="0" applyFont="1" applyFill="1" applyBorder="1" applyAlignment="1" applyProtection="1">
      <alignment horizontal="right" vertical="center" wrapText="1" readingOrder="1"/>
      <protection locked="0"/>
    </xf>
    <xf numFmtId="0" fontId="13" fillId="5" borderId="23" xfId="0" applyFont="1" applyFill="1" applyBorder="1" applyAlignment="1" applyProtection="1">
      <alignment horizontal="right" vertical="center" wrapText="1" readingOrder="1"/>
      <protection locked="0"/>
    </xf>
    <xf numFmtId="0" fontId="13" fillId="5" borderId="18" xfId="0" applyFont="1" applyFill="1" applyBorder="1" applyAlignment="1" applyProtection="1">
      <alignment horizontal="right" vertical="center" wrapText="1" readingOrder="1"/>
      <protection locked="0"/>
    </xf>
    <xf numFmtId="49" fontId="4" fillId="4" borderId="12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4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25" xfId="0" applyFont="1" applyFill="1" applyBorder="1" applyAlignment="1" applyProtection="1">
      <alignment horizontal="center" vertical="center" wrapText="1" readingOrder="1"/>
      <protection locked="0"/>
    </xf>
    <xf numFmtId="0" fontId="4" fillId="3" borderId="15" xfId="0" applyFont="1" applyFill="1" applyBorder="1" applyAlignment="1" applyProtection="1">
      <alignment horizontal="center" vertical="center" wrapText="1" readingOrder="1"/>
      <protection locked="0"/>
    </xf>
    <xf numFmtId="0" fontId="4" fillId="3" borderId="19" xfId="0" applyFont="1" applyFill="1" applyBorder="1" applyAlignment="1" applyProtection="1">
      <alignment horizontal="center" vertical="center" wrapText="1" readingOrder="1"/>
      <protection locked="0"/>
    </xf>
    <xf numFmtId="0" fontId="1" fillId="3" borderId="26" xfId="0" applyFont="1" applyFill="1" applyBorder="1" applyAlignment="1" applyProtection="1">
      <alignment horizontal="left" wrapText="1" readingOrder="1"/>
      <protection locked="0"/>
    </xf>
    <xf numFmtId="0" fontId="1" fillId="3" borderId="0" xfId="0" applyFont="1" applyFill="1" applyBorder="1" applyAlignment="1" applyProtection="1">
      <alignment horizontal="left" wrapText="1" readingOrder="1"/>
      <protection locked="0"/>
    </xf>
    <xf numFmtId="0" fontId="1" fillId="3" borderId="20" xfId="0" applyFont="1" applyFill="1" applyBorder="1" applyAlignment="1" applyProtection="1">
      <alignment horizontal="left" wrapText="1" readingOrder="1"/>
      <protection locked="0"/>
    </xf>
    <xf numFmtId="0" fontId="13" fillId="2" borderId="21" xfId="0" applyFont="1" applyFill="1" applyBorder="1" applyAlignment="1" applyProtection="1">
      <alignment horizontal="right" vertical="center" wrapText="1" readingOrder="1"/>
      <protection locked="0"/>
    </xf>
    <xf numFmtId="0" fontId="13" fillId="2" borderId="17" xfId="0" applyFont="1" applyFill="1" applyBorder="1" applyAlignment="1" applyProtection="1">
      <alignment horizontal="right" vertical="center" wrapText="1" readingOrder="1"/>
      <protection locked="0"/>
    </xf>
    <xf numFmtId="0" fontId="13" fillId="2" borderId="26" xfId="0" applyFont="1" applyFill="1" applyBorder="1" applyAlignment="1" applyProtection="1">
      <alignment horizontal="right" vertical="center" wrapText="1" readingOrder="1"/>
      <protection locked="0"/>
    </xf>
    <xf numFmtId="0" fontId="1" fillId="3" borderId="6" xfId="0" applyFont="1" applyFill="1" applyBorder="1" applyAlignment="1" applyProtection="1">
      <alignment horizontal="center" vertical="center" wrapText="1" readingOrder="1"/>
      <protection locked="0"/>
    </xf>
    <xf numFmtId="49" fontId="4" fillId="0" borderId="15" xfId="0" applyNumberFormat="1" applyFont="1" applyBorder="1" applyAlignment="1" applyProtection="1">
      <alignment horizontal="center" vertical="center" wrapText="1" readingOrder="1"/>
      <protection locked="0"/>
    </xf>
    <xf numFmtId="0" fontId="1" fillId="4" borderId="1" xfId="0" applyFont="1" applyFill="1" applyBorder="1" applyAlignment="1" applyProtection="1">
      <alignment horizontal="left" vertical="center" wrapText="1" readingOrder="1"/>
      <protection locked="0"/>
    </xf>
    <xf numFmtId="0" fontId="1" fillId="4" borderId="2" xfId="0" applyFont="1" applyFill="1" applyBorder="1" applyAlignment="1" applyProtection="1">
      <alignment horizontal="left" vertical="center" wrapText="1" readingOrder="1"/>
      <protection locked="0"/>
    </xf>
    <xf numFmtId="0" fontId="13" fillId="7" borderId="6" xfId="0" applyFont="1" applyFill="1" applyBorder="1" applyAlignment="1" applyProtection="1">
      <alignment horizontal="center" wrapText="1" readingOrder="1"/>
      <protection locked="0"/>
    </xf>
    <xf numFmtId="0" fontId="13" fillId="6" borderId="6" xfId="0" applyFont="1" applyFill="1" applyBorder="1" applyAlignment="1" applyProtection="1">
      <alignment horizontal="center" vertical="center" wrapText="1" readingOrder="1"/>
      <protection locked="0"/>
    </xf>
    <xf numFmtId="0" fontId="26" fillId="0" borderId="20" xfId="0" applyFont="1" applyBorder="1" applyAlignment="1" applyProtection="1">
      <alignment horizontal="center" vertical="center" wrapText="1" readingOrder="1"/>
      <protection locked="0"/>
    </xf>
    <xf numFmtId="9" fontId="23" fillId="6" borderId="6" xfId="2" applyFont="1" applyFill="1" applyBorder="1" applyAlignment="1" applyProtection="1">
      <alignment horizontal="center" vertical="center" wrapText="1" readingOrder="1"/>
      <protection locked="0"/>
    </xf>
    <xf numFmtId="0" fontId="18" fillId="0" borderId="0" xfId="0" applyFont="1" applyAlignment="1">
      <alignment horizontal="center" vertical="center" readingOrder="1"/>
    </xf>
    <xf numFmtId="0" fontId="3" fillId="0" borderId="20" xfId="0" applyFont="1" applyBorder="1" applyAlignment="1" applyProtection="1">
      <alignment horizontal="center" vertical="center" wrapText="1" readingOrder="1"/>
      <protection locked="0"/>
    </xf>
    <xf numFmtId="0" fontId="21" fillId="0" borderId="18" xfId="0" applyFont="1" applyBorder="1" applyAlignment="1" applyProtection="1">
      <alignment horizontal="left" vertical="top" wrapText="1" readingOrder="1"/>
      <protection locked="0"/>
    </xf>
    <xf numFmtId="0" fontId="1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7" borderId="6" xfId="0" applyFont="1" applyFill="1" applyBorder="1" applyAlignment="1" applyProtection="1">
      <alignment horizontal="center" wrapText="1" readingOrder="1"/>
      <protection locked="0"/>
    </xf>
    <xf numFmtId="0" fontId="12" fillId="3" borderId="11" xfId="0" applyFont="1" applyFill="1" applyBorder="1" applyAlignment="1" applyProtection="1">
      <alignment horizontal="left" vertical="top" wrapText="1" readingOrder="1"/>
      <protection locked="0"/>
    </xf>
    <xf numFmtId="0" fontId="12" fillId="3" borderId="1" xfId="0" applyFont="1" applyFill="1" applyBorder="1" applyAlignment="1" applyProtection="1">
      <alignment horizontal="left" vertical="top" wrapText="1" readingOrder="1"/>
      <protection locked="0"/>
    </xf>
    <xf numFmtId="0" fontId="1" fillId="0" borderId="12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25" fillId="3" borderId="9" xfId="0" applyFont="1" applyFill="1" applyBorder="1" applyAlignment="1">
      <alignment horizontal="center" wrapText="1"/>
    </xf>
    <xf numFmtId="0" fontId="25" fillId="3" borderId="10" xfId="0" applyFont="1" applyFill="1" applyBorder="1" applyAlignment="1">
      <alignment horizontal="center"/>
    </xf>
    <xf numFmtId="0" fontId="25" fillId="3" borderId="14" xfId="0" applyFont="1" applyFill="1" applyBorder="1" applyAlignment="1">
      <alignment horizontal="center"/>
    </xf>
    <xf numFmtId="0" fontId="25" fillId="0" borderId="6" xfId="0" applyFont="1" applyBorder="1" applyAlignment="1">
      <alignment horizontal="center" wrapText="1"/>
    </xf>
  </cellXfs>
  <cellStyles count="3">
    <cellStyle name="Įprastas" xfId="0" builtinId="0"/>
    <cellStyle name="Normal 2" xfId="1"/>
    <cellStyle name="Procentai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zoomScaleNormal="100" workbookViewId="0">
      <pane ySplit="7" topLeftCell="A8" activePane="bottomLeft" state="frozen"/>
      <selection pane="bottomLeft" activeCell="A5" sqref="A5:R5"/>
    </sheetView>
  </sheetViews>
  <sheetFormatPr defaultColWidth="9.140625" defaultRowHeight="12.75" x14ac:dyDescent="0.2"/>
  <cols>
    <col min="1" max="2" width="11" style="5" customWidth="1"/>
    <col min="3" max="3" width="11" style="1" customWidth="1"/>
    <col min="4" max="4" width="19.28515625" style="1" customWidth="1"/>
    <col min="5" max="5" width="11.85546875" style="1" customWidth="1"/>
    <col min="6" max="6" width="9.85546875" style="1" customWidth="1"/>
    <col min="7" max="7" width="11.85546875" style="1" customWidth="1"/>
    <col min="8" max="8" width="0.28515625" style="1" hidden="1" customWidth="1"/>
    <col min="9" max="9" width="13" style="1" customWidth="1"/>
    <col min="10" max="10" width="11.85546875" style="1" customWidth="1"/>
    <col min="11" max="11" width="14.28515625" style="1" customWidth="1"/>
    <col min="12" max="12" width="29.42578125" style="1" customWidth="1"/>
    <col min="13" max="13" width="18.28515625" style="1" hidden="1" customWidth="1"/>
    <col min="14" max="14" width="40.85546875" style="1" hidden="1" customWidth="1"/>
    <col min="15" max="15" width="5.85546875" style="1" hidden="1" customWidth="1"/>
    <col min="16" max="18" width="7.140625" style="1" hidden="1" customWidth="1"/>
    <col min="19" max="19" width="10.28515625" style="75" hidden="1" customWidth="1"/>
    <col min="20" max="20" width="7.85546875" style="1" hidden="1" customWidth="1"/>
    <col min="21" max="16384" width="9.140625" style="1"/>
  </cols>
  <sheetData>
    <row r="1" spans="1:19" x14ac:dyDescent="0.2">
      <c r="J1" s="28" t="s">
        <v>113</v>
      </c>
      <c r="K1" s="91"/>
      <c r="L1" s="91"/>
    </row>
    <row r="2" spans="1:19" x14ac:dyDescent="0.2">
      <c r="J2" s="94" t="s">
        <v>114</v>
      </c>
      <c r="K2" s="94"/>
      <c r="L2" s="94"/>
    </row>
    <row r="3" spans="1:19" x14ac:dyDescent="0.2">
      <c r="J3" s="95" t="s">
        <v>115</v>
      </c>
      <c r="K3" s="95"/>
      <c r="L3" s="95"/>
    </row>
    <row r="4" spans="1:19" x14ac:dyDescent="0.2">
      <c r="J4" s="92"/>
      <c r="K4" s="92"/>
      <c r="L4" s="92"/>
    </row>
    <row r="5" spans="1:19" ht="36.75" customHeight="1" x14ac:dyDescent="0.2">
      <c r="A5" s="150" t="s">
        <v>112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76"/>
    </row>
    <row r="6" spans="1:19" ht="28.5" customHeight="1" x14ac:dyDescent="0.2">
      <c r="A6" s="149" t="s">
        <v>12</v>
      </c>
      <c r="B6" s="149" t="s">
        <v>95</v>
      </c>
      <c r="C6" s="149" t="s">
        <v>13</v>
      </c>
      <c r="D6" s="149" t="s">
        <v>14</v>
      </c>
      <c r="E6" s="149" t="s">
        <v>6</v>
      </c>
      <c r="F6" s="149" t="s">
        <v>96</v>
      </c>
      <c r="G6" s="149" t="s">
        <v>110</v>
      </c>
      <c r="H6" s="149" t="s">
        <v>97</v>
      </c>
      <c r="I6" s="149" t="s">
        <v>98</v>
      </c>
      <c r="J6" s="149" t="s">
        <v>99</v>
      </c>
      <c r="K6" s="149" t="s">
        <v>100</v>
      </c>
      <c r="L6" s="149" t="s">
        <v>101</v>
      </c>
      <c r="M6" s="148" t="s">
        <v>10</v>
      </c>
      <c r="N6" s="148" t="s">
        <v>102</v>
      </c>
      <c r="O6" s="148"/>
      <c r="P6" s="148" t="s">
        <v>103</v>
      </c>
      <c r="Q6" s="148"/>
      <c r="R6" s="148"/>
      <c r="S6" s="151" t="s">
        <v>42</v>
      </c>
    </row>
    <row r="7" spans="1:19" ht="43.5" customHeight="1" x14ac:dyDescent="0.2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8"/>
      <c r="N7" s="29" t="s">
        <v>1</v>
      </c>
      <c r="O7" s="29" t="s">
        <v>15</v>
      </c>
      <c r="P7" s="90">
        <v>2023</v>
      </c>
      <c r="Q7" s="90">
        <v>2024</v>
      </c>
      <c r="R7" s="90">
        <v>2025</v>
      </c>
      <c r="S7" s="151"/>
    </row>
    <row r="8" spans="1:19" x14ac:dyDescent="0.2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90"/>
      <c r="N8" s="29"/>
      <c r="O8" s="29"/>
      <c r="P8" s="90"/>
      <c r="Q8" s="90"/>
      <c r="R8" s="90"/>
      <c r="S8" s="81">
        <v>13</v>
      </c>
    </row>
    <row r="9" spans="1:19" ht="18" customHeight="1" x14ac:dyDescent="0.2">
      <c r="A9" s="30" t="s">
        <v>0</v>
      </c>
      <c r="B9" s="146" t="s">
        <v>46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7"/>
      <c r="S9" s="77"/>
    </row>
    <row r="10" spans="1:19" ht="11.25" customHeight="1" x14ac:dyDescent="0.2">
      <c r="A10" s="133" t="s">
        <v>0</v>
      </c>
      <c r="B10" s="135" t="s">
        <v>0</v>
      </c>
      <c r="C10" s="138" t="s">
        <v>47</v>
      </c>
      <c r="D10" s="138"/>
      <c r="E10" s="138"/>
      <c r="F10" s="144" t="s">
        <v>28</v>
      </c>
      <c r="G10" s="31"/>
      <c r="H10" s="31"/>
      <c r="I10" s="31"/>
      <c r="J10" s="31"/>
      <c r="K10" s="31"/>
      <c r="L10" s="111" t="s">
        <v>92</v>
      </c>
      <c r="M10" s="32" t="s">
        <v>51</v>
      </c>
      <c r="N10" s="44" t="s">
        <v>55</v>
      </c>
      <c r="O10" s="45" t="s">
        <v>17</v>
      </c>
      <c r="P10" s="45">
        <v>10</v>
      </c>
      <c r="Q10" s="45">
        <v>12</v>
      </c>
      <c r="R10" s="33">
        <v>15</v>
      </c>
      <c r="S10" s="77"/>
    </row>
    <row r="11" spans="1:19" ht="24.75" customHeight="1" x14ac:dyDescent="0.2">
      <c r="A11" s="134"/>
      <c r="B11" s="136"/>
      <c r="C11" s="139"/>
      <c r="D11" s="139"/>
      <c r="E11" s="139"/>
      <c r="F11" s="144"/>
      <c r="G11" s="93"/>
      <c r="H11" s="93"/>
      <c r="I11" s="93"/>
      <c r="J11" s="93"/>
      <c r="K11" s="93"/>
      <c r="L11" s="112"/>
      <c r="M11" s="32" t="s">
        <v>52</v>
      </c>
      <c r="N11" s="32" t="s">
        <v>56</v>
      </c>
      <c r="O11" s="33" t="s">
        <v>17</v>
      </c>
      <c r="P11" s="33">
        <v>100</v>
      </c>
      <c r="Q11" s="33">
        <v>100</v>
      </c>
      <c r="R11" s="33">
        <v>100</v>
      </c>
      <c r="S11" s="77"/>
    </row>
    <row r="12" spans="1:19" ht="30" customHeight="1" x14ac:dyDescent="0.2">
      <c r="A12" s="134"/>
      <c r="B12" s="136"/>
      <c r="C12" s="139"/>
      <c r="D12" s="139"/>
      <c r="E12" s="139"/>
      <c r="F12" s="144"/>
      <c r="G12" s="93"/>
      <c r="H12" s="93"/>
      <c r="I12" s="93"/>
      <c r="J12" s="93"/>
      <c r="K12" s="93"/>
      <c r="L12" s="112"/>
      <c r="M12" s="32" t="s">
        <v>53</v>
      </c>
      <c r="N12" s="32" t="s">
        <v>76</v>
      </c>
      <c r="O12" s="33" t="s">
        <v>17</v>
      </c>
      <c r="P12" s="33">
        <v>9.6</v>
      </c>
      <c r="Q12" s="33">
        <v>9.65</v>
      </c>
      <c r="R12" s="33">
        <v>9.6999999999999993</v>
      </c>
      <c r="S12" s="77"/>
    </row>
    <row r="13" spans="1:19" ht="24.75" customHeight="1" x14ac:dyDescent="0.2">
      <c r="A13" s="134"/>
      <c r="B13" s="137"/>
      <c r="C13" s="140"/>
      <c r="D13" s="140"/>
      <c r="E13" s="140"/>
      <c r="F13" s="144"/>
      <c r="G13" s="34"/>
      <c r="H13" s="34"/>
      <c r="I13" s="34"/>
      <c r="J13" s="34"/>
      <c r="K13" s="34"/>
      <c r="L13" s="113"/>
      <c r="M13" s="32" t="s">
        <v>75</v>
      </c>
      <c r="N13" s="32" t="s">
        <v>54</v>
      </c>
      <c r="O13" s="33" t="s">
        <v>18</v>
      </c>
      <c r="P13" s="33">
        <v>2</v>
      </c>
      <c r="Q13" s="33">
        <v>3</v>
      </c>
      <c r="R13" s="33">
        <v>3</v>
      </c>
      <c r="S13" s="77"/>
    </row>
    <row r="14" spans="1:19" ht="25.5" x14ac:dyDescent="0.2">
      <c r="A14" s="134"/>
      <c r="B14" s="118" t="s">
        <v>0</v>
      </c>
      <c r="C14" s="68" t="s">
        <v>0</v>
      </c>
      <c r="D14" s="120" t="s">
        <v>48</v>
      </c>
      <c r="E14" s="121"/>
      <c r="F14" s="60" t="s">
        <v>36</v>
      </c>
      <c r="G14" s="116"/>
      <c r="H14" s="117"/>
      <c r="I14" s="117"/>
      <c r="J14" s="117"/>
      <c r="K14" s="117"/>
      <c r="L14" s="37" t="s">
        <v>34</v>
      </c>
      <c r="M14" s="46" t="s">
        <v>50</v>
      </c>
      <c r="N14" s="46" t="s">
        <v>57</v>
      </c>
      <c r="O14" s="58" t="s">
        <v>18</v>
      </c>
      <c r="P14" s="4">
        <v>5</v>
      </c>
      <c r="Q14" s="4">
        <v>7</v>
      </c>
      <c r="R14" s="4">
        <v>10</v>
      </c>
      <c r="S14" s="77"/>
    </row>
    <row r="15" spans="1:19" ht="15" customHeight="1" x14ac:dyDescent="0.2">
      <c r="A15" s="134"/>
      <c r="B15" s="119"/>
      <c r="C15" s="125" t="s">
        <v>0</v>
      </c>
      <c r="D15" s="35">
        <v>188714469</v>
      </c>
      <c r="E15" s="35" t="s">
        <v>20</v>
      </c>
      <c r="F15" s="36" t="s">
        <v>34</v>
      </c>
      <c r="G15" s="8">
        <v>582.1</v>
      </c>
      <c r="H15" s="8">
        <v>300</v>
      </c>
      <c r="I15" s="8">
        <v>400</v>
      </c>
      <c r="J15" s="8">
        <v>330</v>
      </c>
      <c r="K15" s="8">
        <v>363</v>
      </c>
      <c r="L15" s="37" t="s">
        <v>34</v>
      </c>
      <c r="M15" s="54"/>
      <c r="N15" s="55"/>
      <c r="O15" s="56"/>
      <c r="P15" s="69"/>
      <c r="Q15" s="69"/>
      <c r="R15" s="57"/>
      <c r="S15" s="77"/>
    </row>
    <row r="16" spans="1:19" x14ac:dyDescent="0.2">
      <c r="A16" s="134"/>
      <c r="B16" s="119"/>
      <c r="C16" s="125"/>
      <c r="D16" s="126" t="s">
        <v>38</v>
      </c>
      <c r="E16" s="127"/>
      <c r="F16" s="128"/>
      <c r="G16" s="38">
        <f>SUM(G15)</f>
        <v>582.1</v>
      </c>
      <c r="H16" s="38">
        <f t="shared" ref="H16:K16" si="0">SUM(H15)</f>
        <v>300</v>
      </c>
      <c r="I16" s="38">
        <f t="shared" si="0"/>
        <v>400</v>
      </c>
      <c r="J16" s="38">
        <f t="shared" si="0"/>
        <v>330</v>
      </c>
      <c r="K16" s="38">
        <f t="shared" si="0"/>
        <v>363</v>
      </c>
      <c r="L16" s="14" t="s">
        <v>34</v>
      </c>
      <c r="M16" s="39" t="s">
        <v>34</v>
      </c>
      <c r="N16" s="39" t="s">
        <v>34</v>
      </c>
      <c r="O16" s="39" t="s">
        <v>34</v>
      </c>
      <c r="P16" s="39" t="s">
        <v>34</v>
      </c>
      <c r="Q16" s="39" t="s">
        <v>34</v>
      </c>
      <c r="R16" s="39" t="s">
        <v>34</v>
      </c>
      <c r="S16" s="79">
        <f>(I16-G16)/G16</f>
        <v>-0.31283284658993304</v>
      </c>
    </row>
    <row r="17" spans="1:20" ht="25.5" x14ac:dyDescent="0.2">
      <c r="A17" s="134"/>
      <c r="B17" s="119"/>
      <c r="C17" s="70" t="s">
        <v>16</v>
      </c>
      <c r="D17" s="114" t="s">
        <v>49</v>
      </c>
      <c r="E17" s="115"/>
      <c r="F17" s="59" t="s">
        <v>37</v>
      </c>
      <c r="G17" s="116"/>
      <c r="H17" s="117"/>
      <c r="I17" s="117"/>
      <c r="J17" s="117"/>
      <c r="K17" s="117"/>
      <c r="L17" s="61" t="s">
        <v>88</v>
      </c>
      <c r="M17" s="46" t="s">
        <v>59</v>
      </c>
      <c r="N17" s="46" t="s">
        <v>58</v>
      </c>
      <c r="O17" s="58" t="s">
        <v>18</v>
      </c>
      <c r="P17" s="4">
        <v>1</v>
      </c>
      <c r="Q17" s="4">
        <v>2</v>
      </c>
      <c r="R17" s="4">
        <v>3</v>
      </c>
      <c r="S17" s="77"/>
    </row>
    <row r="18" spans="1:20" ht="12" customHeight="1" x14ac:dyDescent="0.2">
      <c r="A18" s="134"/>
      <c r="B18" s="119"/>
      <c r="C18" s="122" t="s">
        <v>16</v>
      </c>
      <c r="D18" s="35">
        <v>188714469</v>
      </c>
      <c r="E18" s="35" t="s">
        <v>20</v>
      </c>
      <c r="F18" s="36" t="s">
        <v>34</v>
      </c>
      <c r="G18" s="8">
        <v>0</v>
      </c>
      <c r="H18" s="8">
        <v>300</v>
      </c>
      <c r="I18" s="8">
        <v>300</v>
      </c>
      <c r="J18" s="8">
        <v>330</v>
      </c>
      <c r="K18" s="8">
        <v>363</v>
      </c>
      <c r="L18" s="37" t="s">
        <v>34</v>
      </c>
      <c r="M18" s="54"/>
      <c r="N18" s="55"/>
      <c r="O18" s="56"/>
      <c r="P18" s="69"/>
      <c r="Q18" s="69"/>
      <c r="R18" s="57"/>
      <c r="S18" s="77"/>
    </row>
    <row r="19" spans="1:20" x14ac:dyDescent="0.2">
      <c r="A19" s="134"/>
      <c r="B19" s="119"/>
      <c r="C19" s="123"/>
      <c r="D19" s="124" t="s">
        <v>38</v>
      </c>
      <c r="E19" s="124"/>
      <c r="F19" s="124"/>
      <c r="G19" s="38">
        <f>SUM(G18)</f>
        <v>0</v>
      </c>
      <c r="H19" s="38">
        <f t="shared" ref="H19:K19" si="1">SUM(H18)</f>
        <v>300</v>
      </c>
      <c r="I19" s="38">
        <f t="shared" si="1"/>
        <v>300</v>
      </c>
      <c r="J19" s="38">
        <f t="shared" si="1"/>
        <v>330</v>
      </c>
      <c r="K19" s="38">
        <f t="shared" si="1"/>
        <v>363</v>
      </c>
      <c r="L19" s="14" t="s">
        <v>34</v>
      </c>
      <c r="M19" s="39" t="s">
        <v>34</v>
      </c>
      <c r="N19" s="39" t="s">
        <v>34</v>
      </c>
      <c r="O19" s="39" t="s">
        <v>34</v>
      </c>
      <c r="P19" s="39" t="s">
        <v>34</v>
      </c>
      <c r="Q19" s="39" t="s">
        <v>34</v>
      </c>
      <c r="R19" s="39" t="s">
        <v>34</v>
      </c>
      <c r="S19" s="79" t="e">
        <f>(I19-G19)/G19</f>
        <v>#DIV/0!</v>
      </c>
      <c r="T19" s="89">
        <f>((I19+I16)-(G19+G16))/(G19+G16)</f>
        <v>0.2025425184676172</v>
      </c>
    </row>
    <row r="20" spans="1:20" ht="60" customHeight="1" x14ac:dyDescent="0.2">
      <c r="A20" s="134"/>
      <c r="B20" s="119"/>
      <c r="C20" s="70" t="s">
        <v>60</v>
      </c>
      <c r="D20" s="120" t="s">
        <v>62</v>
      </c>
      <c r="E20" s="121"/>
      <c r="F20" s="60" t="s">
        <v>36</v>
      </c>
      <c r="G20" s="116"/>
      <c r="H20" s="117"/>
      <c r="I20" s="117"/>
      <c r="J20" s="117"/>
      <c r="K20" s="117"/>
      <c r="L20" s="61" t="s">
        <v>34</v>
      </c>
      <c r="M20" s="46" t="s">
        <v>65</v>
      </c>
      <c r="N20" s="71" t="s">
        <v>63</v>
      </c>
      <c r="O20" s="58" t="s">
        <v>64</v>
      </c>
      <c r="P20" s="72">
        <v>100</v>
      </c>
      <c r="Q20" s="4">
        <v>110</v>
      </c>
      <c r="R20" s="4">
        <v>120</v>
      </c>
      <c r="S20" s="77"/>
    </row>
    <row r="21" spans="1:20" ht="15" customHeight="1" x14ac:dyDescent="0.2">
      <c r="A21" s="134"/>
      <c r="B21" s="119"/>
      <c r="C21" s="125" t="s">
        <v>60</v>
      </c>
      <c r="D21" s="35">
        <v>188714469</v>
      </c>
      <c r="E21" s="35" t="s">
        <v>20</v>
      </c>
      <c r="F21" s="36" t="s">
        <v>34</v>
      </c>
      <c r="G21" s="8">
        <v>165.6</v>
      </c>
      <c r="H21" s="8">
        <v>100</v>
      </c>
      <c r="I21" s="8">
        <v>120</v>
      </c>
      <c r="J21" s="8">
        <v>110</v>
      </c>
      <c r="K21" s="8">
        <v>121</v>
      </c>
      <c r="L21" s="37" t="s">
        <v>34</v>
      </c>
      <c r="M21" s="54"/>
      <c r="N21" s="55"/>
      <c r="O21" s="56"/>
      <c r="P21" s="62"/>
      <c r="Q21" s="62"/>
      <c r="R21" s="63"/>
      <c r="S21" s="77"/>
    </row>
    <row r="22" spans="1:20" ht="15" customHeight="1" x14ac:dyDescent="0.2">
      <c r="A22" s="134"/>
      <c r="B22" s="119"/>
      <c r="C22" s="125"/>
      <c r="D22" s="35">
        <v>188714469</v>
      </c>
      <c r="E22" s="35" t="s">
        <v>22</v>
      </c>
      <c r="F22" s="36" t="s">
        <v>34</v>
      </c>
      <c r="G22" s="8">
        <v>2462.4</v>
      </c>
      <c r="H22" s="8">
        <v>1300</v>
      </c>
      <c r="I22" s="8"/>
      <c r="J22" s="8">
        <v>1430</v>
      </c>
      <c r="K22" s="8">
        <v>1573</v>
      </c>
      <c r="L22" s="37" t="s">
        <v>34</v>
      </c>
      <c r="M22" s="54"/>
      <c r="N22" s="55"/>
      <c r="O22" s="56"/>
      <c r="P22" s="62"/>
      <c r="Q22" s="62"/>
      <c r="R22" s="63"/>
      <c r="S22" s="77"/>
    </row>
    <row r="23" spans="1:20" x14ac:dyDescent="0.2">
      <c r="A23" s="134"/>
      <c r="B23" s="119"/>
      <c r="C23" s="125"/>
      <c r="D23" s="126" t="s">
        <v>38</v>
      </c>
      <c r="E23" s="127"/>
      <c r="F23" s="128"/>
      <c r="G23" s="38">
        <f>SUM(G21:G22)</f>
        <v>2628</v>
      </c>
      <c r="H23" s="38">
        <f t="shared" ref="H23:K23" si="2">SUM(H21:H22)</f>
        <v>1400</v>
      </c>
      <c r="I23" s="38">
        <f t="shared" si="2"/>
        <v>120</v>
      </c>
      <c r="J23" s="38">
        <f t="shared" si="2"/>
        <v>1540</v>
      </c>
      <c r="K23" s="38">
        <f t="shared" si="2"/>
        <v>1694</v>
      </c>
      <c r="L23" s="14" t="s">
        <v>34</v>
      </c>
      <c r="M23" s="39" t="s">
        <v>34</v>
      </c>
      <c r="N23" s="39" t="s">
        <v>34</v>
      </c>
      <c r="O23" s="39" t="s">
        <v>34</v>
      </c>
      <c r="P23" s="39" t="s">
        <v>34</v>
      </c>
      <c r="Q23" s="39" t="s">
        <v>34</v>
      </c>
      <c r="R23" s="39" t="s">
        <v>34</v>
      </c>
      <c r="S23" s="79">
        <f>(I23-G23)/G23</f>
        <v>-0.954337899543379</v>
      </c>
    </row>
    <row r="24" spans="1:20" ht="61.5" customHeight="1" x14ac:dyDescent="0.2">
      <c r="A24" s="134"/>
      <c r="B24" s="119"/>
      <c r="C24" s="70" t="s">
        <v>61</v>
      </c>
      <c r="D24" s="120" t="s">
        <v>77</v>
      </c>
      <c r="E24" s="121"/>
      <c r="F24" s="59" t="s">
        <v>37</v>
      </c>
      <c r="G24" s="116"/>
      <c r="H24" s="117"/>
      <c r="I24" s="117"/>
      <c r="J24" s="117"/>
      <c r="K24" s="117"/>
      <c r="L24" s="73" t="s">
        <v>89</v>
      </c>
      <c r="M24" s="46" t="s">
        <v>79</v>
      </c>
      <c r="N24" s="71" t="s">
        <v>66</v>
      </c>
      <c r="O24" s="58" t="s">
        <v>64</v>
      </c>
      <c r="P24" s="4">
        <v>2</v>
      </c>
      <c r="Q24" s="4">
        <v>3</v>
      </c>
      <c r="R24" s="4">
        <v>4</v>
      </c>
      <c r="S24" s="77"/>
    </row>
    <row r="25" spans="1:20" ht="12" customHeight="1" x14ac:dyDescent="0.2">
      <c r="A25" s="134"/>
      <c r="B25" s="119"/>
      <c r="C25" s="122" t="s">
        <v>61</v>
      </c>
      <c r="D25" s="35">
        <v>188714469</v>
      </c>
      <c r="E25" s="35" t="s">
        <v>20</v>
      </c>
      <c r="F25" s="36" t="s">
        <v>34</v>
      </c>
      <c r="G25" s="8">
        <v>0</v>
      </c>
      <c r="H25" s="8">
        <v>0</v>
      </c>
      <c r="I25" s="8">
        <v>100</v>
      </c>
      <c r="J25" s="8">
        <v>0</v>
      </c>
      <c r="K25" s="8">
        <v>0</v>
      </c>
      <c r="L25" s="37" t="s">
        <v>34</v>
      </c>
      <c r="M25" s="54"/>
      <c r="N25" s="55"/>
      <c r="O25" s="56"/>
      <c r="P25" s="62"/>
      <c r="Q25" s="62"/>
      <c r="R25" s="63"/>
      <c r="S25" s="77"/>
    </row>
    <row r="26" spans="1:20" ht="12" customHeight="1" x14ac:dyDescent="0.2">
      <c r="A26" s="134"/>
      <c r="B26" s="119"/>
      <c r="C26" s="145"/>
      <c r="D26" s="35">
        <v>188714469</v>
      </c>
      <c r="E26" s="35" t="s">
        <v>22</v>
      </c>
      <c r="F26" s="36" t="s">
        <v>34</v>
      </c>
      <c r="G26" s="8">
        <v>0</v>
      </c>
      <c r="H26" s="8">
        <v>1300</v>
      </c>
      <c r="I26" s="8"/>
      <c r="J26" s="8">
        <v>1430</v>
      </c>
      <c r="K26" s="8">
        <v>1573</v>
      </c>
      <c r="L26" s="37" t="s">
        <v>34</v>
      </c>
      <c r="M26" s="54"/>
      <c r="N26" s="55"/>
      <c r="O26" s="56"/>
      <c r="P26" s="62"/>
      <c r="Q26" s="62"/>
      <c r="R26" s="63"/>
      <c r="S26" s="77"/>
    </row>
    <row r="27" spans="1:20" x14ac:dyDescent="0.2">
      <c r="A27" s="134"/>
      <c r="B27" s="119"/>
      <c r="C27" s="123"/>
      <c r="D27" s="124" t="s">
        <v>38</v>
      </c>
      <c r="E27" s="124"/>
      <c r="F27" s="124"/>
      <c r="G27" s="38">
        <f>SUM(G25:G26)</f>
        <v>0</v>
      </c>
      <c r="H27" s="38">
        <f t="shared" ref="H27:K27" si="3">SUM(H25:H26)</f>
        <v>1300</v>
      </c>
      <c r="I27" s="38">
        <f t="shared" si="3"/>
        <v>100</v>
      </c>
      <c r="J27" s="38">
        <f t="shared" si="3"/>
        <v>1430</v>
      </c>
      <c r="K27" s="38">
        <f t="shared" si="3"/>
        <v>1573</v>
      </c>
      <c r="L27" s="14" t="s">
        <v>34</v>
      </c>
      <c r="M27" s="39" t="s">
        <v>34</v>
      </c>
      <c r="N27" s="39" t="s">
        <v>34</v>
      </c>
      <c r="O27" s="39" t="s">
        <v>34</v>
      </c>
      <c r="P27" s="39" t="s">
        <v>34</v>
      </c>
      <c r="Q27" s="39" t="s">
        <v>34</v>
      </c>
      <c r="R27" s="39" t="s">
        <v>34</v>
      </c>
      <c r="S27" s="78" t="e">
        <f>(I27-G27)/G27</f>
        <v>#DIV/0!</v>
      </c>
      <c r="T27" s="89">
        <f>((I27+I23)-(G27+G23))/(G27+G23)</f>
        <v>-0.91628614916286144</v>
      </c>
    </row>
    <row r="28" spans="1:20" ht="44.25" customHeight="1" x14ac:dyDescent="0.2">
      <c r="A28" s="134"/>
      <c r="B28" s="119"/>
      <c r="C28" s="70" t="s">
        <v>67</v>
      </c>
      <c r="D28" s="120" t="s">
        <v>69</v>
      </c>
      <c r="E28" s="121"/>
      <c r="F28" s="60" t="s">
        <v>36</v>
      </c>
      <c r="G28" s="116"/>
      <c r="H28" s="117"/>
      <c r="I28" s="117"/>
      <c r="J28" s="117"/>
      <c r="K28" s="117"/>
      <c r="L28" s="61" t="s">
        <v>34</v>
      </c>
      <c r="M28" s="46" t="s">
        <v>71</v>
      </c>
      <c r="N28" s="71" t="s">
        <v>72</v>
      </c>
      <c r="O28" s="58" t="s">
        <v>64</v>
      </c>
      <c r="P28" s="4">
        <v>1</v>
      </c>
      <c r="Q28" s="4">
        <v>2</v>
      </c>
      <c r="R28" s="4">
        <v>3</v>
      </c>
      <c r="S28" s="77"/>
    </row>
    <row r="29" spans="1:20" ht="15" customHeight="1" x14ac:dyDescent="0.2">
      <c r="A29" s="134"/>
      <c r="B29" s="119"/>
      <c r="C29" s="125" t="s">
        <v>67</v>
      </c>
      <c r="D29" s="35">
        <v>188714469</v>
      </c>
      <c r="E29" s="35" t="s">
        <v>20</v>
      </c>
      <c r="F29" s="36" t="s">
        <v>34</v>
      </c>
      <c r="G29" s="8">
        <v>15.9</v>
      </c>
      <c r="H29" s="8">
        <v>33</v>
      </c>
      <c r="I29" s="8">
        <v>30</v>
      </c>
      <c r="J29" s="8">
        <v>36.299999999999997</v>
      </c>
      <c r="K29" s="8">
        <v>39.9</v>
      </c>
      <c r="L29" s="37" t="s">
        <v>34</v>
      </c>
      <c r="M29" s="54"/>
      <c r="N29" s="55"/>
      <c r="O29" s="56"/>
      <c r="P29" s="62"/>
      <c r="Q29" s="62"/>
      <c r="R29" s="63"/>
      <c r="S29" s="77"/>
    </row>
    <row r="30" spans="1:20" x14ac:dyDescent="0.2">
      <c r="A30" s="134"/>
      <c r="B30" s="119"/>
      <c r="C30" s="125"/>
      <c r="D30" s="126" t="s">
        <v>38</v>
      </c>
      <c r="E30" s="127"/>
      <c r="F30" s="128"/>
      <c r="G30" s="38">
        <f>SUM(G29:G29)</f>
        <v>15.9</v>
      </c>
      <c r="H30" s="38">
        <f>SUM(H29:H29)</f>
        <v>33</v>
      </c>
      <c r="I30" s="38">
        <f>SUM(I29:I29)</f>
        <v>30</v>
      </c>
      <c r="J30" s="38">
        <f>SUM(J29:J29)</f>
        <v>36.299999999999997</v>
      </c>
      <c r="K30" s="38">
        <f>SUM(K29:K29)</f>
        <v>39.9</v>
      </c>
      <c r="L30" s="14" t="s">
        <v>34</v>
      </c>
      <c r="M30" s="39" t="s">
        <v>34</v>
      </c>
      <c r="N30" s="39" t="s">
        <v>34</v>
      </c>
      <c r="O30" s="39" t="s">
        <v>34</v>
      </c>
      <c r="P30" s="39" t="s">
        <v>34</v>
      </c>
      <c r="Q30" s="39" t="s">
        <v>34</v>
      </c>
      <c r="R30" s="39" t="s">
        <v>34</v>
      </c>
      <c r="S30" s="79">
        <f>(I30-G30)/G30</f>
        <v>0.88679245283018859</v>
      </c>
    </row>
    <row r="31" spans="1:20" ht="33.75" customHeight="1" x14ac:dyDescent="0.2">
      <c r="A31" s="134"/>
      <c r="B31" s="119"/>
      <c r="C31" s="70" t="s">
        <v>68</v>
      </c>
      <c r="D31" s="120" t="s">
        <v>70</v>
      </c>
      <c r="E31" s="121"/>
      <c r="F31" s="59" t="s">
        <v>36</v>
      </c>
      <c r="G31" s="116"/>
      <c r="H31" s="117"/>
      <c r="I31" s="117"/>
      <c r="J31" s="117"/>
      <c r="K31" s="117"/>
      <c r="L31" s="61" t="s">
        <v>34</v>
      </c>
      <c r="M31" s="46" t="s">
        <v>93</v>
      </c>
      <c r="N31" s="46" t="s">
        <v>73</v>
      </c>
      <c r="O31" s="58" t="s">
        <v>18</v>
      </c>
      <c r="P31" s="4">
        <v>6</v>
      </c>
      <c r="Q31" s="4">
        <v>7</v>
      </c>
      <c r="R31" s="4">
        <v>8</v>
      </c>
      <c r="S31" s="77"/>
    </row>
    <row r="32" spans="1:20" ht="12" customHeight="1" x14ac:dyDescent="0.2">
      <c r="A32" s="134"/>
      <c r="B32" s="119"/>
      <c r="C32" s="122" t="s">
        <v>68</v>
      </c>
      <c r="D32" s="35">
        <v>188714469</v>
      </c>
      <c r="E32" s="35" t="s">
        <v>24</v>
      </c>
      <c r="F32" s="36" t="s">
        <v>34</v>
      </c>
      <c r="G32" s="8">
        <v>250</v>
      </c>
      <c r="H32" s="8">
        <v>200</v>
      </c>
      <c r="I32" s="8">
        <v>353.7</v>
      </c>
      <c r="J32" s="8">
        <v>220</v>
      </c>
      <c r="K32" s="8">
        <v>242</v>
      </c>
      <c r="L32" s="37" t="s">
        <v>34</v>
      </c>
      <c r="M32" s="54"/>
      <c r="N32" s="55"/>
      <c r="O32" s="56"/>
      <c r="P32" s="62"/>
      <c r="Q32" s="62"/>
      <c r="R32" s="63"/>
      <c r="S32" s="77"/>
    </row>
    <row r="33" spans="1:19" x14ac:dyDescent="0.2">
      <c r="A33" s="134"/>
      <c r="B33" s="119"/>
      <c r="C33" s="123"/>
      <c r="D33" s="124" t="s">
        <v>38</v>
      </c>
      <c r="E33" s="124"/>
      <c r="F33" s="124"/>
      <c r="G33" s="38">
        <f t="shared" ref="G33:K33" si="4">SUM(G32:G32)</f>
        <v>250</v>
      </c>
      <c r="H33" s="38">
        <f t="shared" si="4"/>
        <v>200</v>
      </c>
      <c r="I33" s="38">
        <f t="shared" si="4"/>
        <v>353.7</v>
      </c>
      <c r="J33" s="38">
        <f t="shared" si="4"/>
        <v>220</v>
      </c>
      <c r="K33" s="38">
        <f t="shared" si="4"/>
        <v>242</v>
      </c>
      <c r="L33" s="14" t="s">
        <v>34</v>
      </c>
      <c r="M33" s="39" t="s">
        <v>34</v>
      </c>
      <c r="N33" s="39" t="s">
        <v>34</v>
      </c>
      <c r="O33" s="39" t="s">
        <v>34</v>
      </c>
      <c r="P33" s="39" t="s">
        <v>34</v>
      </c>
      <c r="Q33" s="39" t="s">
        <v>34</v>
      </c>
      <c r="R33" s="39" t="s">
        <v>34</v>
      </c>
      <c r="S33" s="79">
        <f>(I33-G33)/G33</f>
        <v>0.41479999999999995</v>
      </c>
    </row>
    <row r="34" spans="1:19" ht="31.5" customHeight="1" x14ac:dyDescent="0.2">
      <c r="A34" s="134"/>
      <c r="B34" s="119"/>
      <c r="C34" s="70" t="s">
        <v>74</v>
      </c>
      <c r="D34" s="114" t="s">
        <v>78</v>
      </c>
      <c r="E34" s="115"/>
      <c r="F34" s="59" t="s">
        <v>37</v>
      </c>
      <c r="G34" s="116"/>
      <c r="H34" s="117"/>
      <c r="I34" s="117"/>
      <c r="J34" s="117"/>
      <c r="K34" s="117"/>
      <c r="L34" s="61" t="s">
        <v>91</v>
      </c>
      <c r="M34" s="46" t="s">
        <v>90</v>
      </c>
      <c r="N34" s="58" t="s">
        <v>111</v>
      </c>
      <c r="O34" s="4" t="s">
        <v>18</v>
      </c>
      <c r="P34" s="4">
        <v>18</v>
      </c>
      <c r="Q34" s="4">
        <v>19</v>
      </c>
      <c r="R34" s="4">
        <v>20</v>
      </c>
      <c r="S34" s="77"/>
    </row>
    <row r="35" spans="1:19" ht="12" customHeight="1" x14ac:dyDescent="0.2">
      <c r="A35" s="134"/>
      <c r="B35" s="119"/>
      <c r="C35" s="122" t="s">
        <v>74</v>
      </c>
      <c r="D35" s="35">
        <v>188714469</v>
      </c>
      <c r="E35" s="35" t="s">
        <v>20</v>
      </c>
      <c r="F35" s="36" t="s">
        <v>34</v>
      </c>
      <c r="G35" s="8">
        <v>52.3</v>
      </c>
      <c r="H35" s="8">
        <v>110</v>
      </c>
      <c r="I35" s="8">
        <v>130</v>
      </c>
      <c r="J35" s="8">
        <v>121</v>
      </c>
      <c r="K35" s="8">
        <v>131</v>
      </c>
      <c r="L35" s="37" t="s">
        <v>34</v>
      </c>
      <c r="M35" s="54"/>
      <c r="N35" s="55"/>
      <c r="O35" s="56"/>
      <c r="P35" s="62"/>
      <c r="Q35" s="62"/>
      <c r="R35" s="63"/>
      <c r="S35" s="77"/>
    </row>
    <row r="36" spans="1:19" x14ac:dyDescent="0.2">
      <c r="A36" s="134"/>
      <c r="B36" s="119"/>
      <c r="C36" s="123"/>
      <c r="D36" s="124" t="s">
        <v>38</v>
      </c>
      <c r="E36" s="124"/>
      <c r="F36" s="124"/>
      <c r="G36" s="38">
        <f t="shared" ref="G36:K36" si="5">SUM(G35:G35)</f>
        <v>52.3</v>
      </c>
      <c r="H36" s="38">
        <f t="shared" si="5"/>
        <v>110</v>
      </c>
      <c r="I36" s="38">
        <f t="shared" si="5"/>
        <v>130</v>
      </c>
      <c r="J36" s="38">
        <f t="shared" si="5"/>
        <v>121</v>
      </c>
      <c r="K36" s="38">
        <f t="shared" si="5"/>
        <v>131</v>
      </c>
      <c r="L36" s="14" t="s">
        <v>34</v>
      </c>
      <c r="M36" s="39" t="s">
        <v>34</v>
      </c>
      <c r="N36" s="39" t="s">
        <v>34</v>
      </c>
      <c r="O36" s="39" t="s">
        <v>34</v>
      </c>
      <c r="P36" s="39" t="s">
        <v>34</v>
      </c>
      <c r="Q36" s="39" t="s">
        <v>34</v>
      </c>
      <c r="R36" s="39" t="s">
        <v>34</v>
      </c>
      <c r="S36" s="79">
        <f>(I36-G36)/G36</f>
        <v>1.4856596558317401</v>
      </c>
    </row>
    <row r="37" spans="1:19" ht="12.75" customHeight="1" x14ac:dyDescent="0.2">
      <c r="A37" s="134"/>
      <c r="B37" s="40" t="s">
        <v>0</v>
      </c>
      <c r="C37" s="141" t="s">
        <v>2</v>
      </c>
      <c r="D37" s="142"/>
      <c r="E37" s="142"/>
      <c r="F37" s="143"/>
      <c r="G37" s="41">
        <f>G16+G19+G23+G27+G30+G33+G36</f>
        <v>3528.3</v>
      </c>
      <c r="H37" s="41">
        <f>H16+H19+H23+H27+H30+H33+H36</f>
        <v>3643</v>
      </c>
      <c r="I37" s="41">
        <f>I16+I19+I23+I27+I30+I33+I36</f>
        <v>1433.7</v>
      </c>
      <c r="J37" s="41">
        <f>J16+J19+J23+J27+J30+J33+J36</f>
        <v>4007.3</v>
      </c>
      <c r="K37" s="41">
        <f>K16+K19+K23+K27+K30+K33+K36</f>
        <v>4405.8999999999996</v>
      </c>
      <c r="L37" s="42" t="s">
        <v>34</v>
      </c>
      <c r="M37" s="43" t="s">
        <v>34</v>
      </c>
      <c r="N37" s="43" t="s">
        <v>34</v>
      </c>
      <c r="O37" s="43" t="s">
        <v>34</v>
      </c>
      <c r="P37" s="43" t="s">
        <v>34</v>
      </c>
      <c r="Q37" s="43" t="s">
        <v>34</v>
      </c>
      <c r="R37" s="43" t="s">
        <v>34</v>
      </c>
      <c r="S37" s="77"/>
    </row>
    <row r="38" spans="1:19" ht="12.75" customHeight="1" x14ac:dyDescent="0.2">
      <c r="A38" s="47" t="s">
        <v>0</v>
      </c>
      <c r="B38" s="131" t="s">
        <v>11</v>
      </c>
      <c r="C38" s="132"/>
      <c r="D38" s="132"/>
      <c r="E38" s="132"/>
      <c r="F38" s="132"/>
      <c r="G38" s="48">
        <f>G37</f>
        <v>3528.3</v>
      </c>
      <c r="H38" s="48">
        <f t="shared" ref="H38:K38" si="6">H37</f>
        <v>3643</v>
      </c>
      <c r="I38" s="48">
        <f t="shared" si="6"/>
        <v>1433.7</v>
      </c>
      <c r="J38" s="48">
        <f t="shared" si="6"/>
        <v>4007.3</v>
      </c>
      <c r="K38" s="48">
        <f t="shared" si="6"/>
        <v>4405.8999999999996</v>
      </c>
      <c r="L38" s="49" t="s">
        <v>34</v>
      </c>
      <c r="M38" s="50" t="s">
        <v>34</v>
      </c>
      <c r="N38" s="50" t="s">
        <v>34</v>
      </c>
      <c r="O38" s="50" t="s">
        <v>34</v>
      </c>
      <c r="P38" s="50" t="s">
        <v>34</v>
      </c>
      <c r="Q38" s="50" t="s">
        <v>34</v>
      </c>
      <c r="R38" s="50" t="s">
        <v>34</v>
      </c>
      <c r="S38" s="77"/>
    </row>
    <row r="39" spans="1:19" x14ac:dyDescent="0.2">
      <c r="A39" s="129" t="s">
        <v>3</v>
      </c>
      <c r="B39" s="130"/>
      <c r="C39" s="130"/>
      <c r="D39" s="130"/>
      <c r="E39" s="130"/>
      <c r="F39" s="130"/>
      <c r="G39" s="51">
        <f>G38</f>
        <v>3528.3</v>
      </c>
      <c r="H39" s="51">
        <f t="shared" ref="H39:K39" si="7">H38</f>
        <v>3643</v>
      </c>
      <c r="I39" s="51">
        <f t="shared" si="7"/>
        <v>1433.7</v>
      </c>
      <c r="J39" s="51">
        <f t="shared" si="7"/>
        <v>4007.3</v>
      </c>
      <c r="K39" s="51">
        <f t="shared" si="7"/>
        <v>4405.8999999999996</v>
      </c>
      <c r="L39" s="13" t="s">
        <v>34</v>
      </c>
      <c r="M39" s="52" t="s">
        <v>34</v>
      </c>
      <c r="N39" s="52" t="s">
        <v>34</v>
      </c>
      <c r="O39" s="52" t="s">
        <v>34</v>
      </c>
      <c r="P39" s="52" t="s">
        <v>34</v>
      </c>
      <c r="Q39" s="52" t="s">
        <v>34</v>
      </c>
      <c r="R39" s="52" t="s">
        <v>34</v>
      </c>
      <c r="S39" s="77"/>
    </row>
    <row r="40" spans="1:19" x14ac:dyDescent="0.2">
      <c r="A40" s="53" t="s">
        <v>43</v>
      </c>
    </row>
    <row r="41" spans="1:19" x14ac:dyDescent="0.2">
      <c r="A41" s="53" t="s">
        <v>45</v>
      </c>
    </row>
    <row r="42" spans="1:19" x14ac:dyDescent="0.2">
      <c r="A42" s="53" t="s">
        <v>44</v>
      </c>
    </row>
    <row r="43" spans="1:19" ht="13.5" thickBot="1" x14ac:dyDescent="0.25">
      <c r="A43" s="96" t="s">
        <v>5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</row>
    <row r="44" spans="1:19" ht="25.5" x14ac:dyDescent="0.2">
      <c r="A44" s="101" t="s">
        <v>6</v>
      </c>
      <c r="B44" s="102"/>
      <c r="C44" s="102"/>
      <c r="D44" s="9" t="s">
        <v>19</v>
      </c>
      <c r="E44" s="100" t="s">
        <v>20</v>
      </c>
      <c r="F44" s="100"/>
      <c r="G44" s="11">
        <f>G15+G18+G21+G25+G29+G35</f>
        <v>815.9</v>
      </c>
      <c r="H44" s="11">
        <f>H15+H18+H21+H25+H29+H35</f>
        <v>843</v>
      </c>
      <c r="I44" s="11">
        <f>I15+I18+I21+I25+I29+I35</f>
        <v>1080</v>
      </c>
      <c r="J44" s="11">
        <f>J15+J18+J21+J25+J29+J35</f>
        <v>927.3</v>
      </c>
      <c r="K44" s="12">
        <f>K15+K18+K21+K25+K29+K35</f>
        <v>1017.9</v>
      </c>
    </row>
    <row r="45" spans="1:19" ht="38.25" hidden="1" x14ac:dyDescent="0.2">
      <c r="A45" s="103"/>
      <c r="B45" s="104"/>
      <c r="C45" s="104"/>
      <c r="D45" s="10" t="s">
        <v>39</v>
      </c>
      <c r="E45" s="99" t="s">
        <v>21</v>
      </c>
      <c r="F45" s="99"/>
      <c r="G45" s="14"/>
      <c r="H45" s="15"/>
      <c r="I45" s="15"/>
      <c r="J45" s="15"/>
      <c r="K45" s="16"/>
    </row>
    <row r="46" spans="1:19" ht="25.5" x14ac:dyDescent="0.2">
      <c r="A46" s="103"/>
      <c r="B46" s="104"/>
      <c r="C46" s="104"/>
      <c r="D46" s="10" t="s">
        <v>35</v>
      </c>
      <c r="E46" s="99" t="s">
        <v>22</v>
      </c>
      <c r="F46" s="99"/>
      <c r="G46" s="17">
        <f>G22+G26</f>
        <v>2462.4</v>
      </c>
      <c r="H46" s="17">
        <f>H22+H26</f>
        <v>2600</v>
      </c>
      <c r="I46" s="17">
        <f>I22+I26</f>
        <v>0</v>
      </c>
      <c r="J46" s="17">
        <f>J22+J26</f>
        <v>2860</v>
      </c>
      <c r="K46" s="18">
        <f>K22+K26</f>
        <v>3146</v>
      </c>
    </row>
    <row r="47" spans="1:19" ht="25.5" x14ac:dyDescent="0.2">
      <c r="A47" s="103"/>
      <c r="B47" s="104"/>
      <c r="C47" s="104"/>
      <c r="D47" s="10" t="s">
        <v>23</v>
      </c>
      <c r="E47" s="99" t="s">
        <v>24</v>
      </c>
      <c r="F47" s="99"/>
      <c r="G47" s="17">
        <f>G32</f>
        <v>250</v>
      </c>
      <c r="H47" s="17">
        <f t="shared" ref="H47:K47" si="8">H32</f>
        <v>200</v>
      </c>
      <c r="I47" s="17">
        <f t="shared" si="8"/>
        <v>353.7</v>
      </c>
      <c r="J47" s="17">
        <f t="shared" si="8"/>
        <v>220</v>
      </c>
      <c r="K47" s="18">
        <f t="shared" si="8"/>
        <v>242</v>
      </c>
    </row>
    <row r="48" spans="1:19" ht="51" hidden="1" x14ac:dyDescent="0.2">
      <c r="A48" s="103"/>
      <c r="B48" s="104"/>
      <c r="C48" s="104"/>
      <c r="D48" s="10" t="s">
        <v>25</v>
      </c>
      <c r="E48" s="99" t="s">
        <v>26</v>
      </c>
      <c r="F48" s="99"/>
      <c r="G48" s="17"/>
      <c r="H48" s="17"/>
      <c r="I48" s="17"/>
      <c r="J48" s="17"/>
      <c r="K48" s="18"/>
    </row>
    <row r="49" spans="1:11" hidden="1" x14ac:dyDescent="0.2">
      <c r="A49" s="103"/>
      <c r="B49" s="104"/>
      <c r="C49" s="104"/>
      <c r="D49" s="10" t="s">
        <v>27</v>
      </c>
      <c r="E49" s="99" t="s">
        <v>28</v>
      </c>
      <c r="F49" s="99"/>
      <c r="G49" s="14"/>
      <c r="H49" s="15"/>
      <c r="I49" s="15"/>
      <c r="J49" s="15"/>
      <c r="K49" s="16"/>
    </row>
    <row r="50" spans="1:11" ht="25.5" hidden="1" x14ac:dyDescent="0.2">
      <c r="A50" s="103"/>
      <c r="B50" s="104"/>
      <c r="C50" s="104"/>
      <c r="D50" s="10" t="s">
        <v>29</v>
      </c>
      <c r="E50" s="99" t="s">
        <v>30</v>
      </c>
      <c r="F50" s="99"/>
      <c r="G50" s="14"/>
      <c r="H50" s="15"/>
      <c r="I50" s="15"/>
      <c r="J50" s="15"/>
      <c r="K50" s="16"/>
    </row>
    <row r="51" spans="1:11" ht="38.25" hidden="1" x14ac:dyDescent="0.2">
      <c r="A51" s="103"/>
      <c r="B51" s="104"/>
      <c r="C51" s="104"/>
      <c r="D51" s="10" t="s">
        <v>40</v>
      </c>
      <c r="E51" s="99" t="s">
        <v>31</v>
      </c>
      <c r="F51" s="99"/>
      <c r="G51" s="14"/>
      <c r="H51" s="15"/>
      <c r="I51" s="15"/>
      <c r="J51" s="15"/>
      <c r="K51" s="16"/>
    </row>
    <row r="52" spans="1:11" hidden="1" x14ac:dyDescent="0.2">
      <c r="A52" s="103"/>
      <c r="B52" s="104"/>
      <c r="C52" s="104"/>
      <c r="D52" s="10" t="s">
        <v>32</v>
      </c>
      <c r="E52" s="99" t="s">
        <v>33</v>
      </c>
      <c r="F52" s="99"/>
      <c r="G52" s="17"/>
      <c r="H52" s="17"/>
      <c r="I52" s="17"/>
      <c r="J52" s="17"/>
      <c r="K52" s="18"/>
    </row>
    <row r="53" spans="1:11" ht="13.5" thickBot="1" x14ac:dyDescent="0.25">
      <c r="A53" s="105" t="s">
        <v>3</v>
      </c>
      <c r="B53" s="106"/>
      <c r="C53" s="106"/>
      <c r="D53" s="106"/>
      <c r="E53" s="106"/>
      <c r="F53" s="106"/>
      <c r="G53" s="19">
        <f>SUM(G44:G52)</f>
        <v>3528.3</v>
      </c>
      <c r="H53" s="19">
        <f>SUM(H44:H52)</f>
        <v>3643</v>
      </c>
      <c r="I53" s="19">
        <f t="shared" ref="I53:K53" si="9">SUM(I44:I52)</f>
        <v>1433.7</v>
      </c>
      <c r="J53" s="19">
        <f t="shared" si="9"/>
        <v>4007.3</v>
      </c>
      <c r="K53" s="20">
        <f t="shared" si="9"/>
        <v>4405.8999999999996</v>
      </c>
    </row>
    <row r="54" spans="1:11" x14ac:dyDescent="0.2">
      <c r="A54" s="107" t="s">
        <v>9</v>
      </c>
      <c r="B54" s="108"/>
      <c r="C54" s="108"/>
      <c r="D54" s="108"/>
      <c r="E54" s="108"/>
      <c r="F54" s="108"/>
      <c r="G54" s="21"/>
      <c r="H54" s="21"/>
      <c r="I54" s="21"/>
      <c r="J54" s="21"/>
      <c r="K54" s="22"/>
    </row>
    <row r="55" spans="1:11" x14ac:dyDescent="0.2">
      <c r="A55" s="109" t="s">
        <v>7</v>
      </c>
      <c r="B55" s="110"/>
      <c r="C55" s="110"/>
      <c r="D55" s="110"/>
      <c r="E55" s="110"/>
      <c r="F55" s="110"/>
      <c r="G55" s="23">
        <f>G19+G27+G36</f>
        <v>52.3</v>
      </c>
      <c r="H55" s="23">
        <f>H19+H27+H36</f>
        <v>1710</v>
      </c>
      <c r="I55" s="23">
        <f>I19+I27+I36</f>
        <v>530</v>
      </c>
      <c r="J55" s="23">
        <f>J19+J27+J36</f>
        <v>1881</v>
      </c>
      <c r="K55" s="23">
        <f>K19+K27+K36</f>
        <v>2067</v>
      </c>
    </row>
    <row r="56" spans="1:11" ht="13.5" thickBot="1" x14ac:dyDescent="0.25">
      <c r="A56" s="97" t="s">
        <v>8</v>
      </c>
      <c r="B56" s="98"/>
      <c r="C56" s="98"/>
      <c r="D56" s="98"/>
      <c r="E56" s="98"/>
      <c r="F56" s="98"/>
      <c r="G56" s="24">
        <f>G16+G23+G30+G33</f>
        <v>3476</v>
      </c>
      <c r="H56" s="24">
        <f>H16+H23+H30+H33</f>
        <v>1933</v>
      </c>
      <c r="I56" s="24">
        <f>I16+I23+I30+I33</f>
        <v>903.7</v>
      </c>
      <c r="J56" s="24">
        <f>J16+J23+J30+J33</f>
        <v>2126.3000000000002</v>
      </c>
      <c r="K56" s="24">
        <f>K16+K23+K30+K33</f>
        <v>2338.9</v>
      </c>
    </row>
    <row r="57" spans="1:11" x14ac:dyDescent="0.2">
      <c r="F57" s="25"/>
      <c r="G57" s="25"/>
      <c r="H57" s="5"/>
      <c r="I57" s="5"/>
      <c r="J57" s="5"/>
      <c r="K57" s="5"/>
    </row>
    <row r="58" spans="1:11" x14ac:dyDescent="0.2">
      <c r="D58" s="1" t="s">
        <v>41</v>
      </c>
      <c r="F58" s="25"/>
      <c r="G58" s="26">
        <f>G53-G39</f>
        <v>0</v>
      </c>
      <c r="H58" s="26">
        <f t="shared" ref="H58:K58" si="10">H53-H39</f>
        <v>0</v>
      </c>
      <c r="I58" s="26">
        <f t="shared" si="10"/>
        <v>0</v>
      </c>
      <c r="J58" s="26">
        <f t="shared" si="10"/>
        <v>0</v>
      </c>
      <c r="K58" s="26">
        <f t="shared" si="10"/>
        <v>0</v>
      </c>
    </row>
    <row r="59" spans="1:11" x14ac:dyDescent="0.2">
      <c r="G59" s="74">
        <f>G55+G56-G39</f>
        <v>0</v>
      </c>
      <c r="H59" s="74">
        <f t="shared" ref="H59:K59" si="11">H55+H56-H39</f>
        <v>0</v>
      </c>
      <c r="I59" s="74">
        <f t="shared" si="11"/>
        <v>0</v>
      </c>
      <c r="J59" s="74">
        <f t="shared" si="11"/>
        <v>0</v>
      </c>
      <c r="K59" s="74">
        <f t="shared" si="11"/>
        <v>0</v>
      </c>
    </row>
  </sheetData>
  <mergeCells count="72">
    <mergeCell ref="A5:R5"/>
    <mergeCell ref="A6:A7"/>
    <mergeCell ref="B6:B7"/>
    <mergeCell ref="P6:R6"/>
    <mergeCell ref="S6:S7"/>
    <mergeCell ref="J6:J7"/>
    <mergeCell ref="K6:K7"/>
    <mergeCell ref="C6:C7"/>
    <mergeCell ref="G6:G7"/>
    <mergeCell ref="H6:H7"/>
    <mergeCell ref="D6:D7"/>
    <mergeCell ref="B9:R9"/>
    <mergeCell ref="N6:O6"/>
    <mergeCell ref="L6:L7"/>
    <mergeCell ref="M6:M7"/>
    <mergeCell ref="F6:F7"/>
    <mergeCell ref="E6:E7"/>
    <mergeCell ref="I6:I7"/>
    <mergeCell ref="G24:K24"/>
    <mergeCell ref="C18:C19"/>
    <mergeCell ref="D19:F19"/>
    <mergeCell ref="D14:E14"/>
    <mergeCell ref="C25:C27"/>
    <mergeCell ref="D27:F27"/>
    <mergeCell ref="G17:K17"/>
    <mergeCell ref="D16:F16"/>
    <mergeCell ref="C15:C16"/>
    <mergeCell ref="G20:K20"/>
    <mergeCell ref="C21:C23"/>
    <mergeCell ref="D33:F33"/>
    <mergeCell ref="A39:F39"/>
    <mergeCell ref="B38:F38"/>
    <mergeCell ref="A10:A37"/>
    <mergeCell ref="B10:B13"/>
    <mergeCell ref="D23:F23"/>
    <mergeCell ref="D24:E24"/>
    <mergeCell ref="D34:E34"/>
    <mergeCell ref="C10:E13"/>
    <mergeCell ref="C37:F37"/>
    <mergeCell ref="F10:F13"/>
    <mergeCell ref="A55:F55"/>
    <mergeCell ref="L10:L13"/>
    <mergeCell ref="D17:E17"/>
    <mergeCell ref="G14:K14"/>
    <mergeCell ref="B14:B36"/>
    <mergeCell ref="D20:E20"/>
    <mergeCell ref="G34:K34"/>
    <mergeCell ref="C35:C36"/>
    <mergeCell ref="D36:F36"/>
    <mergeCell ref="D28:E28"/>
    <mergeCell ref="G28:K28"/>
    <mergeCell ref="C29:C30"/>
    <mergeCell ref="D30:F30"/>
    <mergeCell ref="D31:E31"/>
    <mergeCell ref="G31:K31"/>
    <mergeCell ref="C32:C33"/>
    <mergeCell ref="J2:L2"/>
    <mergeCell ref="J3:L3"/>
    <mergeCell ref="A43:K43"/>
    <mergeCell ref="A56:F56"/>
    <mergeCell ref="E47:F47"/>
    <mergeCell ref="E46:F46"/>
    <mergeCell ref="E45:F45"/>
    <mergeCell ref="E44:F44"/>
    <mergeCell ref="E52:F52"/>
    <mergeCell ref="E51:F51"/>
    <mergeCell ref="E50:F50"/>
    <mergeCell ref="E49:F49"/>
    <mergeCell ref="E48:F48"/>
    <mergeCell ref="A44:C52"/>
    <mergeCell ref="A53:F53"/>
    <mergeCell ref="A54:F54"/>
  </mergeCells>
  <phoneticPr fontId="8" type="noConversion"/>
  <pageMargins left="0.25" right="0.25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Normal="100" workbookViewId="0">
      <selection activeCell="A5" sqref="A5:G5"/>
    </sheetView>
  </sheetViews>
  <sheetFormatPr defaultColWidth="9.140625" defaultRowHeight="12.75" x14ac:dyDescent="0.2"/>
  <cols>
    <col min="1" max="1" width="52.85546875" style="5" customWidth="1"/>
    <col min="2" max="2" width="76.85546875" style="1" customWidth="1"/>
    <col min="3" max="5" width="10.42578125" style="5" customWidth="1"/>
    <col min="6" max="6" width="11" style="5" customWidth="1"/>
    <col min="7" max="7" width="53" style="1" customWidth="1"/>
    <col min="8" max="16384" width="9.140625" style="1"/>
  </cols>
  <sheetData>
    <row r="1" spans="1:17" ht="12.75" customHeight="1" x14ac:dyDescent="0.2">
      <c r="B1" s="94" t="s">
        <v>116</v>
      </c>
      <c r="C1" s="94"/>
      <c r="D1" s="94"/>
      <c r="E1" s="94"/>
      <c r="F1" s="94"/>
      <c r="G1" s="94"/>
    </row>
    <row r="2" spans="1:17" ht="12.75" customHeight="1" x14ac:dyDescent="0.2">
      <c r="A2" s="66"/>
      <c r="B2" s="152" t="s">
        <v>117</v>
      </c>
      <c r="C2" s="152"/>
      <c r="D2" s="152"/>
      <c r="E2" s="152"/>
      <c r="F2" s="152"/>
      <c r="G2" s="152"/>
    </row>
    <row r="3" spans="1:17" x14ac:dyDescent="0.2">
      <c r="A3" s="66"/>
      <c r="B3" s="2"/>
      <c r="C3" s="95" t="s">
        <v>118</v>
      </c>
      <c r="D3" s="95"/>
      <c r="E3" s="95"/>
      <c r="F3" s="95"/>
      <c r="G3" s="95"/>
    </row>
    <row r="4" spans="1:17" x14ac:dyDescent="0.2">
      <c r="A4" s="66"/>
      <c r="B4" s="2"/>
      <c r="C4" s="66"/>
      <c r="D4" s="66"/>
      <c r="E4" s="66"/>
      <c r="F4" s="87"/>
    </row>
    <row r="5" spans="1:17" ht="34.5" customHeight="1" x14ac:dyDescent="0.2">
      <c r="A5" s="153" t="s">
        <v>94</v>
      </c>
      <c r="B5" s="153"/>
      <c r="C5" s="153"/>
      <c r="D5" s="153"/>
      <c r="E5" s="153"/>
      <c r="F5" s="153"/>
      <c r="G5" s="15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4.25" x14ac:dyDescent="0.2">
      <c r="A6" s="157" t="s">
        <v>10</v>
      </c>
      <c r="B6" s="157" t="s">
        <v>102</v>
      </c>
      <c r="C6" s="157"/>
      <c r="D6" s="157" t="s">
        <v>103</v>
      </c>
      <c r="E6" s="157"/>
      <c r="F6" s="157"/>
      <c r="G6" s="157" t="s">
        <v>104</v>
      </c>
    </row>
    <row r="7" spans="1:17" ht="30.75" customHeight="1" x14ac:dyDescent="0.2">
      <c r="A7" s="157"/>
      <c r="B7" s="82" t="s">
        <v>1</v>
      </c>
      <c r="C7" s="82" t="s">
        <v>4</v>
      </c>
      <c r="D7" s="83">
        <v>2023</v>
      </c>
      <c r="E7" s="83">
        <v>2024</v>
      </c>
      <c r="F7" s="83">
        <v>2025</v>
      </c>
      <c r="G7" s="157"/>
    </row>
    <row r="8" spans="1:17" ht="15" x14ac:dyDescent="0.25">
      <c r="A8" s="84">
        <v>1</v>
      </c>
      <c r="B8" s="85">
        <v>2</v>
      </c>
      <c r="C8" s="85">
        <v>3</v>
      </c>
      <c r="D8" s="85">
        <v>4</v>
      </c>
      <c r="E8" s="85">
        <v>5</v>
      </c>
      <c r="F8" s="85">
        <v>6</v>
      </c>
      <c r="G8" s="84">
        <v>7</v>
      </c>
    </row>
    <row r="9" spans="1:17" ht="36" customHeight="1" x14ac:dyDescent="0.2">
      <c r="A9" s="27" t="s">
        <v>80</v>
      </c>
      <c r="B9" s="158" t="str">
        <f>'008 pr. asignavimai'!C10</f>
        <v>Eksploatuoti, remontuoti, prižiūrėti ir plėtoti infrastruktūros objektus Plungės rajono savivaldybės teritorijoje</v>
      </c>
      <c r="C9" s="159"/>
      <c r="D9" s="159"/>
      <c r="E9" s="159"/>
      <c r="F9" s="159"/>
      <c r="G9" s="162" t="s">
        <v>105</v>
      </c>
    </row>
    <row r="10" spans="1:17" ht="15" x14ac:dyDescent="0.2">
      <c r="A10" s="6" t="str">
        <f>'008 pr. asignavimai'!M10</f>
        <v>R-008-01-01-01</v>
      </c>
      <c r="B10" s="7" t="str">
        <f>'008 pr. asignavimai'!N10</f>
        <v>Įstaigų, kuriuose atnaujinta infrastruktūra, dalis</v>
      </c>
      <c r="C10" s="6" t="str">
        <f>'008 pr. asignavimai'!O10</f>
        <v>proc.</v>
      </c>
      <c r="D10" s="6">
        <f>'008 pr. asignavimai'!P10</f>
        <v>10</v>
      </c>
      <c r="E10" s="6">
        <f>'008 pr. asignavimai'!Q10</f>
        <v>12</v>
      </c>
      <c r="F10" s="6">
        <f>'008 pr. asignavimai'!R10</f>
        <v>15</v>
      </c>
      <c r="G10" s="163"/>
    </row>
    <row r="11" spans="1:17" ht="15" x14ac:dyDescent="0.2">
      <c r="A11" s="6" t="str">
        <f>'008 pr. asignavimai'!M11</f>
        <v>R-008-01-01-02</v>
      </c>
      <c r="B11" s="7" t="str">
        <f>'008 pr. asignavimai'!N11</f>
        <v>Savivaldybės nuosavybės forma valdomos ir prižiūrėtos infrastruktūros objektų dalis</v>
      </c>
      <c r="C11" s="6" t="str">
        <f>'008 pr. asignavimai'!O11</f>
        <v>proc.</v>
      </c>
      <c r="D11" s="6">
        <f>'008 pr. asignavimai'!P11</f>
        <v>100</v>
      </c>
      <c r="E11" s="6">
        <f>'008 pr. asignavimai'!Q11</f>
        <v>100</v>
      </c>
      <c r="F11" s="6">
        <f>'008 pr. asignavimai'!R11</f>
        <v>100</v>
      </c>
      <c r="G11" s="163"/>
    </row>
    <row r="12" spans="1:17" ht="15" x14ac:dyDescent="0.2">
      <c r="A12" s="6" t="str">
        <f>'008 pr. asignavimai'!M12</f>
        <v>R-008-01-01-03</v>
      </c>
      <c r="B12" s="7" t="str">
        <f>'008 pr. asignavimai'!N12</f>
        <v xml:space="preserve">Vietinės reikšmės kelių ir gatvių su asfaltbetonio danga, dalis </v>
      </c>
      <c r="C12" s="6" t="str">
        <f>'008 pr. asignavimai'!O12</f>
        <v>proc.</v>
      </c>
      <c r="D12" s="6">
        <f>'008 pr. asignavimai'!P12</f>
        <v>9.6</v>
      </c>
      <c r="E12" s="6">
        <f>'008 pr. asignavimai'!Q12</f>
        <v>9.65</v>
      </c>
      <c r="F12" s="6">
        <f>'008 pr. asignavimai'!R12</f>
        <v>9.6999999999999993</v>
      </c>
      <c r="G12" s="163"/>
    </row>
    <row r="13" spans="1:17" ht="15" x14ac:dyDescent="0.2">
      <c r="A13" s="6" t="str">
        <f>'008 pr. asignavimai'!M13</f>
        <v>R-008-01-01-04</v>
      </c>
      <c r="B13" s="7" t="str">
        <f>'008 pr. asignavimai'!N13</f>
        <v>Kartu su visuomene įgyvendintų projektų skaičiaus pokytis (palyginti praėjusiais metais)</v>
      </c>
      <c r="C13" s="6" t="str">
        <f>'008 pr. asignavimai'!O13</f>
        <v>vnt.</v>
      </c>
      <c r="D13" s="6">
        <f>'008 pr. asignavimai'!P13</f>
        <v>2</v>
      </c>
      <c r="E13" s="6">
        <f>'008 pr. asignavimai'!Q13</f>
        <v>3</v>
      </c>
      <c r="F13" s="6">
        <f>'008 pr. asignavimai'!R13</f>
        <v>3</v>
      </c>
      <c r="G13" s="164"/>
    </row>
    <row r="14" spans="1:17" ht="15" customHeight="1" x14ac:dyDescent="0.2">
      <c r="A14" s="67" t="s">
        <v>84</v>
      </c>
      <c r="B14" s="154" t="str">
        <f>'008 pr. asignavimai'!D14</f>
        <v>Savivaldybės infrastruktūros objektų planavimas, remontas ir priežiūra</v>
      </c>
      <c r="C14" s="154"/>
      <c r="D14" s="154"/>
      <c r="E14" s="154"/>
      <c r="F14" s="154"/>
      <c r="G14" s="155" t="s">
        <v>107</v>
      </c>
    </row>
    <row r="15" spans="1:17" ht="15" x14ac:dyDescent="0.2">
      <c r="A15" s="64" t="str">
        <f>'008 pr. asignavimai'!M14</f>
        <v>V-008-01-01-01-01</v>
      </c>
      <c r="B15" s="65" t="str">
        <f>'008 pr. asignavimai'!N14</f>
        <v>Remontuotų, prižiūrėtų infrastruktūros objektų skaičius</v>
      </c>
      <c r="C15" s="64" t="str">
        <f>'008 pr. asignavimai'!O14</f>
        <v>vnt.</v>
      </c>
      <c r="D15" s="64">
        <f>'008 pr. asignavimai'!P14</f>
        <v>5</v>
      </c>
      <c r="E15" s="64">
        <f>'008 pr. asignavimai'!Q14</f>
        <v>7</v>
      </c>
      <c r="F15" s="64">
        <f>'008 pr. asignavimai'!R14</f>
        <v>10</v>
      </c>
      <c r="G15" s="156"/>
    </row>
    <row r="16" spans="1:17" ht="42" customHeight="1" x14ac:dyDescent="0.2">
      <c r="A16" s="67" t="s">
        <v>81</v>
      </c>
      <c r="B16" s="154" t="str">
        <f>'008 pr. asignavimai'!D17</f>
        <v>Savivaldybės infrastruktūros objektų plėtra</v>
      </c>
      <c r="C16" s="154"/>
      <c r="D16" s="154"/>
      <c r="E16" s="154"/>
      <c r="F16" s="154"/>
      <c r="G16" s="165" t="s">
        <v>106</v>
      </c>
    </row>
    <row r="17" spans="1:7" ht="31.5" customHeight="1" x14ac:dyDescent="0.2">
      <c r="A17" s="64" t="str">
        <f>'008 pr. asignavimai'!M17</f>
        <v>P-008-01-01-02-01</v>
      </c>
      <c r="B17" s="65" t="str">
        <f>'008 pr. asignavimai'!N17</f>
        <v>Pagerintų, naujai įrengtų infrastruktūros objektų skaičius</v>
      </c>
      <c r="C17" s="64" t="str">
        <f>'008 pr. asignavimai'!O17</f>
        <v>vnt.</v>
      </c>
      <c r="D17" s="64">
        <f>'008 pr. asignavimai'!P17</f>
        <v>1</v>
      </c>
      <c r="E17" s="64">
        <f>'008 pr. asignavimai'!Q17</f>
        <v>2</v>
      </c>
      <c r="F17" s="86">
        <f>'008 pr. asignavimai'!R17</f>
        <v>3</v>
      </c>
      <c r="G17" s="165"/>
    </row>
    <row r="18" spans="1:7" ht="15" customHeight="1" x14ac:dyDescent="0.2">
      <c r="A18" s="67" t="s">
        <v>85</v>
      </c>
      <c r="B18" s="154" t="str">
        <f>'008 pr. asignavimai'!D20</f>
        <v>Savivaldybės vietinės reikšmės keliams (gatvėms) tiesti, taisyti, prižiūrėti ir saugaus eismo sąlygoms užtikrinti</v>
      </c>
      <c r="C18" s="154"/>
      <c r="D18" s="154"/>
      <c r="E18" s="154"/>
      <c r="F18" s="154"/>
      <c r="G18" s="155" t="s">
        <v>107</v>
      </c>
    </row>
    <row r="19" spans="1:7" ht="15" x14ac:dyDescent="0.2">
      <c r="A19" s="64" t="str">
        <f>'008 pr. asignavimai'!M20</f>
        <v>V-008-01-01-03-01 (SB/ VB)</v>
      </c>
      <c r="B19" s="65" t="str">
        <f>'008 pr. asignavimai'!N20</f>
        <v>Remontuotų ir prižiūrėtų kelių ilgis</v>
      </c>
      <c r="C19" s="64" t="str">
        <f>'008 pr. asignavimai'!O20</f>
        <v>km</v>
      </c>
      <c r="D19" s="64">
        <f>'008 pr. asignavimai'!P20</f>
        <v>100</v>
      </c>
      <c r="E19" s="64">
        <f>'008 pr. asignavimai'!Q20</f>
        <v>110</v>
      </c>
      <c r="F19" s="64">
        <f>'008 pr. asignavimai'!R20</f>
        <v>120</v>
      </c>
      <c r="G19" s="156"/>
    </row>
    <row r="20" spans="1:7" ht="17.25" customHeight="1" x14ac:dyDescent="0.2">
      <c r="A20" s="67" t="s">
        <v>82</v>
      </c>
      <c r="B20" s="154" t="str">
        <f>'008 pr. asignavimai'!D28</f>
        <v>Infrastruktūros plėtra Savivaldybės ir fizinių ar juridinių asmenų jungtinės veiklos pagrindu</v>
      </c>
      <c r="C20" s="154"/>
      <c r="D20" s="154"/>
      <c r="E20" s="154"/>
      <c r="F20" s="154"/>
      <c r="G20" s="155" t="s">
        <v>108</v>
      </c>
    </row>
    <row r="21" spans="1:7" ht="15" x14ac:dyDescent="0.2">
      <c r="A21" s="64" t="str">
        <f>'008 pr. asignavimai'!M24</f>
        <v>P-008-01-01-04-01 (SB/ VB)</v>
      </c>
      <c r="B21" s="88" t="str">
        <f>'008 pr. asignavimai'!N24</f>
        <v>Nutiestų ir (ar) atnaujintų vietinės reikšmės kelių / gatvių ilgis</v>
      </c>
      <c r="C21" s="64" t="str">
        <f>'008 pr. asignavimai'!O24</f>
        <v>km</v>
      </c>
      <c r="D21" s="64">
        <f>'008 pr. asignavimai'!P24</f>
        <v>2</v>
      </c>
      <c r="E21" s="64">
        <f>'008 pr. asignavimai'!Q24</f>
        <v>3</v>
      </c>
      <c r="F21" s="64">
        <f>'008 pr. asignavimai'!R24</f>
        <v>4</v>
      </c>
      <c r="G21" s="156"/>
    </row>
    <row r="22" spans="1:7" ht="15" x14ac:dyDescent="0.2">
      <c r="A22" s="67" t="s">
        <v>86</v>
      </c>
      <c r="B22" s="154" t="str">
        <f>'008 pr. asignavimai'!D28</f>
        <v>Infrastruktūros plėtra Savivaldybės ir fizinių ar juridinių asmenų jungtinės veiklos pagrindu</v>
      </c>
      <c r="C22" s="154"/>
      <c r="D22" s="154"/>
      <c r="E22" s="154"/>
      <c r="F22" s="154"/>
      <c r="G22" s="155" t="s">
        <v>107</v>
      </c>
    </row>
    <row r="23" spans="1:7" ht="15" x14ac:dyDescent="0.2">
      <c r="A23" s="64" t="str">
        <f>'008 pr. asignavimai'!M28</f>
        <v>V-008-01-01-05-01</v>
      </c>
      <c r="B23" s="65" t="str">
        <f>'008 pr. asignavimai'!N28</f>
        <v>Atliktų infrastruktūros plėtros darbų skaičius jungtinės veiklos pagrindu</v>
      </c>
      <c r="C23" s="64" t="str">
        <f>'008 pr. asignavimai'!O28</f>
        <v>km</v>
      </c>
      <c r="D23" s="64">
        <f>'008 pr. asignavimai'!P28</f>
        <v>1</v>
      </c>
      <c r="E23" s="64">
        <f>'008 pr. asignavimai'!Q28</f>
        <v>2</v>
      </c>
      <c r="F23" s="64">
        <f>'008 pr. asignavimai'!R28</f>
        <v>3</v>
      </c>
      <c r="G23" s="156"/>
    </row>
    <row r="24" spans="1:7" ht="15" customHeight="1" x14ac:dyDescent="0.2">
      <c r="A24" s="67" t="s">
        <v>83</v>
      </c>
      <c r="B24" s="154" t="str">
        <f>'008 pr. asignavimai'!D31</f>
        <v>Savivaldybės infrastruktūros plėtra tikslinėmis lėšomis</v>
      </c>
      <c r="C24" s="154"/>
      <c r="D24" s="154"/>
      <c r="E24" s="154"/>
      <c r="F24" s="154"/>
      <c r="G24" s="155" t="s">
        <v>107</v>
      </c>
    </row>
    <row r="25" spans="1:7" ht="15" x14ac:dyDescent="0.2">
      <c r="A25" s="64" t="str">
        <f>'008 pr. asignavimai'!M31</f>
        <v>V-008-01-01-06-01</v>
      </c>
      <c r="B25" s="65" t="str">
        <f>'008 pr. asignavimai'!N31</f>
        <v xml:space="preserve">Pasirašytų infrastruktūros plėtros sutarčių skaičius  </v>
      </c>
      <c r="C25" s="64" t="str">
        <f>'008 pr. asignavimai'!O31</f>
        <v>vnt.</v>
      </c>
      <c r="D25" s="64">
        <f>'008 pr. asignavimai'!P31</f>
        <v>6</v>
      </c>
      <c r="E25" s="64">
        <f>'008 pr. asignavimai'!Q31</f>
        <v>7</v>
      </c>
      <c r="F25" s="64">
        <f>'008 pr. asignavimai'!R31</f>
        <v>8</v>
      </c>
      <c r="G25" s="156"/>
    </row>
    <row r="26" spans="1:7" ht="15" x14ac:dyDescent="0.2">
      <c r="A26" s="67" t="s">
        <v>87</v>
      </c>
      <c r="B26" s="154" t="str">
        <f>'008 pr. asignavimai'!D34</f>
        <v>Dalyvaujamojo biudžeto įgyvendinimas</v>
      </c>
      <c r="C26" s="154"/>
      <c r="D26" s="154"/>
      <c r="E26" s="154"/>
      <c r="F26" s="154"/>
      <c r="G26" s="160" t="s">
        <v>109</v>
      </c>
    </row>
    <row r="27" spans="1:7" ht="15" x14ac:dyDescent="0.2">
      <c r="A27" s="64" t="str">
        <f>'008 pr. asignavimai'!M34</f>
        <v>P-008-01-01-07-01</v>
      </c>
      <c r="B27" s="65" t="str">
        <f>'008 pr. asignavimai'!N34</f>
        <v>Pateiktų iniciatyvų projektams įgyvendinti skaičius</v>
      </c>
      <c r="C27" s="64" t="str">
        <f>'008 pr. asignavimai'!O34</f>
        <v>vnt.</v>
      </c>
      <c r="D27" s="64">
        <f>'008 pr. asignavimai'!P34</f>
        <v>18</v>
      </c>
      <c r="E27" s="64">
        <f>'008 pr. asignavimai'!Q34</f>
        <v>19</v>
      </c>
      <c r="F27" s="64">
        <f>'008 pr. asignavimai'!R34</f>
        <v>20</v>
      </c>
      <c r="G27" s="161"/>
    </row>
  </sheetData>
  <mergeCells count="24">
    <mergeCell ref="G26:G27"/>
    <mergeCell ref="G6:G7"/>
    <mergeCell ref="G9:G13"/>
    <mergeCell ref="G14:G15"/>
    <mergeCell ref="G16:G17"/>
    <mergeCell ref="G18:G19"/>
    <mergeCell ref="B26:F26"/>
    <mergeCell ref="B22:F22"/>
    <mergeCell ref="B6:C6"/>
    <mergeCell ref="A6:A7"/>
    <mergeCell ref="B9:F9"/>
    <mergeCell ref="B14:F14"/>
    <mergeCell ref="B16:F16"/>
    <mergeCell ref="B18:F18"/>
    <mergeCell ref="B20:F20"/>
    <mergeCell ref="D6:F6"/>
    <mergeCell ref="B1:G1"/>
    <mergeCell ref="B2:G2"/>
    <mergeCell ref="C3:G3"/>
    <mergeCell ref="A5:G5"/>
    <mergeCell ref="B24:F24"/>
    <mergeCell ref="G20:G21"/>
    <mergeCell ref="G22:G23"/>
    <mergeCell ref="G24:G25"/>
  </mergeCells>
  <phoneticPr fontId="8" type="noConversion"/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</vt:i4>
      </vt:variant>
    </vt:vector>
  </HeadingPairs>
  <TitlesOfParts>
    <vt:vector size="3" baseType="lpstr">
      <vt:lpstr>008 pr. asignavimai</vt:lpstr>
      <vt:lpstr>008 pr.vert.krit.suvestinė</vt:lpstr>
      <vt:lpstr>'008 pr. asignavimai'!Print_Area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2022-01-19T08:54:22Z</dcterms:created>
  <dcterms:modified xsi:type="dcterms:W3CDTF">2023-01-13T10:00:14Z</dcterms:modified>
</cp:coreProperties>
</file>