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9010" windowHeight="11700" activeTab="19"/>
  </bookViews>
  <sheets>
    <sheet name="1_lentele_2 progr_4 priem" sheetId="24" r:id="rId1"/>
    <sheet name="2 lentele_skolintos lesos" sheetId="7" r:id="rId2"/>
    <sheet name="3 lentelė_ skolintos lėšos" sheetId="26" r:id="rId3"/>
    <sheet name="4 lentelė_ skolintos lėšos" sheetId="29" r:id="rId4"/>
    <sheet name="5 lentele_prisidejimas_SB " sheetId="17" r:id="rId5"/>
    <sheet name="6 lentelė prisidejimas_SB" sheetId="30" r:id="rId6"/>
    <sheet name="7 lentele_Spiecius " sheetId="22" r:id="rId7"/>
    <sheet name="8 lentele_architekt" sheetId="13" r:id="rId8"/>
    <sheet name="9_lentele_kult_pav " sheetId="14" r:id="rId9"/>
    <sheet name="10 lentele_Baseinas" sheetId="23" r:id="rId10"/>
    <sheet name="11 lentelė_008 programa" sheetId="41" r:id="rId11"/>
    <sheet name="12 lentelė ES(VB)" sheetId="36" r:id="rId12"/>
    <sheet name="13 lentelė ES " sheetId="38" r:id="rId13"/>
    <sheet name="14 lentelė ES(VB)" sheetId="37" r:id="rId14"/>
    <sheet name="15 lentelė ES" sheetId="39" r:id="rId15"/>
    <sheet name="16 lentelė ES 01 progr" sheetId="40" r:id="rId16"/>
    <sheet name="17 lentelė_VIPA" sheetId="42" r:id="rId17"/>
    <sheet name="18 lentelė_melioracija" sheetId="43" r:id="rId18"/>
    <sheet name="19 lentelė_valst. funkcijos" sheetId="44" r:id="rId19"/>
    <sheet name="20 lentelė_pajamų palyginimas" sheetId="45" r:id="rId20"/>
  </sheets>
  <externalReferences>
    <externalReference r:id="rId21"/>
  </externalReferences>
  <calcPr calcId="152511"/>
</workbook>
</file>

<file path=xl/calcChain.xml><?xml version="1.0" encoding="utf-8"?>
<calcChain xmlns="http://schemas.openxmlformats.org/spreadsheetml/2006/main">
  <c r="K37" i="45" l="1"/>
  <c r="J37" i="45"/>
  <c r="I37" i="45"/>
  <c r="G37" i="45"/>
  <c r="F37" i="45"/>
  <c r="E37" i="45"/>
  <c r="C37" i="45"/>
  <c r="H37" i="45" s="1"/>
  <c r="H36" i="45"/>
  <c r="G36" i="45"/>
  <c r="E36" i="45"/>
  <c r="C36" i="45"/>
  <c r="I36" i="45" s="1"/>
  <c r="I35" i="45"/>
  <c r="H35" i="45"/>
  <c r="H34" i="45"/>
  <c r="I33" i="45"/>
  <c r="H33" i="45"/>
  <c r="I32" i="45"/>
  <c r="H32" i="45"/>
  <c r="I31" i="45"/>
  <c r="H31" i="45"/>
  <c r="I30" i="45"/>
  <c r="H30" i="45"/>
  <c r="I29" i="45"/>
  <c r="H29" i="45"/>
  <c r="I28" i="45"/>
  <c r="H28" i="45"/>
  <c r="G27" i="45"/>
  <c r="H27" i="45" s="1"/>
  <c r="F27" i="45"/>
  <c r="E27" i="45"/>
  <c r="C27" i="45"/>
  <c r="K26" i="45"/>
  <c r="J26" i="45"/>
  <c r="I26" i="45"/>
  <c r="H26" i="45"/>
  <c r="K25" i="45"/>
  <c r="J25" i="45"/>
  <c r="I25" i="45"/>
  <c r="H25" i="45"/>
  <c r="D25" i="45"/>
  <c r="K24" i="45"/>
  <c r="J24" i="45"/>
  <c r="I24" i="45"/>
  <c r="H24" i="45"/>
  <c r="D24" i="45"/>
  <c r="K23" i="45"/>
  <c r="J23" i="45"/>
  <c r="I23" i="45"/>
  <c r="H23" i="45"/>
  <c r="D23" i="45"/>
  <c r="K22" i="45"/>
  <c r="J22" i="45"/>
  <c r="I22" i="45"/>
  <c r="H22" i="45"/>
  <c r="D22" i="45"/>
  <c r="K21" i="45"/>
  <c r="J21" i="45"/>
  <c r="I21" i="45"/>
  <c r="H21" i="45"/>
  <c r="D21" i="45"/>
  <c r="K20" i="45"/>
  <c r="J20" i="45"/>
  <c r="I20" i="45"/>
  <c r="H20" i="45"/>
  <c r="D20" i="45"/>
  <c r="K19" i="45"/>
  <c r="J19" i="45"/>
  <c r="I19" i="45"/>
  <c r="H19" i="45"/>
  <c r="D19" i="45"/>
  <c r="K18" i="45"/>
  <c r="J18" i="45"/>
  <c r="I18" i="45"/>
  <c r="H18" i="45"/>
  <c r="D18" i="45"/>
  <c r="K17" i="45"/>
  <c r="J17" i="45"/>
  <c r="I17" i="45"/>
  <c r="H17" i="45"/>
  <c r="D17" i="45"/>
  <c r="K16" i="45"/>
  <c r="J16" i="45"/>
  <c r="I16" i="45"/>
  <c r="H16" i="45"/>
  <c r="D16" i="45"/>
  <c r="J15" i="45"/>
  <c r="H15" i="45"/>
  <c r="D15" i="45"/>
  <c r="K14" i="45"/>
  <c r="J14" i="45"/>
  <c r="I14" i="45"/>
  <c r="H14" i="45"/>
  <c r="D14" i="45"/>
  <c r="K13" i="45"/>
  <c r="J13" i="45"/>
  <c r="I13" i="45"/>
  <c r="H13" i="45"/>
  <c r="D13" i="45"/>
  <c r="K12" i="45"/>
  <c r="J12" i="45"/>
  <c r="I12" i="45"/>
  <c r="H12" i="45"/>
  <c r="D12" i="45"/>
  <c r="K11" i="45"/>
  <c r="J11" i="45"/>
  <c r="I11" i="45"/>
  <c r="H11" i="45"/>
  <c r="D11" i="45"/>
  <c r="K10" i="45"/>
  <c r="J10" i="45"/>
  <c r="I10" i="45"/>
  <c r="H10" i="45"/>
  <c r="D10" i="45"/>
  <c r="K9" i="45"/>
  <c r="J9" i="45"/>
  <c r="I9" i="45"/>
  <c r="H9" i="45"/>
  <c r="D9" i="45"/>
  <c r="K8" i="45"/>
  <c r="J8" i="45"/>
  <c r="I8" i="45"/>
  <c r="H8" i="45"/>
  <c r="D8" i="45"/>
  <c r="D27" i="45" s="1"/>
  <c r="K7" i="45"/>
  <c r="J7" i="45"/>
  <c r="I7" i="45"/>
  <c r="H7" i="45"/>
  <c r="D7" i="45"/>
  <c r="C11" i="44"/>
  <c r="X10" i="44"/>
  <c r="W10" i="44"/>
  <c r="V10" i="44"/>
  <c r="U10" i="44"/>
  <c r="T10" i="44"/>
  <c r="S10" i="44"/>
  <c r="R10" i="44"/>
  <c r="Q10" i="44"/>
  <c r="P10" i="44"/>
  <c r="O10" i="44"/>
  <c r="N10" i="44"/>
  <c r="M10" i="44"/>
  <c r="L10" i="44"/>
  <c r="K10" i="44"/>
  <c r="J10" i="44"/>
  <c r="I10" i="44"/>
  <c r="H10" i="44"/>
  <c r="G10" i="44"/>
  <c r="F10" i="44"/>
  <c r="E10" i="44"/>
  <c r="D10" i="44"/>
  <c r="C10" i="44" s="1"/>
  <c r="C9" i="44"/>
  <c r="C8" i="44"/>
  <c r="C7" i="44"/>
  <c r="C6" i="44"/>
  <c r="I27" i="45" l="1"/>
  <c r="D37" i="45"/>
  <c r="J27" i="45"/>
  <c r="K27" i="45"/>
  <c r="C13" i="43" l="1"/>
  <c r="D13" i="43"/>
  <c r="E14" i="42" l="1"/>
  <c r="D14" i="42"/>
  <c r="C14" i="42"/>
  <c r="E13" i="42"/>
  <c r="E15" i="42" s="1"/>
  <c r="D13" i="42"/>
  <c r="E10" i="42"/>
  <c r="D10" i="42"/>
  <c r="C9" i="42"/>
  <c r="C8" i="42"/>
  <c r="C7" i="42"/>
  <c r="C13" i="42" s="1"/>
  <c r="C15" i="42" l="1"/>
  <c r="D15" i="42"/>
  <c r="C10" i="42"/>
  <c r="D16" i="30" l="1"/>
  <c r="C16" i="30"/>
  <c r="D15" i="30"/>
  <c r="C15" i="30"/>
  <c r="D14" i="30"/>
  <c r="C14" i="30"/>
  <c r="D13" i="30"/>
  <c r="D17" i="30" s="1"/>
  <c r="C13" i="30"/>
  <c r="D11" i="30"/>
  <c r="C11" i="30"/>
  <c r="C17" i="30" l="1"/>
  <c r="C19" i="30" s="1"/>
  <c r="G11" i="36"/>
  <c r="F11" i="36"/>
  <c r="E11" i="36"/>
  <c r="D11" i="36"/>
  <c r="E12" i="29"/>
  <c r="D12" i="29"/>
  <c r="C21" i="41" l="1"/>
  <c r="C24" i="41"/>
  <c r="C19" i="41"/>
  <c r="C16" i="41"/>
  <c r="C6" i="41"/>
  <c r="C27" i="41" l="1"/>
  <c r="C7" i="40" l="1"/>
  <c r="G10" i="40"/>
  <c r="G11" i="40" s="1"/>
  <c r="F10" i="40"/>
  <c r="F11" i="40" s="1"/>
  <c r="E10" i="40"/>
  <c r="E11" i="40" s="1"/>
  <c r="D10" i="40"/>
  <c r="D11" i="40" s="1"/>
  <c r="G8" i="40"/>
  <c r="F8" i="40"/>
  <c r="E8" i="40"/>
  <c r="D8" i="40"/>
  <c r="C8" i="40"/>
  <c r="D6" i="23"/>
  <c r="E16" i="7"/>
  <c r="D16" i="7"/>
  <c r="C10" i="40" l="1"/>
  <c r="C11" i="40" s="1"/>
  <c r="D13" i="17"/>
  <c r="C13" i="17"/>
  <c r="E22" i="38" l="1"/>
  <c r="F22" i="38"/>
  <c r="G22" i="38"/>
  <c r="D21" i="38"/>
  <c r="E21" i="38"/>
  <c r="F21" i="38"/>
  <c r="G21" i="38"/>
  <c r="D23" i="38"/>
  <c r="E23" i="38"/>
  <c r="F23" i="38"/>
  <c r="I23" i="38" s="1"/>
  <c r="G23" i="38"/>
  <c r="J23" i="38" s="1"/>
  <c r="G10" i="39" l="1"/>
  <c r="F10" i="39"/>
  <c r="E10" i="39"/>
  <c r="D10" i="39"/>
  <c r="D11" i="39" s="1"/>
  <c r="F11" i="39"/>
  <c r="E11" i="39"/>
  <c r="G8" i="39"/>
  <c r="F8" i="39"/>
  <c r="E8" i="39"/>
  <c r="D8" i="39"/>
  <c r="C7" i="39"/>
  <c r="C8" i="39"/>
  <c r="C18" i="38"/>
  <c r="C17" i="38"/>
  <c r="C16" i="38"/>
  <c r="C15" i="38"/>
  <c r="C14" i="38"/>
  <c r="C13" i="38"/>
  <c r="C23" i="38" s="1"/>
  <c r="C12" i="38"/>
  <c r="C11" i="38"/>
  <c r="C10" i="38"/>
  <c r="C9" i="38"/>
  <c r="C8" i="38"/>
  <c r="C7" i="38"/>
  <c r="C19" i="38" l="1"/>
  <c r="G11" i="39"/>
  <c r="C10" i="39"/>
  <c r="C11" i="39" s="1"/>
  <c r="D22" i="38" l="1"/>
  <c r="G24" i="38"/>
  <c r="F24" i="38"/>
  <c r="E24" i="38"/>
  <c r="G19" i="38"/>
  <c r="F19" i="38"/>
  <c r="E19" i="38"/>
  <c r="C9" i="37"/>
  <c r="D9" i="37"/>
  <c r="E9" i="37"/>
  <c r="F9" i="37"/>
  <c r="G9" i="37"/>
  <c r="G10" i="37" s="1"/>
  <c r="G7" i="37"/>
  <c r="F7" i="37"/>
  <c r="E7" i="37"/>
  <c r="D7" i="37"/>
  <c r="G12" i="36"/>
  <c r="G13" i="36" s="1"/>
  <c r="F12" i="36"/>
  <c r="E12" i="36"/>
  <c r="D12" i="36"/>
  <c r="D13" i="36"/>
  <c r="G9" i="36"/>
  <c r="F9" i="36"/>
  <c r="E9" i="36"/>
  <c r="D9" i="36"/>
  <c r="C8" i="36"/>
  <c r="C11" i="36" s="1"/>
  <c r="C7" i="36"/>
  <c r="E10" i="37" l="1"/>
  <c r="I22" i="38"/>
  <c r="J22" i="38"/>
  <c r="F13" i="36"/>
  <c r="I21" i="38"/>
  <c r="E13" i="36"/>
  <c r="E14" i="40" s="1"/>
  <c r="J21" i="38"/>
  <c r="C22" i="38"/>
  <c r="D24" i="38"/>
  <c r="D14" i="40" s="1"/>
  <c r="C21" i="38"/>
  <c r="F10" i="37"/>
  <c r="C7" i="37"/>
  <c r="D10" i="37"/>
  <c r="C10" i="37"/>
  <c r="C9" i="36"/>
  <c r="C12" i="36"/>
  <c r="C13" i="36" s="1"/>
  <c r="J24" i="38" l="1"/>
  <c r="D19" i="38"/>
  <c r="I24" i="38"/>
  <c r="C24" i="38"/>
  <c r="D14" i="26"/>
  <c r="D17" i="7"/>
  <c r="D13" i="29" l="1"/>
  <c r="E13" i="29"/>
  <c r="E8" i="29"/>
  <c r="D8" i="29"/>
  <c r="E17" i="7" l="1"/>
  <c r="D15" i="26"/>
  <c r="D16" i="26" s="1"/>
  <c r="D10" i="26"/>
  <c r="E14" i="26"/>
  <c r="E16" i="26" s="1"/>
  <c r="E10" i="26"/>
  <c r="C13" i="24"/>
  <c r="C11" i="24"/>
  <c r="D13" i="7" l="1"/>
  <c r="E13" i="7"/>
  <c r="E18" i="7" l="1"/>
  <c r="D18" i="7"/>
  <c r="D16" i="29" s="1"/>
  <c r="C11" i="17"/>
  <c r="C9" i="13" l="1"/>
  <c r="C11" i="13"/>
  <c r="C6" i="24"/>
  <c r="C16" i="24" s="1"/>
  <c r="C15" i="13" l="1"/>
  <c r="C11" i="23"/>
  <c r="D15" i="23" l="1"/>
  <c r="D14" i="23" l="1"/>
  <c r="D13" i="23"/>
  <c r="D12" i="23"/>
  <c r="D11" i="23" s="1"/>
  <c r="D18" i="23" s="1"/>
  <c r="C6" i="23"/>
  <c r="C18" i="23" s="1"/>
  <c r="D14" i="17" l="1"/>
  <c r="C14" i="17"/>
  <c r="D24" i="22" l="1"/>
  <c r="C20" i="22"/>
  <c r="D18" i="22"/>
  <c r="C18" i="22"/>
  <c r="D15" i="22"/>
  <c r="C15" i="22"/>
  <c r="D10" i="22"/>
  <c r="C10" i="22"/>
  <c r="D6" i="22"/>
  <c r="C6" i="22"/>
  <c r="D28" i="22" l="1"/>
  <c r="C28" i="22"/>
  <c r="D11" i="17" l="1"/>
  <c r="C15" i="17" l="1"/>
  <c r="D15" i="17"/>
  <c r="D17" i="14"/>
  <c r="D15" i="13"/>
  <c r="C17" i="14" l="1"/>
</calcChain>
</file>

<file path=xl/sharedStrings.xml><?xml version="1.0" encoding="utf-8"?>
<sst xmlns="http://schemas.openxmlformats.org/spreadsheetml/2006/main" count="542" uniqueCount="336">
  <si>
    <t>Iš viso</t>
  </si>
  <si>
    <t xml:space="preserve">Daugiabučių namų atnaujinimo (modernizavimas) programa </t>
  </si>
  <si>
    <t>Priemonių gerinančių ambulatorinių sveikatos priežiūros paslaugų prieinamumo tuberkulioze sergantiems asmenims, įgyvendinims Plungės rajone</t>
  </si>
  <si>
    <t>Iš viso:</t>
  </si>
  <si>
    <t>1.</t>
  </si>
  <si>
    <t>2.</t>
  </si>
  <si>
    <t>4.</t>
  </si>
  <si>
    <t>5.</t>
  </si>
  <si>
    <t>6.</t>
  </si>
  <si>
    <t>7.</t>
  </si>
  <si>
    <t>8.</t>
  </si>
  <si>
    <t>Projekto pavadinimas</t>
  </si>
  <si>
    <t>Eil.Nr.</t>
  </si>
  <si>
    <t>Bendruomeninių vaikų globos namų tinklo plėtra Plungės rajono savivaldybėje</t>
  </si>
  <si>
    <t>Finansavimo priemonė
Projekto numeris
Tarybos sprendimas</t>
  </si>
  <si>
    <t>Užterštos teritorijos Plungės m., Birutės g., greta Gandingos HE tvenkinio, ir  užterštos naftos produktais teritorijos Plungės r. sav., Šateikių sen., Narvaišių k., sutvarkymas</t>
  </si>
  <si>
    <t>Plungės M. Oginskio dvaro sodybos pastato-žirgyno, esančio Parko g.5, Plungė, pritaikymas visuomenės kultūros  ir rekreacijos reikmėms (II etapas)</t>
  </si>
  <si>
    <t>Valstybės investicijų programa 2020-02-13 Nr.T1-29</t>
  </si>
  <si>
    <t>tūkst.Eur</t>
  </si>
  <si>
    <t>Asignavimų valdytojai</t>
  </si>
  <si>
    <t>Savivaldybės administracija</t>
  </si>
  <si>
    <t xml:space="preserve">Žemaičių dailės muziejus </t>
  </si>
  <si>
    <t>Visuomeninės paskirties pastato, esančio Telšių g.3, Alsėdžiuose, atnaujinimas ir pritaikymas kaimo bendruomenės poreikiams, socialinei ir kultūrinei veiklai, II etapas</t>
  </si>
  <si>
    <t>3 lentelė</t>
  </si>
  <si>
    <t>1.1.</t>
  </si>
  <si>
    <t>1.2.</t>
  </si>
  <si>
    <t>2.1.</t>
  </si>
  <si>
    <t>2.2.</t>
  </si>
  <si>
    <t>1.4.</t>
  </si>
  <si>
    <t>1.3.</t>
  </si>
  <si>
    <t>Projektinei dokumentacijai (investicijų projektų, energetinių auditų, galimybių studijų ir kitiems projektams būtiniems įgyvendinti dokumentams) Europos Sąjungos fondų, programų ir kitų finansavimo šaltinių priemonių paramai gauti parengti bei projektų bendrafinansavimui</t>
  </si>
  <si>
    <t xml:space="preserve">Sukurto turto pagal įgyvendintus ES projektus draudimas </t>
  </si>
  <si>
    <t>Eil. Nr.</t>
  </si>
  <si>
    <t>Veiklos</t>
  </si>
  <si>
    <t xml:space="preserve">Iš viso </t>
  </si>
  <si>
    <t>1 lentelė</t>
  </si>
  <si>
    <t>Plungė rajono bendruomenių rėmimas</t>
  </si>
  <si>
    <t xml:space="preserve">Universalaus sporto ir sveikatingumo komplekso Plungėje, Mendeno g. 1 C , statyba  </t>
  </si>
  <si>
    <t xml:space="preserve">Valstybės investicijų programa, 2018-02-15 Nr. T1-27, 2018-11-29 Nr. T1-257; </t>
  </si>
  <si>
    <t>iš jų darbo užmokesčiui</t>
  </si>
  <si>
    <t>2 lentelė</t>
  </si>
  <si>
    <t>Kulių kultūros centras</t>
  </si>
  <si>
    <t>Kulių gimnazija</t>
  </si>
  <si>
    <t>Atvira bendruomenės kūrybos erdė Kuliuose</t>
  </si>
  <si>
    <t>Priemonės pavadinimas/Veiklos</t>
  </si>
  <si>
    <t>Iš viso priemonėms</t>
  </si>
  <si>
    <t>Narystės mokesčiai: Plungės miesto, Plungės rajono VVG ir kt.</t>
  </si>
  <si>
    <t>Bendradarbiavimo ryšių su Lietuvos ir užsienio šalių institucijomis ir organizacijomis stiprinimas bei bendrų projektų rengimas ir įgyvendinimas</t>
  </si>
  <si>
    <t>Plungės m. centrinės dalies vertingųjų savybių aprašo parengimas</t>
  </si>
  <si>
    <t>Telšių regiono savivaldybes jungiančių turizmo trąsų informacinės infrastruktūros plėtra, II etapas</t>
  </si>
  <si>
    <t>Ringupio melioracijos sistemų naudotojų asociacijos ir valstybinių melioracijos sistemų bei jų statinių rekonstrukcija</t>
  </si>
  <si>
    <t>Paviršinių nuotekų sistemų tvarkymas Plungės mieste</t>
  </si>
  <si>
    <t>Plungės M. Oginskio dvaro sodybos pastato–žirgyno pritaikymas visuomenės kultūros ir rekreacijos reikmėms (I etapas)  (asignavimų valdytojas- Žemaičių dailės muziejus )</t>
  </si>
  <si>
    <t>Atvira bendruomenės kūrybos erdvė Kuliuose (asignavimų valdytojas - Kulių kultūros centras)</t>
  </si>
  <si>
    <t>Atvira bendruomenės kūrybos erdė Kuliuose (asignavimų valdytojas - Kulių gimnazija)</t>
  </si>
  <si>
    <t>3.</t>
  </si>
  <si>
    <t>Prisidėjimas prie Plungės rajono bendruomenių įgyvendinamų projektų pagal  Plungės rajono savivaldybės vietos veiklos grupės 2014-2020 metų vietos plėtros strategiją projektui „Atvira bendruomenės kūrybos erdvė Kuliuose“ 75,0 tūkst. eur., prisidėti prie kaimo bendruomenių projektų pagal priemonę  „Gyvenimo kokybės gerinimas ir kaimų atnaujinimas kaimo vietovėse“ teikiant paraiškas  vietos veiklos grupei  20,0 tūkst. eurų.</t>
  </si>
  <si>
    <t>Poreikis mėnesiui, Eur</t>
  </si>
  <si>
    <t>Poreikis metams, Eur</t>
  </si>
  <si>
    <t>Patalpų išlaikymas</t>
  </si>
  <si>
    <t>1.1</t>
  </si>
  <si>
    <t>Nuoma</t>
  </si>
  <si>
    <t>1.2</t>
  </si>
  <si>
    <t>Šildymas</t>
  </si>
  <si>
    <t>1.3</t>
  </si>
  <si>
    <t>Elektra</t>
  </si>
  <si>
    <t>Paslaugos</t>
  </si>
  <si>
    <t>2.1</t>
  </si>
  <si>
    <t>Apsauga</t>
  </si>
  <si>
    <t>2.2</t>
  </si>
  <si>
    <t>Internetas</t>
  </si>
  <si>
    <t>2.3</t>
  </si>
  <si>
    <t>Valymas</t>
  </si>
  <si>
    <t>2.4</t>
  </si>
  <si>
    <t>Draudimas</t>
  </si>
  <si>
    <t>Įrangos nuoma</t>
  </si>
  <si>
    <t>3.1</t>
  </si>
  <si>
    <t>Spausdintuvas</t>
  </si>
  <si>
    <t>3.2</t>
  </si>
  <si>
    <t>Kavos aparatas+vandens aparatas</t>
  </si>
  <si>
    <t>Įrangos įsigijimas</t>
  </si>
  <si>
    <t>4.1</t>
  </si>
  <si>
    <t>Spiečiaus paslaugos</t>
  </si>
  <si>
    <t>5.1</t>
  </si>
  <si>
    <t xml:space="preserve">Informaciniai renginiai </t>
  </si>
  <si>
    <t>5.2</t>
  </si>
  <si>
    <t>Verslo įgudžių renginiai</t>
  </si>
  <si>
    <t>5.3</t>
  </si>
  <si>
    <t>Akseleravimo programa 1 vnt.</t>
  </si>
  <si>
    <t>Reklamos paslaugos</t>
  </si>
  <si>
    <t xml:space="preserve">Prekės </t>
  </si>
  <si>
    <t>Reprezentacinės išlaidos (lipdukai, tušinukai, vėliavėlės ir t.t.)</t>
  </si>
  <si>
    <t>Paslaugos, prekės</t>
  </si>
  <si>
    <t>Išlaidų pavadinimas</t>
  </si>
  <si>
    <t>Ekspertizės paslaugos – 7 vnt.</t>
  </si>
  <si>
    <t>Žemės sklypų paėmimo visuomenės poreikiams projekto parengimas</t>
  </si>
  <si>
    <t>Projektų parengimas (Vaikų darželis, kolumbariumas, futbolo maniežas, Senamiesčio mokyklos stadionas, Plungės miesto riboženklių konkursas ir kita dokumentacija)</t>
  </si>
  <si>
    <t>Teritorijų planavimas (Bendrieji planai, detalieji planai ir kita dokumentacija)</t>
  </si>
  <si>
    <t>Plungės miesto istorinio centro pastatų fasadų tvarkymo finansavimo programa</t>
  </si>
  <si>
    <t>Plungės rajono istorinių gyvenviečių pastatų išorės tvarkybos darbų finansavimo programa</t>
  </si>
  <si>
    <t>5 lentelė</t>
  </si>
  <si>
    <t>Universalaus sporto ir sveikatingumo komplekso Plungėje, Mendeno g. 1 C , statyba  (II etapas)</t>
  </si>
  <si>
    <t xml:space="preserve"> Sprendimas 2022 - 02-10 Nr.T1-17</t>
  </si>
  <si>
    <t>Plungės rajono savivaldybės gatvių apšvietimo kokybės gerinimas II etapas</t>
  </si>
  <si>
    <t>Sporto ir rekreacijos centras</t>
  </si>
  <si>
    <t>Komunalinės išlaidos</t>
  </si>
  <si>
    <t>Vanduo (pagal kitų baseinų patirtį)</t>
  </si>
  <si>
    <t>Šildymas (pagal vietos ūkio skyriaus skaičiavimus)</t>
  </si>
  <si>
    <t>Elektra (pagal vietos ūkio skyriaus skaičiavimus)</t>
  </si>
  <si>
    <t xml:space="preserve">Chemija (chloras, Ph minus, Flokuliantas) baseino vandeniui ir aptarnavimas 4 k. per mėnesį </t>
  </si>
  <si>
    <t>Kitos išlaidos</t>
  </si>
  <si>
    <t>N‘soft, baseino programinės įrangos priežiūra</t>
  </si>
  <si>
    <t xml:space="preserve">Chemija valytojoms, servetėlės, tualetinis popierius ir t.t. </t>
  </si>
  <si>
    <t>Internetas, ryšys</t>
  </si>
  <si>
    <t>2.3.</t>
  </si>
  <si>
    <t>2.4.</t>
  </si>
  <si>
    <t>1.5.</t>
  </si>
  <si>
    <t>2.5.</t>
  </si>
  <si>
    <t>Šiukšlių išvežimas (TRATC)</t>
  </si>
  <si>
    <t xml:space="preserve">Raštinės, popierius, čekiai ir t.t. </t>
  </si>
  <si>
    <t>7 lentelė</t>
  </si>
  <si>
    <t xml:space="preserve">Universalaus sporto ir sveikatingumo komplekso išlaikymui  (pateikė SRC ir vietos ūkio sk.)  </t>
  </si>
  <si>
    <t>Išlaidos mėnesiui, Eur</t>
  </si>
  <si>
    <t>Išlaidos metams, Eur</t>
  </si>
  <si>
    <t>Darbo užmokestis ir Sodra</t>
  </si>
  <si>
    <t>planuoja surinkti 255 tūkst. eurų</t>
  </si>
  <si>
    <t>Eur</t>
  </si>
  <si>
    <t>Projektinės veiklos organizavimas (TP)</t>
  </si>
  <si>
    <t>1</t>
  </si>
  <si>
    <t>Bendruomenių organizacijų veiklos rėmimas (TP)</t>
  </si>
  <si>
    <t xml:space="preserve">2023-2025 metų strateginio veiklos plano priemonės "Projektinės veiklos organizavimas (TP)", "Bendruomenių organizacijų veiklos rėmimas (TP)", "Bendruomeninės veiklos savivaldybėje stiprinimas (PP) " ir "Plungės dekanato aptarnaujamų parapijų rėmimas (TP)" 2023 metų biudžeto projekte    </t>
  </si>
  <si>
    <t>Plungės dekanato aptarnaujamų parapijų rėmimas (TP)</t>
  </si>
  <si>
    <t>Bendruomeninės veiklos savivaldybėje stiprinimas (PP)</t>
  </si>
  <si>
    <t xml:space="preserve">2023-2025 metų strateginio veiklos plano priemonė "Tęstinių investicijų ir kitų projektų vykdymas (pereinamojo laikotarpio)(TI)" 2023 metų biudžeto projekte     </t>
  </si>
  <si>
    <t xml:space="preserve">2023-2025 metų strateginio veiklos plano priemonė "Kultūros vertybių apsaugos organizavimas (TP)" 2023 metų biudžeto projekte          </t>
  </si>
  <si>
    <t xml:space="preserve">2023-2025 metų strateginio veiklos plano priemonė "Architektūros ir teritorijų planavimo proceso organizavimas(TP)"  ir  "Savivaldybės infrastruktūros objektų pagerinimo ir plėtros projektinės dokumentacijos rengimas (PP)" 2023 metų biudžeto projekte          </t>
  </si>
  <si>
    <t>Architektūros ir teritorijų planavimo proceso organizavimas(TP)</t>
  </si>
  <si>
    <t>Savivaldybės infrastruktūros objektų pagerinimo ir plėtros projektinės dokumentacijos rengimas (PP)</t>
  </si>
  <si>
    <t>Sporto paskirties pastatų - irklavimo bazės,Plungės m.,V.Mačernio g.42A, -  rekonstarvimas  ( Plungės sporto reakreacijos centras)</t>
  </si>
  <si>
    <t xml:space="preserve">Valstybinių melioracijos statinių rekonstravimas Plungės rajone </t>
  </si>
  <si>
    <t xml:space="preserve">Fizinio aktyvumo plėtra geresnei gyventojų sveikatai ir gyvenimo kokybei  (Plungės sporto ir rekreacijos centras )  </t>
  </si>
  <si>
    <t>3.1.</t>
  </si>
  <si>
    <t>Finansavimo priemonė, 
Projekto numeris
Tarybos sprendimas</t>
  </si>
  <si>
    <t>8 lentelė</t>
  </si>
  <si>
    <t xml:space="preserve">2023-2025 metų strateginio veiklos plano priemonė "Investicijų ir kitų projektų vykdymas (naujo finansavimo periodo )(PP)" 2023 metų biudžeto projekte     </t>
  </si>
  <si>
    <t xml:space="preserve">2023-2025 metų strateginio veiklos plano priemonė "Investicijų ir kitų projektų skirtų 2014-2020 m. nacionalinei pažangos programai/ ES fondų investicijų programai, vykdymas (TE)" 2023 metų biudžeto projekte     </t>
  </si>
  <si>
    <t>Sporto rekreacijos centras</t>
  </si>
  <si>
    <t>Sprendimas 2021 m. gruodžio 27 d.  Nr.T1-311</t>
  </si>
  <si>
    <t>2019 m. spalio 31 Nr.T1-270</t>
  </si>
  <si>
    <t>2020 m. gegužės 28 d. Nr.T1-104</t>
  </si>
  <si>
    <t>2018 m. liepos 26 d. Nr.T1-149</t>
  </si>
  <si>
    <t>2020 m. balandžio 23  d. Nr.T1-80</t>
  </si>
  <si>
    <t>2022 m. balandžio 28 d. Nr.T1-104</t>
  </si>
  <si>
    <t>9 lentelė</t>
  </si>
  <si>
    <t>10 lentelė</t>
  </si>
  <si>
    <t xml:space="preserve">2023-2025 metų strateginio veiklos plano priemonės "Investicijų ir kitų projektų, skirtų 2014-2020 m. nacionalinei pažangos programai/ ES fondų investicijų programai, vykdymas (TE)" 2023 metų biudžeto projekte            </t>
  </si>
  <si>
    <t xml:space="preserve">2023-2025 metų strateginio veiklos plano priemonės "Investicijų ir kitų projektų vykdymas (naujo finansavimo  periodo  (PP)"  2023 metų biudžeto projekte            </t>
  </si>
  <si>
    <t>2019 m. lapkričio 28 d. Nr.T1-288</t>
  </si>
  <si>
    <t>2022 m. kovo 24 d. Nr.T1-68</t>
  </si>
  <si>
    <t>skolintos iš viso</t>
  </si>
  <si>
    <t>savarankiškųjų biudžete numatyta 250 tūkst. eurų</t>
  </si>
  <si>
    <t>35 tūkst. eurų</t>
  </si>
  <si>
    <t>Iš viso prisidėti iš biudžeto</t>
  </si>
  <si>
    <t>Išlaidoms</t>
  </si>
  <si>
    <t>Likutis iš 2022 m.</t>
  </si>
  <si>
    <t>Darbo užmokesčiui</t>
  </si>
  <si>
    <t>Ikimokyklinio ir mokyklinio ugdymo įstaigų sveikatos kabinetų aprūpinimasmetodinėmis priemonėmis Plungės ir Tauragės savivaldybėse (asignavimų valdytojas -Visuomenės sveikatos biuras )</t>
  </si>
  <si>
    <t>Visuomeninės paskirties pastato, esančio Telšių 3 Alsėdžiuose, atnaujinimas ir pritaikymas kaimo bendruomenės poreikiams, socialinei ir kultūrinei veiklai" II etapas</t>
  </si>
  <si>
    <t>Plungės dvaro sodybos Mykolo Oginskio rūmų rekonstravimas ir modernizavimas, kuriant aukštesnę kultūros paslaugų kokybę (asignavimų valdytojas - Žemaičių dailės muziejus)</t>
  </si>
  <si>
    <t>9.</t>
  </si>
  <si>
    <t>Plungės rajono savivaldybės visuomenės sveikatos biuras</t>
  </si>
  <si>
    <t>11 lentelė</t>
  </si>
  <si>
    <t>12 lentelė</t>
  </si>
  <si>
    <t>Poreikis 2023 m.</t>
  </si>
  <si>
    <t>Bendruomeninių apgyvendinimo bei užimtumo paslaugų asmenims su proto ir psichikos negalia plėtra Plungės rajone"</t>
  </si>
  <si>
    <t>Plungės rajono savivaldybės gatvių apšvietimo kokybės gerinimas, II  etapas</t>
  </si>
  <si>
    <t>Plungės M. Oginskio dvaro sodybos pastato–žirgyno pritaikymas visuomenės kultūros ir rekreacijos reikmėms (I etapas)  (asignavimų valdytojas - Žemaičių dailės muziejus )</t>
  </si>
  <si>
    <t>10.</t>
  </si>
  <si>
    <t>Kompleksinių paslaugų teikimas šeimoms bendruomeniniuose šeimos namuose</t>
  </si>
  <si>
    <t>11.</t>
  </si>
  <si>
    <t>12.</t>
  </si>
  <si>
    <t>Plungės miesto poilsio ir rekreacijos zonų sukūrimas prie Babrungo upės ir Gondingos hidroelektrinės tvenkinio bei prieigų prie jų sutvarkymas</t>
  </si>
  <si>
    <t>Plungės sporto ir rekreacijos centro infrastruktūros gerinimas</t>
  </si>
  <si>
    <t>Plungės rajono savivaldybės visuomenės sveikatos biuras , 302415311</t>
  </si>
  <si>
    <t>Plungės miesto gatvių apšvietimo sistemos modernizavimas</t>
  </si>
  <si>
    <t>Savivaldybės administracija,  188174469</t>
  </si>
  <si>
    <t>Žemaičių dailės muziejus, 191123113</t>
  </si>
  <si>
    <t>Babrungo upės slėnio estrados teritorijos ir jos prieigų bei jungčių su Plungės miesto centrine dalimi sutvarkymas</t>
  </si>
  <si>
    <t>4 lentelė</t>
  </si>
  <si>
    <t>6 lentelė</t>
  </si>
  <si>
    <t>d.u. numatytas 10 mėn.</t>
  </si>
  <si>
    <t>Priemonės pavadinimas</t>
  </si>
  <si>
    <t>Ugdymo kokybės užtikrinimas</t>
  </si>
  <si>
    <t>skirta</t>
  </si>
  <si>
    <t>Priemonės pavadinimas/Veiklos/Projektai</t>
  </si>
  <si>
    <t>Sav. infrastruktūros objektų planavimas, remontas ir priežiūra (TP)</t>
  </si>
  <si>
    <t>M.Oginskio meno mokyklos pastato pritaikymas žmonių su negalia poreikiams</t>
  </si>
  <si>
    <t>Plungės lopšelio darželio „Raudonkepuraitė“ šildymo sistemos keitimas (pagal parengtą projektą)</t>
  </si>
  <si>
    <t>A.Jucio progimnazijos M.Valančiaus pradinio ugdymo skyriaus II aukšto patalpų pritaikymas darželio poreikiams</t>
  </si>
  <si>
    <t>Plungės „Ryto“ pagrindinės mokyklos sanitarinių mazgų tvarkymas</t>
  </si>
  <si>
    <t>1.6.</t>
  </si>
  <si>
    <t xml:space="preserve">Plungės lopšelio darželio „Rūtelė“ šildymo sistemos tvarkymas </t>
  </si>
  <si>
    <t>1.7.</t>
  </si>
  <si>
    <t>Vykdomų projektų darbų vykdymo techninės priežiūros, projektų vykdymo priežiūros  paslaugos.</t>
  </si>
  <si>
    <t>1.8.</t>
  </si>
  <si>
    <t>1.9.</t>
  </si>
  <si>
    <t>Plungės Senamiesčio mokyklos sanitarinių mazgų tvarkymas</t>
  </si>
  <si>
    <t>Savivaldybės infrastruktūros objektų plėtra (PP)</t>
  </si>
  <si>
    <t>Infrastruktūros įrengimo darbai (pėsčiųjų takai, apšvietimas   ir t.t.)  prie B. Lubio paminklo.</t>
  </si>
  <si>
    <t>Plungės geležinkelio stoties teritorijos, Stoties g. 29 ir prieigų, Stoties g. 29A ir Stoties g. 35, sutvarkymo pritaikant autobusų stoties veiklai, darbai</t>
  </si>
  <si>
    <t>Savivaldybės vietinės reikšmės keliams (gatvėms) tiesti, taisyti, prižiūrėti ir saugaus eismo sąlygoms užtikrinti (TP)</t>
  </si>
  <si>
    <t>Savivaldybės vietinės reikšmės kelių (gatvių) bei eismo saugumo priemonių plėtra, prisidedant prie darnaus judumo (PP)</t>
  </si>
  <si>
    <t>4.1.</t>
  </si>
  <si>
    <t xml:space="preserve">Prisidėjimas prie 2017-04-04 bendradarbiavimo sutarties Nr. S-136/A1-22 ir papildomų susitarimų  Lietuvos automobilių kelių direkcija dėl Valstybinės reikšmės rajoninio kelio Nr. 3213 „Kuliai-Šiemuliai-Gaudučiai“ ruožo nuo 0,691 iki 1,013, kuriam Kulių miestelyje suteikti Aušros ir Liepų gatvių pavadinimas rekonstrukcijos (savivaldybės tenkančiai daliai 149 000 Eur. (2022 metais sumokėta- 83465,92 Eur) </t>
  </si>
  <si>
    <t>4.2.</t>
  </si>
  <si>
    <t>Prisidėjimas prie bendrai vykdomų projektų su Lietuvos automobilių kelių direkcija</t>
  </si>
  <si>
    <t>Infrastruktūros  plėtra savivaldybės ir fizinių ar juridinių asmenų jungtinės veiklos pagrindu (TP)</t>
  </si>
  <si>
    <t>5.1.</t>
  </si>
  <si>
    <t>Plungės miesto Mačernio g. 9 automobilių stovėjimo aikštelės (apie 919  kv.m + takai) gyventojų prisidėjimas 60 proc., Bendra projekto vertė -80 900 Eur. Gyventojų prisidėjimas 60 proc. 48540 Eur.; Savivaldybės dalis- 32360 Eur.*</t>
  </si>
  <si>
    <t>5.2.</t>
  </si>
  <si>
    <t>Plungės miesto Mačernio g. 43 automobilių stovėjimo aikštelės (apie 510  kv.m + takai) gyventojų prisidėjimas 60 proc., Bendra projekto vertė -80 000 Eur. Gyventojų prisidėjimas 60 proc. 48 000 Eur.; Savivaldybės dalis- 32 000 Eur.*</t>
  </si>
  <si>
    <t>Iš viso programai</t>
  </si>
  <si>
    <t xml:space="preserve">* Buvo pateiktas kvietimas iki 2023 m. sausio 1 d. teikti paraiškas. Gautos dvi paraiškos. Bus skelbiami viešieji pirkimai šiose  paraiškose numatytiems darbams vykdyti. Praktika rodo, kad dalis paraiškų neįgyvendinamos dėl per didelės finansinės naštos gyventojams. </t>
  </si>
  <si>
    <t>15  lentelė</t>
  </si>
  <si>
    <t>Kaimiškųjų seniūnijų kelių priežiūrai žiemos metu (sniego valymas, slidžių ruožų barstymas, smulkus kelių remontas).</t>
  </si>
  <si>
    <t xml:space="preserve"> Plungės rajono savivaldybės melioracijos ir hidrotechninių statinių inventorizavimas, einamasis remontas ir priežiūra</t>
  </si>
  <si>
    <t xml:space="preserve">Lėšos, skirtos želdinių atkuriamajai vertei atlyginti. </t>
  </si>
  <si>
    <t>Plungės r. kryždirbystės objektų priežiūra, remontas, restauracija, atkūrimas (15 vnt.)</t>
  </si>
  <si>
    <t>Plungės r. esančių knygnešių paminklų – Vincento Juškos, Rozalijos Lukošiūtės, Magdalenos Bonkutės tvarkymo darbai (3 vnt.)</t>
  </si>
  <si>
    <t>Plungės r. seniūnijoms skiriamos lėšos kultūros objektų priežiūrai, remontui</t>
  </si>
  <si>
    <t>Plungės r. sav. esančių neveikiančių kapinių medinių informacinių ženklų gamyba (40 vnt.)</t>
  </si>
  <si>
    <t>Renginiai, viešinimas kultūros paveldui populiarinti (2 vnt.)</t>
  </si>
  <si>
    <t xml:space="preserve">2023-2025 metų strateginio veiklos plano 008 programos priemonės 2023 metų biudžeto projekte    </t>
  </si>
  <si>
    <t>ES likutis</t>
  </si>
  <si>
    <t>Iš viso ES be likučio su VB</t>
  </si>
  <si>
    <t>Paslaugų centro vaikams įkūrimas Plungės mieste (asignavimų valdytojas - Specialiojo ugdymo  centras)</t>
  </si>
  <si>
    <t>Specialiojo ugdymo  centras</t>
  </si>
  <si>
    <t>2023 m. planuojamos gauti lėšos</t>
  </si>
  <si>
    <t>Iš jų:                                  Darbo užmokesčiui</t>
  </si>
  <si>
    <t>Plungės dvaro sodybos Mykolo Oginskio rūmų rekonstravimas ir modernizavimas, kuriant aukštesnę kultūros paslaugų kokybę (asignavimų valdytojas Žemaičių dailės muziejus)</t>
  </si>
  <si>
    <t>Žemaičių dailės muziejus</t>
  </si>
  <si>
    <t>Iš  VISO:</t>
  </si>
  <si>
    <t>16  lentelė</t>
  </si>
  <si>
    <t>17 lentelė</t>
  </si>
  <si>
    <t>Administracinio pastato (Plungės dvaro sodybos skalbyklos KVR kodas 24774), esančio Dariaus ir Girėno g. 25, Plungėje, restauravimo ir remonto tvarkybos darbų projektas</t>
  </si>
  <si>
    <t>13  lentelė</t>
  </si>
  <si>
    <t>14 lentelė</t>
  </si>
  <si>
    <t xml:space="preserve">1. </t>
  </si>
  <si>
    <t>Melioruotos žemės ir melioracijos statinių apskaitos duomenų banko funkcijų vykdymas</t>
  </si>
  <si>
    <t>Valstybei priklausančių melioracijos griovių ir jų statinių remonto ir priežiūros darbai</t>
  </si>
  <si>
    <t>Avarinių valstybei nuosavybės teise priklausančių melioracijos statinių gedimų remonto darbai (15-20 vnt.)</t>
  </si>
  <si>
    <t>18 lentelė</t>
  </si>
  <si>
    <t xml:space="preserve">2023-2025 metų strateginio veiklos plano priemonė "Valstybei nuosavybės teise priklausančių melioracijos ir hidrotechnikos  statinių valdymui ir naudojimui patikėjimo teise užtikrinti (TP)" 2023 metų biudžeto projekte          </t>
  </si>
  <si>
    <t>19 lentelė</t>
  </si>
  <si>
    <t xml:space="preserve">2022-2023 metų valstybės funkcijoms (perduotoms savivaldybei) vykdyti skirtų lėšų paskirstymas                                               </t>
  </si>
  <si>
    <t>Valstybės funkcijos</t>
  </si>
  <si>
    <t>Socialinėms išmokoms ir kompensacijoms skaičiuoti ir mokėti</t>
  </si>
  <si>
    <t xml:space="preserve">Socialinei paramai mokiniams </t>
  </si>
  <si>
    <t xml:space="preserve">Socialinėms paslaugoms           </t>
  </si>
  <si>
    <t>Būsto nuomos mokesčio daliai kompensuoti</t>
  </si>
  <si>
    <t xml:space="preserve"> Jaunimo teisių apsaugai</t>
  </si>
  <si>
    <t>Savivaldybės patvirtintai užimtumo didinimo programai įgyvendinti</t>
  </si>
  <si>
    <t>Visuomenės sveikatos priežiūros funkcijoms  vykdyti</t>
  </si>
  <si>
    <t>Neveiksnių asmenų būklės peržiūrėjimui užtikrinti</t>
  </si>
  <si>
    <t>Priešgaisrinei saugai</t>
  </si>
  <si>
    <r>
      <rPr>
        <sz val="9"/>
        <color indexed="10"/>
        <rFont val="Times New Roman"/>
        <family val="1"/>
      </rPr>
      <t xml:space="preserve"> </t>
    </r>
    <r>
      <rPr>
        <sz val="9"/>
        <rFont val="Times New Roman"/>
        <family val="1"/>
        <charset val="186"/>
      </rPr>
      <t>Civilinei saugai</t>
    </r>
  </si>
  <si>
    <t>Žemės ūkio funkcijoms atlikti</t>
  </si>
  <si>
    <t>Valstybei nuosavybės teise priklausančių melioracijos ir hidrotechnikos statinių valdymui ir naudojimui  patikėjimo teise užtikrinti</t>
  </si>
  <si>
    <t>Savivaldybės priskirtų geodezijos ir kartografijos darbams (savivaldybės erdvinių duomenų rinkiniams tvarkyti) organizuoti ir vykdyti</t>
  </si>
  <si>
    <t>Valstybinės kalbos vartojimo ir taisyklingumo kontrolei</t>
  </si>
  <si>
    <t>Savivaldybės priskirtiems archyviniams dokumenams tvarkyti</t>
  </si>
  <si>
    <t>Dalyvauti rengiant ir vykdant mobilizaciją, demobilizaciją, priimančiosios šakies paramą</t>
  </si>
  <si>
    <t>Duomenims į suiteiktos valstybės pagalbos ir nereikšmingos pagalbos registrą teikti</t>
  </si>
  <si>
    <t>Valstybės garantuojamai pirminei teisinei pagalbai teikti</t>
  </si>
  <si>
    <t>Civilinės būklės aktams registruoti</t>
  </si>
  <si>
    <t xml:space="preserve">Gyventojų registrui tvarkyti ir duomenims valstybės registrui teikti </t>
  </si>
  <si>
    <t>Gyvenamosios vietos deklaravimo duomenų ir gyvenamosio vietos neturinčių asmenų apskaitos duomenims tvarkyti</t>
  </si>
  <si>
    <t>Koordinuotai teikiamų paslaugų vaikams nuo gimimo iki 18 metų (turintiems didelių ir labai didelių specialiųjų ugdymosi poreikių – iki 21 metų) ir vaiko atstovams koordinavimui finansuoti</t>
  </si>
  <si>
    <t>2022 m. patikslintas planas</t>
  </si>
  <si>
    <t>2023 m. proj.</t>
  </si>
  <si>
    <t>dar nežinoma</t>
  </si>
  <si>
    <t xml:space="preserve">         darbo               užmokestis</t>
  </si>
  <si>
    <t xml:space="preserve">         sodra</t>
  </si>
  <si>
    <t xml:space="preserve">        kitos išl.</t>
  </si>
  <si>
    <t>Iš Savarankiškųjų funkcijų DU, tūkst eurų.</t>
  </si>
  <si>
    <t>2022 m. gauta pajamų vykdant funkciją</t>
  </si>
  <si>
    <t>20 lentelė</t>
  </si>
  <si>
    <t>Plungės rajono savivaldybės biudžeto pajamos 2022-2023 metais</t>
  </si>
  <si>
    <t>Pajamų pavadinimas</t>
  </si>
  <si>
    <t>2022 m. biudžeto planas vasario 10 d.</t>
  </si>
  <si>
    <t>2022 metų pakeitimai</t>
  </si>
  <si>
    <t>2022 m. gauta lėšų</t>
  </si>
  <si>
    <t>2023 m. biudžeto projektas</t>
  </si>
  <si>
    <t>2023 biudž. proj.    su 2022  metų pr. planu  planu</t>
  </si>
  <si>
    <t>2023 biudž. proj. su 2022 metų pr. planu</t>
  </si>
  <si>
    <t>2023 biudž. proj.    su 2022 m.patikslintu planu</t>
  </si>
  <si>
    <t>2023 biudž. proj. su 2022 patikslintu planu</t>
  </si>
  <si>
    <t>proc.</t>
  </si>
  <si>
    <t>tūkst. eurų</t>
  </si>
  <si>
    <r>
      <t>Gyventojų pajamų mokestis                     (2022m.-  48,12 proc.; 1,1066;      2023 m. - 50,88 proc.;</t>
    </r>
    <r>
      <rPr>
        <sz val="10"/>
        <color indexed="10"/>
        <rFont val="Times New Roman"/>
        <family val="1"/>
        <charset val="186"/>
      </rPr>
      <t xml:space="preserve"> </t>
    </r>
    <r>
      <rPr>
        <sz val="10"/>
        <rFont val="Times New Roman"/>
        <family val="1"/>
        <charset val="186"/>
      </rPr>
      <t>1,1038)</t>
    </r>
  </si>
  <si>
    <t>GPM iš veiklos, kuria verčiamasi turint verslo liudijimą</t>
  </si>
  <si>
    <t>Žemės mokestis</t>
  </si>
  <si>
    <t>Nekilonojamojo turto mokestis</t>
  </si>
  <si>
    <t>Paveldimo turto mokestis</t>
  </si>
  <si>
    <t>Nuomos mokestis už valstybinę žemę</t>
  </si>
  <si>
    <t>Valstybės  rinkliava</t>
  </si>
  <si>
    <t>Pajamos iš baudų, konfiskuoto turto ir kitų netesybų</t>
  </si>
  <si>
    <t>Dividendai</t>
  </si>
  <si>
    <t>Palūkanos</t>
  </si>
  <si>
    <t>Kitos neišvardytos pajamos</t>
  </si>
  <si>
    <t>Turto realizavimo pajamos</t>
  </si>
  <si>
    <t>Vietinė rinkliava</t>
  </si>
  <si>
    <t>Vietinė rinkliava (už atliekų tvarkymą)</t>
  </si>
  <si>
    <t>Pajamos už ilgalaikio ir trumpalaikio materialiojo turto nuomą</t>
  </si>
  <si>
    <t>Pajamos už prekes ir paslaugas</t>
  </si>
  <si>
    <t>Įmokos už išlaikymą švietimo, soc. įstaigose</t>
  </si>
  <si>
    <t>Mokestis už aplinkos teršimą</t>
  </si>
  <si>
    <t>Mokestis už valstybinius gamtos išteklius</t>
  </si>
  <si>
    <t>Dotacijos</t>
  </si>
  <si>
    <t>IŠ VISO</t>
  </si>
  <si>
    <t>Laisvas likutis</t>
  </si>
  <si>
    <t>Likutis Aplinkos apsaugos rėmimo programos</t>
  </si>
  <si>
    <t xml:space="preserve">Likutis už parduotą žemę </t>
  </si>
  <si>
    <t xml:space="preserve">Likutis už parduotą socialinį būstą </t>
  </si>
  <si>
    <t>Likutis  vietinės rinkliavos už atliekų tvarkymą</t>
  </si>
  <si>
    <t xml:space="preserve">Įstaigų gautos pajamos </t>
  </si>
  <si>
    <t>Savivaldybės infrastruktūros plėtrai likutis</t>
  </si>
  <si>
    <t>ES lėšų laisvi likučiai</t>
  </si>
  <si>
    <t>likučiai iš viso tūkst. Eur</t>
  </si>
  <si>
    <t>Savarankiškosioms funkcijoms be likučių</t>
  </si>
  <si>
    <t xml:space="preserve">2023-2025 metų strateginio veiklos plano priemonė "Bendradarbystės centro "Spiečius" veiklos organizavimas (TP)" 2023 metų biudžeto projekte (poreikis)           </t>
  </si>
  <si>
    <t xml:space="preserve">2023-2025 metų strateginio veiklos plano priemonė "Investicijų ir kitų projektų skirtų 2014-2020 m. nacionalinei pažangos programai/ ES fondų investicijų programai, vykdymas (TE)" (ES lėšos) 2023 metų biudžeto projekte     </t>
  </si>
  <si>
    <t xml:space="preserve">2023-2025 metų strateginio veiklos plano priemonė "Investicijų ir kitų projektų vykdymas (naujo finansavimo periodo) (PP)" (ES lėšos) 2023 metų biudžeto projekte     </t>
  </si>
  <si>
    <t xml:space="preserve">2023-2025 metų strateginio veiklos plano priemonė "Investicijų ir kitų projektų vykdymas (naujo finansavimo periodo )(PP)" (ES lėšos) 2023 metų biudžeto projekte     </t>
  </si>
  <si>
    <t xml:space="preserve">2023-2025 metų strateginio veiklos plano 001  "Ugdymo kokybės,sporto ir modernios aplinkos užtikrinimo programa " (ES lėšos) 2023 metų biudžeto projekte     </t>
  </si>
  <si>
    <t xml:space="preserve">2023-2025 metų strateginio veiklos plano priemonė "Investicijų ir kitų projektų skirtų 2014-2020 m. nacionalinei pažangos programai/ ES fondų investicijų programai, vykdymas (TE)"(VIPA) 2023 metų biudžeto projekte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</si>
</sst>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42" x14ac:knownFonts="1">
    <font>
      <sz val="11"/>
      <color theme="1"/>
      <name val="Calibri"/>
      <family val="2"/>
      <charset val="186"/>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86"/>
    </font>
    <font>
      <sz val="10"/>
      <name val="Times New Roman"/>
      <family val="1"/>
      <charset val="186"/>
    </font>
    <font>
      <sz val="10"/>
      <name val="Arial"/>
      <family val="2"/>
      <charset val="186"/>
    </font>
    <font>
      <sz val="10"/>
      <color theme="1"/>
      <name val="Times New Roman"/>
      <family val="1"/>
      <charset val="186"/>
    </font>
    <font>
      <sz val="12"/>
      <color theme="1"/>
      <name val="Times New Roman"/>
      <family val="1"/>
      <charset val="186"/>
    </font>
    <font>
      <b/>
      <sz val="10"/>
      <color theme="1"/>
      <name val="Times New Roman"/>
      <family val="1"/>
    </font>
    <font>
      <b/>
      <sz val="10"/>
      <name val="Times New Roman"/>
      <family val="1"/>
    </font>
    <font>
      <sz val="11"/>
      <color theme="1"/>
      <name val="Times New Roman"/>
      <family val="1"/>
    </font>
    <font>
      <b/>
      <sz val="12"/>
      <name val="Times New Roman"/>
      <family val="1"/>
    </font>
    <font>
      <sz val="10"/>
      <name val="Times New Roman"/>
      <family val="1"/>
    </font>
    <font>
      <sz val="11"/>
      <name val="Times New Roman"/>
      <family val="1"/>
    </font>
    <font>
      <b/>
      <sz val="11"/>
      <color theme="1"/>
      <name val="Times New Roman"/>
      <family val="1"/>
    </font>
    <font>
      <sz val="10"/>
      <color theme="1"/>
      <name val="Times New Roman"/>
      <family val="1"/>
    </font>
    <font>
      <sz val="11"/>
      <name val="Times New Roman"/>
      <family val="1"/>
      <charset val="186"/>
    </font>
    <font>
      <b/>
      <sz val="11"/>
      <name val="Times New Roman"/>
      <family val="1"/>
      <charset val="186"/>
    </font>
    <font>
      <b/>
      <sz val="11"/>
      <name val="Times New Roman"/>
      <family val="1"/>
    </font>
    <font>
      <b/>
      <sz val="11"/>
      <color theme="1"/>
      <name val="Times New Roman"/>
      <family val="1"/>
      <charset val="186"/>
    </font>
    <font>
      <sz val="11"/>
      <color theme="1"/>
      <name val="Times New Roman"/>
      <family val="1"/>
      <charset val="186"/>
    </font>
    <font>
      <b/>
      <sz val="12"/>
      <color theme="1"/>
      <name val="Times New Roman"/>
      <family val="1"/>
      <charset val="186"/>
    </font>
    <font>
      <b/>
      <sz val="10"/>
      <name val="Times New Roman"/>
      <family val="1"/>
      <charset val="186"/>
    </font>
    <font>
      <b/>
      <sz val="10"/>
      <color theme="1"/>
      <name val="Times New Roman"/>
      <family val="1"/>
      <charset val="186"/>
    </font>
    <font>
      <b/>
      <sz val="11"/>
      <color theme="1"/>
      <name val="Calibri"/>
      <family val="2"/>
      <charset val="186"/>
      <scheme val="minor"/>
    </font>
    <font>
      <b/>
      <sz val="11"/>
      <color theme="1"/>
      <name val="Calibri"/>
      <family val="2"/>
      <scheme val="minor"/>
    </font>
    <font>
      <sz val="12"/>
      <name val="Times New Roman"/>
      <family val="1"/>
      <charset val="186"/>
    </font>
    <font>
      <b/>
      <sz val="12"/>
      <name val="Times New Roman"/>
      <family val="1"/>
      <charset val="186"/>
    </font>
    <font>
      <sz val="12"/>
      <color rgb="FF000000"/>
      <name val="Times New Roman"/>
      <family val="1"/>
      <charset val="186"/>
    </font>
    <font>
      <b/>
      <sz val="12"/>
      <color rgb="FF000000"/>
      <name val="Times New Roman"/>
      <family val="1"/>
      <charset val="186"/>
    </font>
    <font>
      <sz val="9"/>
      <name val="Times New Roman"/>
      <family val="1"/>
      <charset val="186"/>
    </font>
    <font>
      <sz val="9"/>
      <name val="Times New Roman"/>
      <family val="1"/>
    </font>
    <font>
      <sz val="9"/>
      <color indexed="10"/>
      <name val="Times New Roman"/>
      <family val="1"/>
    </font>
    <font>
      <b/>
      <sz val="9"/>
      <name val="Times New Roman"/>
      <family val="1"/>
      <charset val="186"/>
    </font>
    <font>
      <i/>
      <sz val="9"/>
      <name val="Times New Roman"/>
      <family val="1"/>
      <charset val="186"/>
    </font>
    <font>
      <sz val="8"/>
      <name val="Times New Roman"/>
      <family val="1"/>
      <charset val="186"/>
    </font>
    <font>
      <i/>
      <sz val="9"/>
      <color rgb="FFFF0000"/>
      <name val="Times New Roman"/>
      <family val="1"/>
      <charset val="186"/>
    </font>
    <font>
      <i/>
      <sz val="8"/>
      <name val="Times New Roman"/>
      <family val="1"/>
      <charset val="186"/>
    </font>
    <font>
      <sz val="9"/>
      <color rgb="FFFF0000"/>
      <name val="Times New Roman"/>
      <family val="1"/>
      <charset val="186"/>
    </font>
    <font>
      <sz val="10"/>
      <color indexed="10"/>
      <name val="Times New Roman"/>
      <family val="1"/>
      <charset val="186"/>
    </font>
  </fonts>
  <fills count="5">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s>
  <cellStyleXfs count="10">
    <xf numFmtId="0" fontId="0" fillId="0" borderId="0"/>
    <xf numFmtId="0" fontId="5" fillId="0" borderId="0"/>
    <xf numFmtId="0" fontId="7" fillId="0" borderId="0"/>
    <xf numFmtId="0" fontId="5" fillId="0" borderId="0"/>
    <xf numFmtId="0" fontId="4" fillId="0" borderId="0"/>
    <xf numFmtId="0" fontId="3" fillId="0" borderId="0"/>
    <xf numFmtId="0" fontId="2" fillId="0" borderId="0"/>
    <xf numFmtId="0" fontId="1" fillId="0" borderId="0"/>
    <xf numFmtId="0" fontId="1" fillId="0" borderId="0"/>
    <xf numFmtId="0" fontId="1" fillId="0" borderId="0"/>
  </cellStyleXfs>
  <cellXfs count="466">
    <xf numFmtId="0" fontId="0" fillId="0" borderId="0" xfId="0"/>
    <xf numFmtId="164" fontId="12" fillId="0" borderId="0" xfId="0" applyNumberFormat="1" applyFont="1" applyFill="1" applyBorder="1" applyAlignment="1">
      <alignment horizontal="center" vertical="center"/>
    </xf>
    <xf numFmtId="164" fontId="16" fillId="0" borderId="16" xfId="0" applyNumberFormat="1" applyFont="1" applyFill="1" applyBorder="1" applyAlignment="1">
      <alignment horizontal="center"/>
    </xf>
    <xf numFmtId="0" fontId="12" fillId="0" borderId="0" xfId="0" applyFont="1"/>
    <xf numFmtId="164" fontId="15" fillId="0" borderId="22" xfId="1" applyNumberFormat="1" applyFont="1" applyFill="1" applyBorder="1" applyAlignment="1">
      <alignment horizontal="center" vertical="center" wrapText="1"/>
    </xf>
    <xf numFmtId="0" fontId="16" fillId="0" borderId="0" xfId="0" applyFont="1" applyFill="1" applyAlignment="1">
      <alignment horizontal="right"/>
    </xf>
    <xf numFmtId="164" fontId="16" fillId="0" borderId="0" xfId="0" applyNumberFormat="1" applyFont="1" applyFill="1"/>
    <xf numFmtId="0" fontId="18" fillId="0" borderId="1" xfId="1" applyFont="1" applyFill="1" applyBorder="1" applyAlignment="1">
      <alignment horizontal="left" vertical="center" wrapText="1"/>
    </xf>
    <xf numFmtId="0" fontId="12" fillId="0" borderId="22" xfId="0" applyFont="1" applyFill="1" applyBorder="1" applyAlignment="1">
      <alignment horizontal="center" vertical="center"/>
    </xf>
    <xf numFmtId="164" fontId="15" fillId="0" borderId="22" xfId="1" applyNumberFormat="1" applyFont="1" applyFill="1" applyBorder="1" applyAlignment="1">
      <alignment horizontal="center" vertical="center"/>
    </xf>
    <xf numFmtId="0" fontId="21" fillId="0" borderId="0" xfId="0" applyFont="1" applyFill="1" applyAlignment="1">
      <alignment vertical="center"/>
    </xf>
    <xf numFmtId="0" fontId="22" fillId="0" borderId="0" xfId="0" applyFont="1" applyFill="1"/>
    <xf numFmtId="164" fontId="18" fillId="0" borderId="15" xfId="1" applyNumberFormat="1" applyFont="1" applyFill="1" applyBorder="1" applyAlignment="1">
      <alignment horizontal="center" vertical="center" wrapText="1"/>
    </xf>
    <xf numFmtId="164" fontId="18" fillId="0" borderId="1" xfId="1" applyNumberFormat="1"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2" fillId="0" borderId="0" xfId="0" applyFont="1"/>
    <xf numFmtId="0" fontId="22" fillId="0" borderId="0" xfId="0" applyFont="1" applyAlignment="1"/>
    <xf numFmtId="0" fontId="22" fillId="0" borderId="0" xfId="0" applyFont="1" applyFill="1" applyBorder="1" applyAlignment="1">
      <alignment horizontal="center" wrapText="1"/>
    </xf>
    <xf numFmtId="0" fontId="22" fillId="0" borderId="1" xfId="0" applyFont="1" applyFill="1" applyBorder="1" applyAlignment="1">
      <alignment horizontal="left" vertical="center" wrapText="1"/>
    </xf>
    <xf numFmtId="164" fontId="22" fillId="0" borderId="1" xfId="0" applyNumberFormat="1" applyFont="1" applyFill="1" applyBorder="1" applyAlignment="1">
      <alignment horizontal="center" vertical="center" wrapText="1"/>
    </xf>
    <xf numFmtId="0" fontId="22" fillId="0" borderId="1" xfId="0" applyFont="1" applyBorder="1" applyAlignment="1">
      <alignment horizontal="justify" vertical="center" wrapText="1"/>
    </xf>
    <xf numFmtId="0" fontId="22" fillId="0" borderId="3" xfId="0" applyFont="1" applyFill="1" applyBorder="1" applyAlignment="1">
      <alignment horizontal="center" vertical="center" wrapText="1"/>
    </xf>
    <xf numFmtId="0" fontId="22" fillId="0" borderId="3" xfId="0" applyFont="1" applyBorder="1" applyAlignment="1">
      <alignment horizontal="justify" vertical="center" wrapText="1"/>
    </xf>
    <xf numFmtId="164" fontId="22" fillId="0" borderId="3" xfId="0" applyNumberFormat="1" applyFont="1" applyFill="1" applyBorder="1" applyAlignment="1">
      <alignment horizontal="center" vertical="center" wrapText="1"/>
    </xf>
    <xf numFmtId="164" fontId="21" fillId="0" borderId="16"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22" fillId="0" borderId="2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164" fontId="12" fillId="0" borderId="6" xfId="0" applyNumberFormat="1" applyFont="1" applyFill="1" applyBorder="1" applyAlignment="1">
      <alignment horizontal="center" vertical="center"/>
    </xf>
    <xf numFmtId="164" fontId="16" fillId="0" borderId="17" xfId="0" applyNumberFormat="1" applyFont="1" applyFill="1" applyBorder="1" applyAlignment="1">
      <alignment horizontal="center"/>
    </xf>
    <xf numFmtId="0" fontId="15" fillId="0" borderId="1" xfId="1" applyFont="1" applyFill="1" applyBorder="1" applyAlignment="1">
      <alignment horizontal="left" vertical="center" wrapText="1"/>
    </xf>
    <xf numFmtId="0" fontId="15" fillId="0" borderId="8" xfId="1" applyFont="1" applyFill="1" applyBorder="1" applyAlignment="1">
      <alignment horizontal="left" vertical="top" wrapText="1"/>
    </xf>
    <xf numFmtId="0" fontId="15" fillId="0" borderId="26" xfId="1" applyFont="1" applyFill="1" applyBorder="1" applyAlignment="1">
      <alignment vertical="top" wrapText="1"/>
    </xf>
    <xf numFmtId="0" fontId="15" fillId="0" borderId="3" xfId="1" applyFont="1" applyFill="1" applyBorder="1" applyAlignment="1">
      <alignment vertical="top" wrapText="1"/>
    </xf>
    <xf numFmtId="0" fontId="12" fillId="0" borderId="2" xfId="0" applyFont="1" applyBorder="1"/>
    <xf numFmtId="0" fontId="12" fillId="0" borderId="9" xfId="0" applyFont="1" applyBorder="1"/>
    <xf numFmtId="0" fontId="12" fillId="0" borderId="11" xfId="0" applyFont="1" applyBorder="1"/>
    <xf numFmtId="1" fontId="21" fillId="0" borderId="23" xfId="0" applyNumberFormat="1" applyFont="1" applyFill="1" applyBorder="1" applyAlignment="1">
      <alignment horizontal="center" vertical="center" wrapText="1"/>
    </xf>
    <xf numFmtId="164" fontId="19" fillId="0" borderId="16" xfId="1" applyNumberFormat="1" applyFont="1" applyFill="1" applyBorder="1" applyAlignment="1">
      <alignment horizontal="center" vertical="center" wrapText="1"/>
    </xf>
    <xf numFmtId="164" fontId="19" fillId="0" borderId="17" xfId="1" applyNumberFormat="1" applyFont="1" applyFill="1" applyBorder="1" applyAlignment="1">
      <alignment horizontal="center" vertical="center" wrapText="1"/>
    </xf>
    <xf numFmtId="164" fontId="21" fillId="0" borderId="0" xfId="0" applyNumberFormat="1" applyFont="1" applyFill="1" applyAlignment="1">
      <alignment horizontal="center"/>
    </xf>
    <xf numFmtId="164" fontId="19" fillId="0" borderId="16" xfId="1" applyNumberFormat="1" applyFont="1" applyFill="1" applyBorder="1" applyAlignment="1">
      <alignment vertical="center" wrapText="1"/>
    </xf>
    <xf numFmtId="0" fontId="12" fillId="0" borderId="0" xfId="0" applyFont="1" applyFill="1" applyAlignment="1">
      <alignment horizontal="right"/>
    </xf>
    <xf numFmtId="164" fontId="11" fillId="0" borderId="15" xfId="1" applyNumberFormat="1" applyFont="1" applyFill="1" applyBorder="1" applyAlignment="1">
      <alignment horizontal="center" vertical="center" wrapText="1"/>
    </xf>
    <xf numFmtId="164" fontId="14" fillId="0" borderId="21" xfId="1"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wrapText="1"/>
    </xf>
    <xf numFmtId="0" fontId="6" fillId="0" borderId="8" xfId="1" applyFont="1" applyFill="1" applyBorder="1" applyAlignment="1">
      <alignment vertical="top" wrapText="1"/>
    </xf>
    <xf numFmtId="0" fontId="6" fillId="0" borderId="26" xfId="1" applyFont="1" applyFill="1" applyBorder="1" applyAlignment="1">
      <alignment horizontal="left" vertical="top" wrapText="1"/>
    </xf>
    <xf numFmtId="164" fontId="15" fillId="0" borderId="1" xfId="1" applyNumberFormat="1" applyFont="1" applyFill="1" applyBorder="1" applyAlignment="1">
      <alignment horizontal="center" vertical="center" wrapText="1"/>
    </xf>
    <xf numFmtId="0" fontId="12" fillId="0" borderId="0" xfId="0" applyFont="1" applyFill="1" applyBorder="1"/>
    <xf numFmtId="164" fontId="15" fillId="0" borderId="15" xfId="1" applyNumberFormat="1"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25" xfId="0" applyFont="1" applyFill="1" applyBorder="1" applyAlignment="1">
      <alignment horizontal="center" vertical="center"/>
    </xf>
    <xf numFmtId="164" fontId="15" fillId="0" borderId="21" xfId="1" applyNumberFormat="1" applyFont="1" applyFill="1" applyBorder="1" applyAlignment="1">
      <alignment horizontal="center" vertical="center" wrapText="1"/>
    </xf>
    <xf numFmtId="0" fontId="12" fillId="0" borderId="4" xfId="0" applyFont="1" applyFill="1" applyBorder="1" applyAlignment="1">
      <alignment horizontal="center" vertical="center"/>
    </xf>
    <xf numFmtId="164" fontId="12" fillId="0" borderId="22" xfId="0" applyNumberFormat="1" applyFont="1" applyFill="1" applyBorder="1" applyAlignment="1">
      <alignment horizontal="center" vertical="center"/>
    </xf>
    <xf numFmtId="164" fontId="15" fillId="0" borderId="3" xfId="1" applyNumberFormat="1" applyFont="1" applyFill="1" applyBorder="1" applyAlignment="1">
      <alignment horizontal="center" vertical="center" wrapText="1"/>
    </xf>
    <xf numFmtId="0" fontId="15" fillId="0" borderId="1" xfId="1" applyFont="1" applyFill="1" applyBorder="1" applyAlignment="1">
      <alignment horizontal="left" vertical="top" wrapText="1"/>
    </xf>
    <xf numFmtId="0" fontId="15" fillId="0" borderId="1" xfId="1" applyFont="1" applyFill="1" applyBorder="1" applyAlignment="1">
      <alignment vertical="top" wrapText="1"/>
    </xf>
    <xf numFmtId="0" fontId="15" fillId="0" borderId="15" xfId="1" applyFont="1" applyFill="1" applyBorder="1" applyAlignment="1">
      <alignment horizontal="left" vertical="center" wrapText="1"/>
    </xf>
    <xf numFmtId="0" fontId="12" fillId="0" borderId="0" xfId="0" applyFont="1" applyFill="1"/>
    <xf numFmtId="164" fontId="12" fillId="0" borderId="1" xfId="0" applyNumberFormat="1" applyFont="1" applyFill="1" applyBorder="1"/>
    <xf numFmtId="164" fontId="12" fillId="0" borderId="12" xfId="0" applyNumberFormat="1" applyFont="1" applyFill="1" applyBorder="1"/>
    <xf numFmtId="164" fontId="15" fillId="0" borderId="10" xfId="1" applyNumberFormat="1" applyFont="1" applyFill="1" applyBorder="1" applyAlignment="1">
      <alignment vertical="center"/>
    </xf>
    <xf numFmtId="0" fontId="21" fillId="0" borderId="2" xfId="0" applyFont="1" applyFill="1" applyBorder="1" applyAlignment="1">
      <alignment horizontal="center" vertical="center"/>
    </xf>
    <xf numFmtId="0" fontId="19" fillId="0" borderId="10" xfId="1" applyFont="1" applyFill="1" applyBorder="1" applyAlignment="1">
      <alignment horizontal="left" vertical="center" wrapText="1"/>
    </xf>
    <xf numFmtId="164" fontId="19" fillId="0" borderId="10" xfId="1" applyNumberFormat="1" applyFont="1" applyFill="1" applyBorder="1" applyAlignment="1">
      <alignment horizontal="center" vertical="center" wrapText="1"/>
    </xf>
    <xf numFmtId="0" fontId="21" fillId="0" borderId="25" xfId="0" applyFont="1" applyFill="1" applyBorder="1" applyAlignment="1">
      <alignment horizontal="center" vertical="center"/>
    </xf>
    <xf numFmtId="0" fontId="19" fillId="0" borderId="1" xfId="1" applyFont="1" applyFill="1" applyBorder="1" applyAlignment="1">
      <alignment horizontal="left" vertical="top" wrapText="1"/>
    </xf>
    <xf numFmtId="164" fontId="19" fillId="0" borderId="15" xfId="1" applyNumberFormat="1" applyFont="1" applyFill="1" applyBorder="1" applyAlignment="1">
      <alignment horizontal="center" vertical="center" wrapText="1"/>
    </xf>
    <xf numFmtId="0" fontId="19" fillId="0" borderId="1" xfId="1" applyFont="1" applyFill="1" applyBorder="1" applyAlignment="1">
      <alignment vertical="top" wrapText="1"/>
    </xf>
    <xf numFmtId="0" fontId="21" fillId="0" borderId="4" xfId="0" applyFont="1" applyFill="1" applyBorder="1" applyAlignment="1">
      <alignment horizontal="center" vertical="center"/>
    </xf>
    <xf numFmtId="164" fontId="21" fillId="0" borderId="22"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xf>
    <xf numFmtId="0" fontId="21" fillId="0" borderId="1" xfId="0" applyFont="1" applyFill="1" applyBorder="1" applyAlignment="1">
      <alignment horizontal="center" vertical="center"/>
    </xf>
    <xf numFmtId="164" fontId="19" fillId="0" borderId="1" xfId="1" applyNumberFormat="1" applyFont="1" applyFill="1" applyBorder="1" applyAlignment="1">
      <alignment horizontal="center" vertical="center" wrapText="1"/>
    </xf>
    <xf numFmtId="0" fontId="12" fillId="0" borderId="3" xfId="0" applyFont="1" applyFill="1" applyBorder="1" applyAlignment="1">
      <alignment horizontal="center" vertical="center"/>
    </xf>
    <xf numFmtId="164" fontId="12" fillId="0" borderId="3" xfId="0" applyNumberFormat="1" applyFont="1" applyFill="1" applyBorder="1" applyAlignment="1">
      <alignment horizontal="center" vertical="center"/>
    </xf>
    <xf numFmtId="0" fontId="15" fillId="0" borderId="3" xfId="1" applyFont="1" applyFill="1" applyBorder="1" applyAlignment="1">
      <alignment horizontal="left" vertical="top" wrapText="1"/>
    </xf>
    <xf numFmtId="0" fontId="21" fillId="0" borderId="3" xfId="0" applyFont="1" applyFill="1" applyBorder="1" applyAlignment="1">
      <alignment horizontal="center" vertical="center"/>
    </xf>
    <xf numFmtId="0" fontId="19" fillId="0" borderId="3" xfId="1" applyFont="1" applyFill="1" applyBorder="1" applyAlignment="1">
      <alignment horizontal="left" vertical="top" wrapText="1"/>
    </xf>
    <xf numFmtId="2" fontId="19" fillId="0" borderId="3" xfId="1" applyNumberFormat="1" applyFont="1" applyFill="1" applyBorder="1" applyAlignment="1">
      <alignment horizontal="center" vertical="center" wrapText="1"/>
    </xf>
    <xf numFmtId="164" fontId="21" fillId="0" borderId="3" xfId="0" applyNumberFormat="1" applyFont="1" applyFill="1" applyBorder="1" applyAlignment="1">
      <alignment horizontal="center" vertical="center"/>
    </xf>
    <xf numFmtId="0" fontId="0" fillId="0" borderId="0" xfId="0" applyFill="1"/>
    <xf numFmtId="0" fontId="21"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164" fontId="21" fillId="0" borderId="1" xfId="0" applyNumberFormat="1" applyFont="1" applyFill="1" applyBorder="1" applyAlignment="1">
      <alignment horizontal="center" vertical="center" wrapText="1"/>
    </xf>
    <xf numFmtId="0" fontId="21" fillId="0" borderId="15" xfId="0" applyFont="1" applyFill="1" applyBorder="1" applyAlignment="1">
      <alignment horizontal="center" vertical="center" wrapText="1"/>
    </xf>
    <xf numFmtId="164" fontId="21" fillId="0" borderId="15" xfId="0" applyNumberFormat="1" applyFont="1" applyFill="1" applyBorder="1" applyAlignment="1">
      <alignment horizontal="center" vertical="center" wrapText="1"/>
    </xf>
    <xf numFmtId="0" fontId="21" fillId="0" borderId="15" xfId="0" applyFont="1" applyFill="1" applyBorder="1" applyAlignment="1">
      <alignment horizontal="left" vertical="center" wrapText="1"/>
    </xf>
    <xf numFmtId="164" fontId="11" fillId="0" borderId="1" xfId="1" applyNumberFormat="1" applyFont="1" applyFill="1" applyBorder="1" applyAlignment="1">
      <alignment horizontal="center" vertical="center" wrapText="1"/>
    </xf>
    <xf numFmtId="0" fontId="6" fillId="0" borderId="1" xfId="1" quotePrefix="1" applyFont="1" applyFill="1" applyBorder="1" applyAlignment="1">
      <alignment horizontal="left" vertical="top" wrapText="1"/>
    </xf>
    <xf numFmtId="164" fontId="10" fillId="0" borderId="7" xfId="0" applyNumberFormat="1" applyFont="1" applyBorder="1" applyAlignment="1">
      <alignment horizontal="center"/>
    </xf>
    <xf numFmtId="164" fontId="10" fillId="0" borderId="5" xfId="0" applyNumberFormat="1" applyFont="1" applyBorder="1" applyAlignment="1">
      <alignment horizontal="center"/>
    </xf>
    <xf numFmtId="0" fontId="8" fillId="0" borderId="4" xfId="0" applyFont="1" applyFill="1" applyBorder="1" applyAlignment="1">
      <alignment horizontal="center" vertical="center"/>
    </xf>
    <xf numFmtId="164" fontId="12" fillId="0" borderId="32" xfId="0" applyNumberFormat="1" applyFont="1" applyBorder="1"/>
    <xf numFmtId="164" fontId="12" fillId="0" borderId="14" xfId="0" applyNumberFormat="1" applyFont="1" applyBorder="1"/>
    <xf numFmtId="164" fontId="12" fillId="0" borderId="33" xfId="0" applyNumberFormat="1" applyFont="1" applyBorder="1"/>
    <xf numFmtId="164" fontId="12" fillId="0" borderId="24" xfId="0" applyNumberFormat="1" applyFont="1" applyBorder="1"/>
    <xf numFmtId="164" fontId="21" fillId="0" borderId="34" xfId="0" applyNumberFormat="1" applyFont="1" applyBorder="1"/>
    <xf numFmtId="164" fontId="21" fillId="0" borderId="20" xfId="0" applyNumberFormat="1" applyFont="1" applyBorder="1"/>
    <xf numFmtId="164" fontId="15" fillId="0" borderId="22" xfId="0" applyNumberFormat="1" applyFont="1" applyFill="1" applyBorder="1" applyAlignment="1">
      <alignment horizontal="center" vertical="center"/>
    </xf>
    <xf numFmtId="0" fontId="8" fillId="0" borderId="2" xfId="0" applyFont="1" applyBorder="1" applyAlignment="1">
      <alignment horizontal="center" vertical="center"/>
    </xf>
    <xf numFmtId="0" fontId="6" fillId="0" borderId="10" xfId="1" applyFont="1" applyFill="1" applyBorder="1" applyAlignment="1">
      <alignment vertical="top" wrapText="1"/>
    </xf>
    <xf numFmtId="164" fontId="11" fillId="0" borderId="10" xfId="1" applyNumberFormat="1" applyFont="1" applyFill="1" applyBorder="1" applyAlignment="1">
      <alignment horizontal="center" vertical="center" wrapText="1"/>
    </xf>
    <xf numFmtId="164" fontId="14" fillId="0" borderId="14" xfId="1"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5" xfId="0" applyFont="1" applyFill="1" applyBorder="1" applyAlignment="1">
      <alignment horizontal="center" vertical="center"/>
    </xf>
    <xf numFmtId="164" fontId="12" fillId="0" borderId="36" xfId="0" applyNumberFormat="1" applyFont="1" applyBorder="1"/>
    <xf numFmtId="164" fontId="12" fillId="0" borderId="38" xfId="0" applyNumberFormat="1" applyFont="1" applyBorder="1"/>
    <xf numFmtId="0" fontId="12" fillId="0" borderId="39" xfId="0" applyFont="1" applyBorder="1" applyAlignment="1">
      <alignment horizontal="left"/>
    </xf>
    <xf numFmtId="0" fontId="12" fillId="0" borderId="40" xfId="0" applyFont="1" applyBorder="1" applyAlignment="1">
      <alignment horizontal="left"/>
    </xf>
    <xf numFmtId="164" fontId="12" fillId="0" borderId="3" xfId="0" applyNumberFormat="1" applyFont="1" applyBorder="1"/>
    <xf numFmtId="164" fontId="12" fillId="0" borderId="41" xfId="0" applyNumberFormat="1" applyFont="1" applyBorder="1"/>
    <xf numFmtId="164" fontId="24" fillId="0" borderId="1" xfId="1" applyNumberFormat="1" applyFont="1" applyFill="1" applyBorder="1" applyAlignment="1">
      <alignment horizontal="center" vertical="center" wrapText="1"/>
    </xf>
    <xf numFmtId="164" fontId="6" fillId="0" borderId="22" xfId="1" applyNumberFormat="1" applyFont="1" applyFill="1" applyBorder="1" applyAlignment="1">
      <alignment horizontal="center" vertical="center" wrapText="1"/>
    </xf>
    <xf numFmtId="0" fontId="8" fillId="0" borderId="0" xfId="0" applyFont="1"/>
    <xf numFmtId="164" fontId="15" fillId="0" borderId="14" xfId="1" applyNumberFormat="1" applyFont="1" applyFill="1" applyBorder="1" applyAlignment="1">
      <alignment vertical="center"/>
    </xf>
    <xf numFmtId="164" fontId="12" fillId="0" borderId="22" xfId="0" applyNumberFormat="1" applyFont="1" applyFill="1" applyBorder="1"/>
    <xf numFmtId="164" fontId="12" fillId="0" borderId="24" xfId="0" applyNumberFormat="1" applyFont="1" applyFill="1" applyBorder="1"/>
    <xf numFmtId="164" fontId="19" fillId="0" borderId="14" xfId="1" applyNumberFormat="1" applyFont="1" applyFill="1" applyBorder="1" applyAlignment="1">
      <alignment horizontal="center" vertical="center" wrapText="1"/>
    </xf>
    <xf numFmtId="164" fontId="19" fillId="0" borderId="21" xfId="1" applyNumberFormat="1" applyFont="1" applyFill="1" applyBorder="1" applyAlignment="1">
      <alignment horizontal="center" vertical="center" wrapText="1"/>
    </xf>
    <xf numFmtId="164" fontId="0" fillId="0" borderId="0" xfId="0" applyNumberFormat="1" applyFill="1"/>
    <xf numFmtId="164" fontId="0" fillId="2" borderId="0" xfId="0" applyNumberFormat="1" applyFill="1"/>
    <xf numFmtId="0" fontId="0" fillId="2" borderId="0" xfId="0" applyFill="1"/>
    <xf numFmtId="0" fontId="12" fillId="2" borderId="0" xfId="0" applyFont="1" applyFill="1" applyBorder="1" applyAlignment="1">
      <alignment horizontal="right"/>
    </xf>
    <xf numFmtId="0" fontId="6" fillId="0" borderId="44" xfId="1" applyFont="1" applyFill="1" applyBorder="1" applyAlignment="1">
      <alignment horizontal="center" vertical="center" wrapText="1"/>
    </xf>
    <xf numFmtId="0" fontId="8" fillId="0" borderId="12"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6" fillId="0" borderId="15" xfId="1" applyFont="1" applyFill="1" applyBorder="1" applyAlignment="1">
      <alignment horizontal="left" vertical="top" wrapText="1"/>
    </xf>
    <xf numFmtId="164" fontId="6" fillId="0" borderId="15" xfId="1" applyNumberFormat="1" applyFont="1" applyFill="1" applyBorder="1" applyAlignment="1">
      <alignment horizontal="center" vertical="center" wrapText="1"/>
    </xf>
    <xf numFmtId="164" fontId="6" fillId="0" borderId="45" xfId="1" applyNumberFormat="1" applyFont="1" applyFill="1" applyBorder="1" applyAlignment="1">
      <alignment horizontal="center" vertical="center" wrapText="1"/>
    </xf>
    <xf numFmtId="0" fontId="8" fillId="0" borderId="45" xfId="0" applyFont="1" applyBorder="1" applyAlignment="1">
      <alignment horizontal="center" vertical="center"/>
    </xf>
    <xf numFmtId="2" fontId="8" fillId="0" borderId="22" xfId="0" applyNumberFormat="1" applyFont="1" applyBorder="1" applyAlignment="1">
      <alignment horizontal="center" vertical="center"/>
    </xf>
    <xf numFmtId="0" fontId="8" fillId="0" borderId="4" xfId="0" applyFont="1" applyFill="1" applyBorder="1" applyAlignment="1">
      <alignment horizontal="center" vertical="center" wrapText="1"/>
    </xf>
    <xf numFmtId="164" fontId="6" fillId="0" borderId="35" xfId="1" applyNumberFormat="1" applyFont="1" applyFill="1" applyBorder="1" applyAlignment="1">
      <alignment horizontal="center" vertical="center" wrapText="1"/>
    </xf>
    <xf numFmtId="2" fontId="8" fillId="0" borderId="35" xfId="0" applyNumberFormat="1" applyFont="1" applyFill="1" applyBorder="1" applyAlignment="1">
      <alignment horizontal="center" vertical="center"/>
    </xf>
    <xf numFmtId="0" fontId="6" fillId="0" borderId="33" xfId="1" applyFont="1" applyFill="1" applyBorder="1" applyAlignment="1">
      <alignment horizontal="left" vertical="top" wrapText="1"/>
    </xf>
    <xf numFmtId="164" fontId="6" fillId="0" borderId="12" xfId="1" applyNumberFormat="1" applyFont="1" applyFill="1" applyBorder="1" applyAlignment="1">
      <alignment horizontal="center" vertical="center" wrapText="1"/>
    </xf>
    <xf numFmtId="164" fontId="6" fillId="0" borderId="44" xfId="1" applyNumberFormat="1" applyFont="1" applyFill="1" applyBorder="1" applyAlignment="1">
      <alignment horizontal="center" vertical="center" wrapText="1"/>
    </xf>
    <xf numFmtId="2" fontId="8" fillId="0" borderId="12" xfId="0" applyNumberFormat="1" applyFont="1" applyBorder="1" applyAlignment="1">
      <alignment horizontal="center" vertical="center"/>
    </xf>
    <xf numFmtId="2" fontId="8" fillId="0" borderId="46" xfId="0" applyNumberFormat="1" applyFont="1" applyBorder="1" applyAlignment="1">
      <alignment horizontal="center" vertical="center"/>
    </xf>
    <xf numFmtId="164" fontId="24" fillId="0" borderId="16" xfId="1" applyNumberFormat="1" applyFont="1" applyBorder="1" applyAlignment="1">
      <alignment horizontal="center" vertical="center" wrapText="1"/>
    </xf>
    <xf numFmtId="164" fontId="25" fillId="0" borderId="16" xfId="0" applyNumberFormat="1" applyFont="1" applyBorder="1" applyAlignment="1">
      <alignment horizontal="center"/>
    </xf>
    <xf numFmtId="164" fontId="25" fillId="0" borderId="47" xfId="0" applyNumberFormat="1" applyFont="1" applyBorder="1" applyAlignment="1">
      <alignment horizontal="center"/>
    </xf>
    <xf numFmtId="0" fontId="25" fillId="0" borderId="17" xfId="0" applyFont="1" applyBorder="1" applyAlignment="1">
      <alignment horizontal="center"/>
    </xf>
    <xf numFmtId="0" fontId="25" fillId="0" borderId="34" xfId="0" applyFont="1" applyBorder="1" applyAlignment="1">
      <alignment horizontal="center"/>
    </xf>
    <xf numFmtId="0" fontId="1" fillId="0" borderId="2" xfId="0" applyFont="1" applyBorder="1"/>
    <xf numFmtId="164" fontId="0" fillId="0" borderId="10" xfId="0" applyNumberFormat="1" applyBorder="1" applyAlignment="1">
      <alignment horizontal="center"/>
    </xf>
    <xf numFmtId="2" fontId="0" fillId="0" borderId="10" xfId="0" applyNumberFormat="1" applyBorder="1" applyAlignment="1">
      <alignment horizontal="center"/>
    </xf>
    <xf numFmtId="2" fontId="0" fillId="0" borderId="14" xfId="0" applyNumberFormat="1" applyBorder="1" applyAlignment="1">
      <alignment horizontal="center"/>
    </xf>
    <xf numFmtId="0" fontId="1" fillId="0" borderId="4" xfId="0" applyFont="1" applyBorder="1"/>
    <xf numFmtId="164" fontId="0" fillId="0" borderId="1" xfId="0" applyNumberFormat="1" applyBorder="1" applyAlignment="1">
      <alignment horizontal="center"/>
    </xf>
    <xf numFmtId="0" fontId="0" fillId="0" borderId="1" xfId="0" applyBorder="1" applyAlignment="1">
      <alignment horizontal="center"/>
    </xf>
    <xf numFmtId="0" fontId="0" fillId="0" borderId="22" xfId="0" applyBorder="1" applyAlignment="1">
      <alignment horizontal="center"/>
    </xf>
    <xf numFmtId="164" fontId="27" fillId="0" borderId="0" xfId="0" applyNumberFormat="1" applyFont="1" applyFill="1" applyBorder="1" applyAlignment="1">
      <alignment horizontal="center"/>
    </xf>
    <xf numFmtId="164" fontId="26" fillId="0" borderId="0" xfId="0" applyNumberFormat="1" applyFont="1" applyAlignment="1">
      <alignment horizontal="center"/>
    </xf>
    <xf numFmtId="2" fontId="26" fillId="0" borderId="0" xfId="0" applyNumberFormat="1" applyFont="1" applyAlignment="1">
      <alignment horizontal="center"/>
    </xf>
    <xf numFmtId="14" fontId="0" fillId="0" borderId="0" xfId="0" applyNumberFormat="1"/>
    <xf numFmtId="164" fontId="0" fillId="0" borderId="14" xfId="0" applyNumberFormat="1" applyBorder="1" applyAlignment="1">
      <alignment horizontal="center"/>
    </xf>
    <xf numFmtId="0" fontId="12" fillId="0" borderId="25" xfId="0" applyFont="1" applyFill="1" applyBorder="1" applyAlignment="1">
      <alignment horizontal="center" vertical="center" wrapText="1"/>
    </xf>
    <xf numFmtId="0" fontId="12" fillId="0" borderId="1" xfId="0" applyFont="1" applyFill="1" applyBorder="1" applyAlignment="1">
      <alignment wrapText="1"/>
    </xf>
    <xf numFmtId="164" fontId="15" fillId="0" borderId="1" xfId="0" applyNumberFormat="1" applyFont="1" applyFill="1" applyBorder="1" applyAlignment="1">
      <alignment horizontal="center" vertical="center"/>
    </xf>
    <xf numFmtId="164" fontId="15" fillId="0" borderId="1" xfId="1" applyNumberFormat="1" applyFont="1" applyFill="1" applyBorder="1" applyAlignment="1">
      <alignment horizontal="center" vertical="center"/>
    </xf>
    <xf numFmtId="164" fontId="12" fillId="0" borderId="1" xfId="0" applyNumberFormat="1" applyFont="1" applyFill="1" applyBorder="1" applyAlignment="1">
      <alignment horizontal="center"/>
    </xf>
    <xf numFmtId="0" fontId="12" fillId="0" borderId="1" xfId="0" applyFont="1" applyFill="1" applyBorder="1" applyAlignment="1">
      <alignment horizontal="left"/>
    </xf>
    <xf numFmtId="164" fontId="20" fillId="0" borderId="16" xfId="1" applyNumberFormat="1" applyFont="1" applyFill="1" applyBorder="1" applyAlignment="1">
      <alignment horizontal="center" vertical="center" wrapText="1"/>
    </xf>
    <xf numFmtId="164" fontId="20" fillId="0" borderId="17" xfId="1" applyNumberFormat="1" applyFont="1" applyFill="1" applyBorder="1" applyAlignment="1">
      <alignment horizontal="center" vertical="center" wrapText="1"/>
    </xf>
    <xf numFmtId="0" fontId="12" fillId="0" borderId="2" xfId="0" applyFont="1" applyFill="1" applyBorder="1"/>
    <xf numFmtId="164" fontId="12" fillId="0" borderId="10" xfId="0" applyNumberFormat="1" applyFont="1" applyFill="1" applyBorder="1"/>
    <xf numFmtId="0" fontId="12" fillId="0" borderId="4" xfId="0" applyFont="1" applyFill="1" applyBorder="1"/>
    <xf numFmtId="0" fontId="12" fillId="0" borderId="11" xfId="0" applyFont="1" applyFill="1" applyBorder="1"/>
    <xf numFmtId="164" fontId="12" fillId="0" borderId="1" xfId="0" applyNumberFormat="1" applyFont="1" applyFill="1" applyBorder="1" applyAlignment="1">
      <alignment horizontal="center" vertical="center" wrapText="1"/>
    </xf>
    <xf numFmtId="164" fontId="8" fillId="0" borderId="21" xfId="0" applyNumberFormat="1" applyFont="1" applyBorder="1" applyAlignment="1">
      <alignment horizontal="center" vertical="center"/>
    </xf>
    <xf numFmtId="164" fontId="12" fillId="0" borderId="2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6" fillId="0" borderId="16" xfId="0" applyNumberFormat="1" applyFont="1" applyFill="1" applyBorder="1" applyAlignment="1">
      <alignment horizontal="center" vertical="center"/>
    </xf>
    <xf numFmtId="164" fontId="16" fillId="0" borderId="19" xfId="0" applyNumberFormat="1" applyFont="1" applyFill="1" applyBorder="1"/>
    <xf numFmtId="164" fontId="16" fillId="0" borderId="34" xfId="0" applyNumberFormat="1" applyFont="1" applyFill="1" applyBorder="1"/>
    <xf numFmtId="0" fontId="21" fillId="0" borderId="18" xfId="0" applyFont="1" applyFill="1" applyBorder="1" applyAlignment="1">
      <alignment horizontal="right"/>
    </xf>
    <xf numFmtId="164" fontId="12" fillId="0" borderId="32" xfId="0" applyNumberFormat="1" applyFont="1" applyFill="1" applyBorder="1"/>
    <xf numFmtId="164" fontId="12" fillId="0" borderId="26" xfId="0" applyNumberFormat="1" applyFont="1" applyFill="1" applyBorder="1"/>
    <xf numFmtId="164" fontId="12" fillId="0" borderId="33" xfId="0" applyNumberFormat="1" applyFont="1" applyFill="1" applyBorder="1"/>
    <xf numFmtId="164" fontId="21" fillId="0" borderId="29" xfId="0" applyNumberFormat="1" applyFont="1" applyFill="1" applyBorder="1" applyAlignment="1"/>
    <xf numFmtId="164" fontId="12" fillId="0" borderId="32" xfId="0" applyNumberFormat="1" applyFont="1" applyFill="1" applyBorder="1" applyAlignment="1">
      <alignment horizontal="center"/>
    </xf>
    <xf numFmtId="164" fontId="12" fillId="0" borderId="10" xfId="0" applyNumberFormat="1" applyFont="1" applyFill="1" applyBorder="1" applyAlignment="1">
      <alignment horizontal="center"/>
    </xf>
    <xf numFmtId="164" fontId="21" fillId="0" borderId="29" xfId="0" applyNumberFormat="1" applyFont="1" applyFill="1" applyBorder="1" applyAlignment="1">
      <alignment horizontal="center"/>
    </xf>
    <xf numFmtId="164" fontId="16" fillId="0" borderId="19" xfId="0" applyNumberFormat="1" applyFont="1" applyFill="1" applyBorder="1" applyAlignment="1">
      <alignment horizontal="center"/>
    </xf>
    <xf numFmtId="164" fontId="16" fillId="0" borderId="34" xfId="0" applyNumberFormat="1" applyFont="1" applyFill="1" applyBorder="1" applyAlignment="1">
      <alignment horizontal="center"/>
    </xf>
    <xf numFmtId="0" fontId="15" fillId="0" borderId="1" xfId="1" applyFont="1" applyFill="1" applyBorder="1" applyAlignment="1">
      <alignment horizontal="center" vertical="top" wrapText="1"/>
    </xf>
    <xf numFmtId="164" fontId="15" fillId="0" borderId="10" xfId="1" applyNumberFormat="1" applyFont="1" applyFill="1" applyBorder="1" applyAlignment="1">
      <alignment horizontal="center" vertical="center"/>
    </xf>
    <xf numFmtId="164" fontId="12" fillId="0" borderId="12" xfId="0" applyNumberFormat="1" applyFont="1" applyFill="1" applyBorder="1" applyAlignment="1">
      <alignment horizontal="center"/>
    </xf>
    <xf numFmtId="164" fontId="16" fillId="0" borderId="0" xfId="0" applyNumberFormat="1" applyFont="1" applyFill="1" applyAlignment="1">
      <alignment horizontal="center"/>
    </xf>
    <xf numFmtId="2" fontId="0" fillId="0" borderId="0" xfId="0" applyNumberFormat="1"/>
    <xf numFmtId="164" fontId="0" fillId="0" borderId="0" xfId="0" applyNumberFormat="1"/>
    <xf numFmtId="49" fontId="22" fillId="0" borderId="1" xfId="0" applyNumberFormat="1" applyFont="1" applyFill="1" applyBorder="1" applyAlignment="1">
      <alignment horizontal="center" vertical="center" wrapText="1"/>
    </xf>
    <xf numFmtId="0" fontId="22" fillId="0" borderId="15" xfId="0" applyFont="1" applyFill="1" applyBorder="1" applyAlignment="1">
      <alignment horizontal="center" vertical="center" wrapText="1"/>
    </xf>
    <xf numFmtId="0" fontId="9" fillId="0" borderId="15" xfId="0" applyFont="1" applyBorder="1" applyAlignment="1">
      <alignment horizontal="justify" vertical="center" wrapText="1"/>
    </xf>
    <xf numFmtId="49" fontId="21" fillId="0" borderId="23" xfId="0" applyNumberFormat="1" applyFont="1" applyFill="1" applyBorder="1" applyAlignment="1">
      <alignment horizontal="center" vertical="center" wrapText="1"/>
    </xf>
    <xf numFmtId="0" fontId="19" fillId="0" borderId="16" xfId="1" applyFont="1" applyFill="1" applyBorder="1" applyAlignment="1">
      <alignment horizontal="left" vertical="center" wrapText="1"/>
    </xf>
    <xf numFmtId="49" fontId="22" fillId="0" borderId="3" xfId="0" applyNumberFormat="1" applyFont="1" applyFill="1" applyBorder="1" applyAlignment="1">
      <alignment horizontal="center" vertical="center" wrapText="1"/>
    </xf>
    <xf numFmtId="0" fontId="22" fillId="0" borderId="3" xfId="0" applyFont="1" applyFill="1" applyBorder="1" applyAlignment="1">
      <alignment horizontal="justify" vertical="center" wrapText="1"/>
    </xf>
    <xf numFmtId="164" fontId="18" fillId="0" borderId="3" xfId="1" applyNumberFormat="1" applyFont="1" applyFill="1" applyBorder="1" applyAlignment="1">
      <alignment horizontal="center" vertical="center" wrapText="1"/>
    </xf>
    <xf numFmtId="0" fontId="22" fillId="0" borderId="8" xfId="0" applyFont="1" applyFill="1" applyBorder="1" applyAlignment="1">
      <alignment horizontal="center" vertical="center" wrapText="1"/>
    </xf>
    <xf numFmtId="0" fontId="18" fillId="0" borderId="8" xfId="1" applyFont="1" applyFill="1" applyBorder="1" applyAlignment="1">
      <alignment horizontal="left" vertical="center" wrapText="1"/>
    </xf>
    <xf numFmtId="164" fontId="18" fillId="0" borderId="8" xfId="1" applyNumberFormat="1" applyFont="1" applyFill="1" applyBorder="1" applyAlignment="1">
      <alignment horizontal="center" vertical="center" wrapText="1"/>
    </xf>
    <xf numFmtId="0" fontId="21" fillId="0" borderId="23" xfId="0" applyFont="1" applyFill="1" applyBorder="1" applyAlignment="1">
      <alignment horizontal="center" vertical="center"/>
    </xf>
    <xf numFmtId="0" fontId="23" fillId="0" borderId="16" xfId="0" applyFont="1" applyBorder="1" applyAlignment="1">
      <alignment vertical="center" wrapText="1"/>
    </xf>
    <xf numFmtId="164" fontId="21" fillId="0" borderId="16" xfId="0" applyNumberFormat="1" applyFont="1" applyFill="1" applyBorder="1" applyAlignment="1">
      <alignment horizontal="center" vertical="center"/>
    </xf>
    <xf numFmtId="164" fontId="22" fillId="0" borderId="17" xfId="0" applyNumberFormat="1" applyFont="1" applyFill="1" applyBorder="1" applyAlignment="1">
      <alignment horizontal="center" vertical="center"/>
    </xf>
    <xf numFmtId="0" fontId="21" fillId="0" borderId="8" xfId="0" applyFont="1" applyFill="1" applyBorder="1" applyAlignment="1">
      <alignment horizontal="center" vertical="center"/>
    </xf>
    <xf numFmtId="0" fontId="9" fillId="0" borderId="8" xfId="0" applyFont="1" applyBorder="1" applyAlignment="1">
      <alignment vertical="center" wrapText="1"/>
    </xf>
    <xf numFmtId="164" fontId="22" fillId="0" borderId="8" xfId="0" applyNumberFormat="1" applyFont="1" applyFill="1" applyBorder="1" applyAlignment="1">
      <alignment horizontal="center" vertical="center"/>
    </xf>
    <xf numFmtId="1" fontId="21" fillId="0" borderId="23" xfId="0" applyNumberFormat="1" applyFont="1" applyFill="1" applyBorder="1" applyAlignment="1">
      <alignment horizontal="center" vertical="center"/>
    </xf>
    <xf numFmtId="164" fontId="21" fillId="0" borderId="16" xfId="0" applyNumberFormat="1" applyFont="1" applyBorder="1" applyAlignment="1">
      <alignment vertical="center"/>
    </xf>
    <xf numFmtId="164" fontId="21" fillId="0" borderId="16" xfId="0" applyNumberFormat="1" applyFont="1" applyFill="1" applyBorder="1" applyAlignment="1">
      <alignment horizontal="center"/>
    </xf>
    <xf numFmtId="164" fontId="21" fillId="0" borderId="17" xfId="0" applyNumberFormat="1" applyFont="1" applyFill="1" applyBorder="1"/>
    <xf numFmtId="49" fontId="21" fillId="0" borderId="1" xfId="0" applyNumberFormat="1" applyFont="1" applyFill="1" applyBorder="1" applyAlignment="1">
      <alignment horizontal="center" vertical="center" wrapText="1"/>
    </xf>
    <xf numFmtId="0" fontId="19" fillId="0" borderId="1" xfId="1" applyFont="1" applyFill="1" applyBorder="1" applyAlignment="1">
      <alignment horizontal="left" vertical="center" wrapText="1"/>
    </xf>
    <xf numFmtId="0" fontId="9" fillId="0" borderId="1" xfId="0" applyFont="1" applyBorder="1" applyAlignment="1">
      <alignment horizontal="justify" vertical="center" wrapText="1"/>
    </xf>
    <xf numFmtId="0" fontId="28" fillId="0" borderId="1" xfId="1" applyFont="1" applyFill="1" applyBorder="1" applyAlignment="1">
      <alignment horizontal="left" vertical="center" wrapText="1"/>
    </xf>
    <xf numFmtId="0" fontId="9" fillId="0" borderId="1" xfId="0" applyFont="1" applyFill="1" applyBorder="1" applyAlignment="1">
      <alignment horizontal="justify" vertical="center" wrapText="1"/>
    </xf>
    <xf numFmtId="1" fontId="21" fillId="0" borderId="1" xfId="0" applyNumberFormat="1" applyFont="1" applyFill="1" applyBorder="1" applyAlignment="1">
      <alignment horizontal="center" vertical="center" wrapText="1"/>
    </xf>
    <xf numFmtId="164" fontId="19" fillId="0" borderId="1" xfId="1" applyNumberFormat="1" applyFont="1" applyFill="1" applyBorder="1" applyAlignment="1">
      <alignment vertical="center" wrapText="1"/>
    </xf>
    <xf numFmtId="1" fontId="22" fillId="0" borderId="1" xfId="0" applyNumberFormat="1" applyFont="1" applyFill="1" applyBorder="1" applyAlignment="1">
      <alignment horizontal="center" vertical="center" wrapText="1"/>
    </xf>
    <xf numFmtId="164" fontId="28" fillId="0" borderId="1" xfId="1" applyNumberFormat="1" applyFont="1" applyFill="1" applyBorder="1" applyAlignment="1">
      <alignment vertical="center" wrapText="1"/>
    </xf>
    <xf numFmtId="0" fontId="23" fillId="0" borderId="1" xfId="0" applyFont="1" applyBorder="1" applyAlignment="1">
      <alignment vertical="center" wrapText="1"/>
    </xf>
    <xf numFmtId="164" fontId="21"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9" fillId="0" borderId="1" xfId="0" applyFont="1" applyBorder="1" applyAlignment="1">
      <alignment vertical="center" wrapText="1"/>
    </xf>
    <xf numFmtId="164" fontId="22" fillId="0" borderId="1" xfId="0" applyNumberFormat="1" applyFont="1" applyFill="1" applyBorder="1" applyAlignment="1">
      <alignment horizontal="center" vertical="center"/>
    </xf>
    <xf numFmtId="2" fontId="0" fillId="2" borderId="0" xfId="0" applyNumberFormat="1" applyFill="1"/>
    <xf numFmtId="0" fontId="12" fillId="0" borderId="4" xfId="0" applyFont="1" applyBorder="1"/>
    <xf numFmtId="164" fontId="12" fillId="0" borderId="1" xfId="0" applyNumberFormat="1" applyFont="1" applyFill="1" applyBorder="1" applyAlignment="1"/>
    <xf numFmtId="164" fontId="12" fillId="0" borderId="22" xfId="0" applyNumberFormat="1" applyFont="1" applyFill="1" applyBorder="1" applyAlignment="1"/>
    <xf numFmtId="0" fontId="0" fillId="0" borderId="0" xfId="0" applyAlignment="1">
      <alignment horizontal="right"/>
    </xf>
    <xf numFmtId="0" fontId="0" fillId="0" borderId="0" xfId="0"/>
    <xf numFmtId="0" fontId="6" fillId="0" borderId="1" xfId="1" applyFont="1" applyFill="1" applyBorder="1" applyAlignment="1">
      <alignment horizontal="left" vertical="top" wrapText="1"/>
    </xf>
    <xf numFmtId="164" fontId="6" fillId="0" borderId="1" xfId="1" applyNumberFormat="1" applyFont="1" applyFill="1" applyBorder="1" applyAlignment="1">
      <alignment horizontal="center" vertical="center" wrapText="1"/>
    </xf>
    <xf numFmtId="164" fontId="25" fillId="0" borderId="5" xfId="0" applyNumberFormat="1" applyFont="1" applyBorder="1" applyAlignment="1">
      <alignment horizontal="center"/>
    </xf>
    <xf numFmtId="164" fontId="25" fillId="0" borderId="7" xfId="0" applyNumberFormat="1" applyFont="1" applyBorder="1" applyAlignment="1">
      <alignment horizontal="center"/>
    </xf>
    <xf numFmtId="0" fontId="6" fillId="0" borderId="1" xfId="1" applyFont="1" applyFill="1" applyBorder="1" applyAlignment="1">
      <alignment horizontal="center" vertical="center" wrapText="1"/>
    </xf>
    <xf numFmtId="0" fontId="26" fillId="0" borderId="0" xfId="0" applyFont="1" applyAlignment="1">
      <alignment horizontal="right"/>
    </xf>
    <xf numFmtId="0" fontId="26" fillId="0" borderId="0" xfId="0" applyFont="1"/>
    <xf numFmtId="0" fontId="6" fillId="0" borderId="3" xfId="1" applyFont="1" applyBorder="1" applyAlignment="1">
      <alignment horizontal="center" vertical="top" wrapText="1"/>
    </xf>
    <xf numFmtId="0" fontId="6" fillId="0" borderId="1" xfId="1" applyFont="1" applyFill="1" applyBorder="1" applyAlignment="1">
      <alignment horizontal="left" vertical="center" wrapText="1"/>
    </xf>
    <xf numFmtId="164" fontId="25" fillId="0" borderId="20" xfId="0" applyNumberFormat="1" applyFont="1" applyBorder="1" applyAlignment="1">
      <alignment horizontal="center"/>
    </xf>
    <xf numFmtId="0" fontId="8" fillId="0" borderId="2" xfId="0" applyFont="1" applyBorder="1"/>
    <xf numFmtId="0" fontId="8" fillId="0" borderId="11" xfId="0" applyFont="1" applyBorder="1" applyAlignment="1">
      <alignment horizontal="left" wrapText="1"/>
    </xf>
    <xf numFmtId="164" fontId="8" fillId="0" borderId="0" xfId="0" applyNumberFormat="1" applyFont="1" applyBorder="1"/>
    <xf numFmtId="2" fontId="8" fillId="0" borderId="0" xfId="0" applyNumberFormat="1" applyFont="1" applyBorder="1"/>
    <xf numFmtId="0" fontId="8" fillId="0" borderId="0" xfId="0" applyFont="1" applyBorder="1"/>
    <xf numFmtId="0" fontId="6" fillId="0" borderId="6" xfId="1" applyFont="1" applyFill="1" applyBorder="1" applyAlignment="1">
      <alignment horizontal="center" vertical="center" wrapText="1"/>
    </xf>
    <xf numFmtId="0" fontId="6" fillId="0" borderId="22" xfId="1" applyFont="1" applyFill="1" applyBorder="1" applyAlignment="1">
      <alignment horizontal="center" vertical="center" wrapText="1"/>
    </xf>
    <xf numFmtId="164" fontId="8" fillId="0" borderId="10" xfId="0" applyNumberFormat="1" applyFont="1" applyBorder="1" applyAlignment="1">
      <alignment horizontal="center"/>
    </xf>
    <xf numFmtId="164" fontId="8" fillId="0" borderId="12" xfId="0" applyNumberFormat="1" applyFont="1" applyBorder="1" applyAlignment="1">
      <alignment horizontal="center"/>
    </xf>
    <xf numFmtId="164" fontId="25" fillId="0" borderId="34" xfId="0" applyNumberFormat="1" applyFont="1" applyBorder="1" applyAlignment="1">
      <alignment horizontal="center"/>
    </xf>
    <xf numFmtId="164" fontId="25" fillId="0" borderId="23" xfId="0" applyNumberFormat="1" applyFont="1" applyBorder="1" applyAlignment="1">
      <alignment horizontal="center"/>
    </xf>
    <xf numFmtId="0" fontId="26" fillId="2" borderId="0" xfId="0" applyFont="1" applyFill="1" applyAlignment="1"/>
    <xf numFmtId="0" fontId="9" fillId="0" borderId="0" xfId="0" applyFont="1" applyAlignment="1"/>
    <xf numFmtId="0" fontId="9" fillId="0" borderId="0" xfId="0" applyFont="1"/>
    <xf numFmtId="0" fontId="9" fillId="0" borderId="4"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justify" vertical="center" wrapText="1"/>
    </xf>
    <xf numFmtId="0" fontId="30" fillId="3" borderId="1" xfId="0" applyFont="1" applyFill="1" applyBorder="1" applyAlignment="1">
      <alignment horizontal="justify" vertical="center" wrapText="1"/>
    </xf>
    <xf numFmtId="0" fontId="3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1" fillId="0" borderId="1" xfId="0" applyFont="1" applyBorder="1" applyAlignment="1">
      <alignment horizontal="right" vertical="center" wrapText="1"/>
    </xf>
    <xf numFmtId="0" fontId="23" fillId="0" borderId="1" xfId="0" applyFont="1" applyBorder="1" applyAlignment="1">
      <alignment horizontal="center" vertical="center" wrapText="1"/>
    </xf>
    <xf numFmtId="0" fontId="9" fillId="0" borderId="0" xfId="0" applyFont="1" applyAlignment="1">
      <alignment horizontal="right"/>
    </xf>
    <xf numFmtId="0" fontId="32" fillId="0" borderId="0" xfId="0" applyFont="1" applyFill="1" applyAlignment="1">
      <alignment wrapText="1"/>
    </xf>
    <xf numFmtId="0" fontId="32" fillId="0" borderId="1" xfId="0" applyFont="1" applyFill="1" applyBorder="1" applyAlignment="1">
      <alignment horizontal="center" vertical="justify" textRotation="90" wrapText="1"/>
    </xf>
    <xf numFmtId="0" fontId="32" fillId="0" borderId="1" xfId="0" applyFont="1" applyFill="1" applyBorder="1" applyAlignment="1">
      <alignment horizontal="left" vertical="justify" textRotation="90" wrapText="1"/>
    </xf>
    <xf numFmtId="0" fontId="32" fillId="0" borderId="1" xfId="0" applyFont="1" applyFill="1" applyBorder="1" applyAlignment="1">
      <alignment horizontal="left" vertical="justify" wrapText="1"/>
    </xf>
    <xf numFmtId="0" fontId="32" fillId="4" borderId="1" xfId="0" applyFont="1" applyFill="1" applyBorder="1" applyAlignment="1">
      <alignment horizontal="left" vertical="justify" textRotation="90" wrapText="1"/>
    </xf>
    <xf numFmtId="0" fontId="33" fillId="4" borderId="1" xfId="0" applyFont="1" applyFill="1" applyBorder="1" applyAlignment="1">
      <alignment horizontal="left" vertical="justify" textRotation="90" wrapText="1"/>
    </xf>
    <xf numFmtId="0" fontId="32" fillId="4" borderId="1" xfId="0" applyFont="1" applyFill="1" applyBorder="1" applyAlignment="1">
      <alignment horizontal="left" vertical="justify" textRotation="90"/>
    </xf>
    <xf numFmtId="0" fontId="32" fillId="0" borderId="1" xfId="0" applyFont="1" applyFill="1" applyBorder="1" applyAlignment="1">
      <alignment textRotation="90" wrapText="1"/>
    </xf>
    <xf numFmtId="0" fontId="32" fillId="0" borderId="1" xfId="0" applyFont="1" applyFill="1" applyBorder="1" applyAlignment="1">
      <alignment vertical="top" wrapText="1"/>
    </xf>
    <xf numFmtId="0" fontId="32" fillId="0" borderId="1" xfId="0" applyFont="1" applyFill="1" applyBorder="1" applyAlignment="1">
      <alignment wrapText="1"/>
    </xf>
    <xf numFmtId="165" fontId="32" fillId="4" borderId="1" xfId="0" applyNumberFormat="1" applyFont="1" applyFill="1" applyBorder="1" applyAlignment="1">
      <alignment wrapText="1"/>
    </xf>
    <xf numFmtId="164" fontId="32" fillId="4" borderId="15" xfId="0" applyNumberFormat="1" applyFont="1" applyFill="1" applyBorder="1" applyAlignment="1">
      <alignment wrapText="1"/>
    </xf>
    <xf numFmtId="165" fontId="32" fillId="4" borderId="15" xfId="0" applyNumberFormat="1" applyFont="1" applyFill="1" applyBorder="1" applyAlignment="1">
      <alignment wrapText="1"/>
    </xf>
    <xf numFmtId="0" fontId="35" fillId="4" borderId="1" xfId="0" applyFont="1" applyFill="1" applyBorder="1" applyAlignment="1">
      <alignment vertical="top" wrapText="1"/>
    </xf>
    <xf numFmtId="165" fontId="35" fillId="4" borderId="15" xfId="0" applyNumberFormat="1" applyFont="1" applyFill="1" applyBorder="1" applyAlignment="1">
      <alignment wrapText="1"/>
    </xf>
    <xf numFmtId="164" fontId="35" fillId="4" borderId="15" xfId="0" applyNumberFormat="1" applyFont="1" applyFill="1" applyBorder="1" applyAlignment="1">
      <alignment wrapText="1"/>
    </xf>
    <xf numFmtId="164" fontId="32" fillId="0" borderId="0" xfId="0" applyNumberFormat="1" applyFont="1" applyFill="1" applyAlignment="1">
      <alignment wrapText="1"/>
    </xf>
    <xf numFmtId="0" fontId="36" fillId="4" borderId="3" xfId="0" applyFont="1" applyFill="1" applyBorder="1" applyAlignment="1">
      <alignment horizontal="left" vertical="top" wrapText="1"/>
    </xf>
    <xf numFmtId="165" fontId="35" fillId="4" borderId="1" xfId="0" applyNumberFormat="1" applyFont="1" applyFill="1" applyBorder="1" applyAlignment="1">
      <alignment wrapText="1"/>
    </xf>
    <xf numFmtId="164" fontId="37" fillId="4" borderId="1" xfId="0" applyNumberFormat="1" applyFont="1" applyFill="1" applyBorder="1" applyAlignment="1">
      <alignment wrapText="1"/>
    </xf>
    <xf numFmtId="164" fontId="36" fillId="4" borderId="1" xfId="0" applyNumberFormat="1" applyFont="1" applyFill="1" applyBorder="1" applyAlignment="1">
      <alignment wrapText="1"/>
    </xf>
    <xf numFmtId="164" fontId="38" fillId="4" borderId="1" xfId="0" applyNumberFormat="1" applyFont="1" applyFill="1" applyBorder="1" applyAlignment="1">
      <alignment wrapText="1"/>
    </xf>
    <xf numFmtId="165" fontId="36" fillId="4" borderId="1" xfId="0" applyNumberFormat="1" applyFont="1" applyFill="1" applyBorder="1" applyAlignment="1">
      <alignment wrapText="1"/>
    </xf>
    <xf numFmtId="164" fontId="39" fillId="4" borderId="1" xfId="0" applyNumberFormat="1" applyFont="1" applyFill="1" applyBorder="1" applyAlignment="1">
      <alignment wrapText="1"/>
    </xf>
    <xf numFmtId="164" fontId="32" fillId="4" borderId="1" xfId="0" applyNumberFormat="1" applyFont="1" applyFill="1" applyBorder="1" applyAlignment="1">
      <alignment wrapText="1"/>
    </xf>
    <xf numFmtId="0" fontId="32" fillId="4" borderId="1" xfId="0" applyFont="1" applyFill="1" applyBorder="1" applyAlignment="1">
      <alignment wrapText="1"/>
    </xf>
    <xf numFmtId="0" fontId="36" fillId="0" borderId="3" xfId="0" applyFont="1" applyFill="1" applyBorder="1" applyAlignment="1">
      <alignment vertical="top" wrapText="1"/>
    </xf>
    <xf numFmtId="164" fontId="40" fillId="4" borderId="1" xfId="0" applyNumberFormat="1" applyFont="1" applyFill="1" applyBorder="1" applyAlignment="1">
      <alignment wrapText="1"/>
    </xf>
    <xf numFmtId="2" fontId="36" fillId="4" borderId="1" xfId="0" applyNumberFormat="1" applyFont="1" applyFill="1" applyBorder="1" applyAlignment="1">
      <alignment wrapText="1"/>
    </xf>
    <xf numFmtId="165" fontId="39" fillId="4" borderId="1" xfId="0" applyNumberFormat="1" applyFont="1" applyFill="1" applyBorder="1" applyAlignment="1">
      <alignment wrapText="1"/>
    </xf>
    <xf numFmtId="0" fontId="36" fillId="0" borderId="1" xfId="0" applyFont="1" applyFill="1" applyBorder="1" applyAlignment="1">
      <alignment vertical="top" wrapText="1"/>
    </xf>
    <xf numFmtId="0" fontId="6" fillId="4" borderId="0" xfId="0" applyFont="1" applyFill="1"/>
    <xf numFmtId="0" fontId="6" fillId="4" borderId="10"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4" fillId="4" borderId="1" xfId="0" applyFont="1" applyFill="1" applyBorder="1" applyAlignment="1">
      <alignment horizontal="center" wrapText="1"/>
    </xf>
    <xf numFmtId="0" fontId="6" fillId="4" borderId="1" xfId="0" applyFont="1" applyFill="1" applyBorder="1"/>
    <xf numFmtId="0" fontId="24" fillId="4" borderId="22" xfId="0" applyFont="1" applyFill="1" applyBorder="1" applyAlignment="1">
      <alignment horizontal="center" wrapText="1"/>
    </xf>
    <xf numFmtId="0" fontId="24" fillId="4" borderId="24" xfId="0" applyFont="1" applyFill="1" applyBorder="1" applyAlignment="1">
      <alignment horizontal="center" wrapText="1"/>
    </xf>
    <xf numFmtId="0" fontId="6" fillId="4" borderId="15" xfId="0" applyFont="1" applyFill="1" applyBorder="1" applyAlignment="1">
      <alignment horizontal="center" wrapText="1"/>
    </xf>
    <xf numFmtId="0" fontId="6" fillId="4" borderId="15" xfId="0" applyFont="1" applyFill="1" applyBorder="1" applyAlignment="1">
      <alignment horizontal="center" vertical="center"/>
    </xf>
    <xf numFmtId="1" fontId="6" fillId="4" borderId="15" xfId="0" applyNumberFormat="1" applyFont="1" applyFill="1" applyBorder="1" applyAlignment="1">
      <alignment horizontal="center" wrapText="1"/>
    </xf>
    <xf numFmtId="0" fontId="6" fillId="4" borderId="15" xfId="0" applyFont="1" applyFill="1" applyBorder="1" applyAlignment="1">
      <alignment horizontal="center"/>
    </xf>
    <xf numFmtId="0" fontId="6" fillId="4" borderId="1" xfId="0" applyFont="1" applyFill="1" applyBorder="1" applyAlignment="1">
      <alignment horizontal="center" wrapText="1"/>
    </xf>
    <xf numFmtId="0" fontId="6" fillId="4" borderId="1" xfId="0" applyNumberFormat="1" applyFont="1" applyFill="1" applyBorder="1" applyAlignment="1">
      <alignment wrapText="1"/>
    </xf>
    <xf numFmtId="0" fontId="6" fillId="4" borderId="1" xfId="0" applyNumberFormat="1" applyFont="1" applyFill="1" applyBorder="1"/>
    <xf numFmtId="164" fontId="6" fillId="4" borderId="1" xfId="0" applyNumberFormat="1" applyFont="1" applyFill="1" applyBorder="1"/>
    <xf numFmtId="164" fontId="6" fillId="4" borderId="1" xfId="0" applyNumberFormat="1" applyFont="1" applyFill="1" applyBorder="1" applyAlignment="1">
      <alignment wrapText="1"/>
    </xf>
    <xf numFmtId="164" fontId="24" fillId="4" borderId="1" xfId="0" applyNumberFormat="1" applyFont="1" applyFill="1" applyBorder="1"/>
    <xf numFmtId="0" fontId="6" fillId="4" borderId="1" xfId="0" applyFont="1" applyFill="1" applyBorder="1" applyAlignment="1">
      <alignment wrapText="1"/>
    </xf>
    <xf numFmtId="164" fontId="6" fillId="4" borderId="0" xfId="0" applyNumberFormat="1" applyFont="1" applyFill="1"/>
    <xf numFmtId="0" fontId="24" fillId="4" borderId="1" xfId="0" applyNumberFormat="1" applyFont="1" applyFill="1" applyBorder="1"/>
    <xf numFmtId="164" fontId="24" fillId="4" borderId="35" xfId="0" applyNumberFormat="1" applyFont="1" applyFill="1" applyBorder="1"/>
    <xf numFmtId="0" fontId="6" fillId="4" borderId="1" xfId="0" applyNumberFormat="1" applyFont="1" applyFill="1" applyBorder="1" applyAlignment="1"/>
    <xf numFmtId="0" fontId="24" fillId="4" borderId="1" xfId="0" applyFont="1" applyFill="1" applyBorder="1" applyAlignment="1">
      <alignment wrapText="1"/>
    </xf>
    <xf numFmtId="0" fontId="24" fillId="4" borderId="1" xfId="0" applyFont="1" applyFill="1" applyBorder="1"/>
    <xf numFmtId="0" fontId="21" fillId="0" borderId="0" xfId="0" applyFont="1" applyFill="1" applyAlignment="1">
      <alignment horizontal="center"/>
    </xf>
    <xf numFmtId="0" fontId="21" fillId="0" borderId="0" xfId="0" applyFont="1" applyFill="1" applyBorder="1" applyAlignment="1">
      <alignment horizontal="center" wrapText="1"/>
    </xf>
    <xf numFmtId="0" fontId="22" fillId="0" borderId="1" xfId="0" applyFont="1" applyFill="1" applyBorder="1" applyAlignment="1">
      <alignment horizontal="center" vertical="center" wrapText="1"/>
    </xf>
    <xf numFmtId="0" fontId="6" fillId="0" borderId="12" xfId="1" applyFont="1" applyBorder="1" applyAlignment="1">
      <alignment horizontal="center" vertical="center"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4" xfId="0" applyFont="1" applyBorder="1" applyAlignment="1">
      <alignment horizontal="center" vertical="center" wrapText="1"/>
    </xf>
    <xf numFmtId="0" fontId="23" fillId="0" borderId="0" xfId="0" applyFont="1" applyFill="1" applyBorder="1" applyAlignment="1">
      <alignment horizontal="center" wrapText="1"/>
    </xf>
    <xf numFmtId="1" fontId="6" fillId="4" borderId="12" xfId="0" applyNumberFormat="1" applyFont="1" applyFill="1" applyBorder="1" applyAlignment="1">
      <alignment horizontal="center" wrapText="1"/>
    </xf>
    <xf numFmtId="0" fontId="21" fillId="0" borderId="0" xfId="0" applyFont="1" applyFill="1" applyAlignment="1">
      <alignment horizontal="center"/>
    </xf>
    <xf numFmtId="0" fontId="22" fillId="0" borderId="0" xfId="0" applyFont="1" applyFill="1" applyAlignment="1">
      <alignment horizontal="right"/>
    </xf>
    <xf numFmtId="0" fontId="21" fillId="0" borderId="0" xfId="0" applyFont="1" applyFill="1" applyAlignment="1">
      <alignment horizontal="center" wrapText="1"/>
    </xf>
    <xf numFmtId="0" fontId="22" fillId="0" borderId="0" xfId="0" applyFont="1" applyFill="1" applyBorder="1" applyAlignment="1">
      <alignment horizontal="right"/>
    </xf>
    <xf numFmtId="0" fontId="22" fillId="0" borderId="2"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18" fillId="0" borderId="10" xfId="1" applyFont="1" applyFill="1" applyBorder="1" applyAlignment="1">
      <alignment horizontal="center" vertical="center" wrapText="1"/>
    </xf>
    <xf numFmtId="0" fontId="18" fillId="0" borderId="12" xfId="1"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8" fillId="0" borderId="24" xfId="1" applyFont="1" applyFill="1" applyBorder="1" applyAlignment="1">
      <alignment horizontal="center" vertical="center" wrapText="1"/>
    </xf>
    <xf numFmtId="0" fontId="21" fillId="0" borderId="18" xfId="0" applyFont="1" applyBorder="1" applyAlignment="1">
      <alignment horizontal="right"/>
    </xf>
    <xf numFmtId="0" fontId="21" fillId="0" borderId="19" xfId="0" applyFont="1" applyBorder="1" applyAlignment="1">
      <alignment horizontal="right"/>
    </xf>
    <xf numFmtId="0" fontId="12" fillId="0" borderId="0" xfId="0" applyFont="1" applyAlignment="1">
      <alignment horizontal="center"/>
    </xf>
    <xf numFmtId="0" fontId="12" fillId="0" borderId="2" xfId="0" applyFont="1" applyBorder="1" applyAlignment="1">
      <alignment horizontal="left"/>
    </xf>
    <xf numFmtId="0" fontId="12" fillId="0" borderId="10" xfId="0" applyFont="1" applyBorder="1" applyAlignment="1">
      <alignment horizontal="left"/>
    </xf>
    <xf numFmtId="0" fontId="12" fillId="0" borderId="11" xfId="0" applyFont="1" applyBorder="1" applyAlignment="1">
      <alignment horizontal="left"/>
    </xf>
    <xf numFmtId="0" fontId="12" fillId="0" borderId="12" xfId="0" applyFont="1" applyBorder="1" applyAlignment="1">
      <alignment horizontal="left"/>
    </xf>
    <xf numFmtId="0" fontId="12" fillId="0" borderId="0" xfId="0" applyFont="1" applyAlignment="1">
      <alignment horizontal="right"/>
    </xf>
    <xf numFmtId="0" fontId="25" fillId="0" borderId="30" xfId="0" applyFont="1" applyBorder="1" applyAlignment="1">
      <alignment horizontal="right"/>
    </xf>
    <xf numFmtId="0" fontId="25" fillId="0" borderId="13" xfId="0" applyFont="1" applyBorder="1" applyAlignment="1">
      <alignment horizontal="right"/>
    </xf>
    <xf numFmtId="0" fontId="25" fillId="0" borderId="31" xfId="0" applyFont="1" applyBorder="1" applyAlignment="1">
      <alignment horizontal="right"/>
    </xf>
    <xf numFmtId="0" fontId="14" fillId="0" borderId="0" xfId="1" applyFont="1" applyBorder="1" applyAlignment="1">
      <alignment horizontal="right" vertical="top" wrapText="1"/>
    </xf>
    <xf numFmtId="0" fontId="14" fillId="0" borderId="14" xfId="1" applyFont="1" applyFill="1" applyBorder="1" applyAlignment="1">
      <alignment horizontal="center" vertical="center" wrapText="1"/>
    </xf>
    <xf numFmtId="0" fontId="14" fillId="0" borderId="24" xfId="1"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4" fillId="0" borderId="10" xfId="1" applyFont="1" applyBorder="1" applyAlignment="1">
      <alignment horizontal="center" vertical="center" wrapText="1"/>
    </xf>
    <xf numFmtId="0" fontId="14" fillId="0" borderId="12" xfId="1" applyFont="1" applyBorder="1" applyAlignment="1">
      <alignment horizontal="center" vertical="center" wrapText="1"/>
    </xf>
    <xf numFmtId="0" fontId="11" fillId="0" borderId="27" xfId="1" applyFont="1" applyBorder="1" applyAlignment="1">
      <alignment horizontal="center" vertical="center" wrapText="1"/>
    </xf>
    <xf numFmtId="0" fontId="11" fillId="0" borderId="5" xfId="1" applyFont="1" applyBorder="1" applyAlignment="1">
      <alignment horizontal="center" vertical="center" wrapText="1"/>
    </xf>
    <xf numFmtId="0" fontId="13" fillId="0" borderId="0" xfId="1" applyFont="1" applyFill="1" applyAlignment="1">
      <alignment horizontal="center" vertical="top" wrapText="1"/>
    </xf>
    <xf numFmtId="0" fontId="10" fillId="0" borderId="30" xfId="0" applyFont="1" applyBorder="1" applyAlignment="1">
      <alignment horizontal="right"/>
    </xf>
    <xf numFmtId="0" fontId="10" fillId="0" borderId="13" xfId="0" applyFont="1" applyBorder="1" applyAlignment="1">
      <alignment horizontal="right"/>
    </xf>
    <xf numFmtId="0" fontId="10" fillId="0" borderId="31" xfId="0" applyFont="1" applyBorder="1" applyAlignment="1">
      <alignment horizontal="right"/>
    </xf>
    <xf numFmtId="0" fontId="12" fillId="0" borderId="37" xfId="0" applyFont="1" applyBorder="1" applyAlignment="1">
      <alignment horizontal="left"/>
    </xf>
    <xf numFmtId="0" fontId="12" fillId="0" borderId="27" xfId="0" applyFont="1" applyBorder="1" applyAlignment="1">
      <alignment horizontal="left"/>
    </xf>
    <xf numFmtId="0" fontId="14" fillId="0" borderId="0" xfId="1" applyFont="1" applyFill="1" applyBorder="1" applyAlignment="1">
      <alignment horizontal="right" vertical="top"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4" fillId="0" borderId="10" xfId="1" applyFont="1" applyFill="1" applyBorder="1" applyAlignment="1">
      <alignment horizontal="center" vertical="center" wrapText="1"/>
    </xf>
    <xf numFmtId="0" fontId="14" fillId="0" borderId="12" xfId="1" applyFont="1" applyFill="1" applyBorder="1" applyAlignment="1">
      <alignment horizontal="center" vertical="center" wrapText="1"/>
    </xf>
    <xf numFmtId="0" fontId="14" fillId="0" borderId="27" xfId="1" applyFont="1" applyFill="1" applyBorder="1" applyAlignment="1">
      <alignment horizontal="center" vertical="center"/>
    </xf>
    <xf numFmtId="0" fontId="14" fillId="0" borderId="5" xfId="1" applyFont="1" applyFill="1" applyBorder="1" applyAlignment="1">
      <alignment horizontal="center" vertical="center"/>
    </xf>
    <xf numFmtId="0" fontId="11" fillId="0" borderId="27" xfId="1" applyFont="1" applyFill="1" applyBorder="1" applyAlignment="1">
      <alignment horizontal="center" vertical="center" wrapText="1"/>
    </xf>
    <xf numFmtId="0" fontId="11" fillId="0" borderId="5" xfId="1" applyFont="1" applyFill="1" applyBorder="1" applyAlignment="1">
      <alignment horizontal="center" vertical="center" wrapText="1"/>
    </xf>
    <xf numFmtId="0" fontId="16" fillId="0" borderId="23" xfId="0" applyFont="1" applyFill="1" applyBorder="1" applyAlignment="1">
      <alignment horizontal="right"/>
    </xf>
    <xf numFmtId="0" fontId="16" fillId="0" borderId="16" xfId="0" applyFont="1" applyFill="1" applyBorder="1" applyAlignment="1">
      <alignment horizontal="right"/>
    </xf>
    <xf numFmtId="0" fontId="16" fillId="0" borderId="0" xfId="0" applyFont="1" applyFill="1" applyBorder="1" applyAlignment="1">
      <alignment horizontal="center"/>
    </xf>
    <xf numFmtId="0" fontId="20" fillId="0" borderId="0" xfId="1" applyFont="1" applyFill="1" applyAlignment="1">
      <alignment horizontal="center" vertical="top" wrapText="1"/>
    </xf>
    <xf numFmtId="0" fontId="15" fillId="0" borderId="0" xfId="1" applyFont="1" applyFill="1" applyBorder="1" applyAlignment="1">
      <alignment horizontal="right" vertical="top"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6" fillId="0" borderId="18" xfId="0" applyFont="1" applyFill="1" applyBorder="1" applyAlignment="1">
      <alignment horizontal="right"/>
    </xf>
    <xf numFmtId="0" fontId="16" fillId="0" borderId="20" xfId="0" applyFont="1" applyFill="1" applyBorder="1" applyAlignment="1">
      <alignment horizontal="right"/>
    </xf>
    <xf numFmtId="0" fontId="15" fillId="0" borderId="27" xfId="1" applyFont="1" applyFill="1" applyBorder="1" applyAlignment="1">
      <alignment horizontal="center" vertical="center" wrapText="1"/>
    </xf>
    <xf numFmtId="0" fontId="15" fillId="0" borderId="5" xfId="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1" fillId="0" borderId="23" xfId="0" applyFont="1" applyFill="1" applyBorder="1" applyAlignment="1">
      <alignment horizontal="right" vertical="center" wrapText="1"/>
    </xf>
    <xf numFmtId="0" fontId="21" fillId="0" borderId="16" xfId="0" applyFont="1" applyFill="1" applyBorder="1" applyAlignment="1">
      <alignment horizontal="right" vertical="center" wrapText="1"/>
    </xf>
    <xf numFmtId="0" fontId="21" fillId="0" borderId="0" xfId="0" applyFont="1" applyFill="1" applyBorder="1" applyAlignment="1">
      <alignment horizontal="center" wrapText="1"/>
    </xf>
    <xf numFmtId="0" fontId="12" fillId="0" borderId="0" xfId="0" applyFont="1" applyFill="1" applyAlignment="1">
      <alignment horizontal="center"/>
    </xf>
    <xf numFmtId="0" fontId="22" fillId="0" borderId="0" xfId="0" applyFont="1" applyFill="1" applyAlignment="1">
      <alignment horizontal="center" wrapText="1"/>
    </xf>
    <xf numFmtId="0" fontId="22" fillId="0" borderId="1" xfId="0" applyFont="1" applyFill="1" applyBorder="1" applyAlignment="1">
      <alignment horizontal="center" vertical="center" wrapText="1"/>
    </xf>
    <xf numFmtId="0" fontId="18" fillId="0" borderId="1" xfId="1" applyFont="1" applyFill="1" applyBorder="1" applyAlignment="1">
      <alignment horizontal="center" vertical="center" wrapText="1"/>
    </xf>
    <xf numFmtId="0" fontId="8" fillId="0" borderId="42" xfId="0" applyFont="1" applyBorder="1" applyAlignment="1">
      <alignment horizontal="center"/>
    </xf>
    <xf numFmtId="0" fontId="8" fillId="0" borderId="43" xfId="0" applyFont="1" applyBorder="1" applyAlignment="1">
      <alignment horizontal="center"/>
    </xf>
    <xf numFmtId="0" fontId="10" fillId="0" borderId="18" xfId="0" applyFont="1" applyBorder="1" applyAlignment="1">
      <alignment horizontal="right"/>
    </xf>
    <xf numFmtId="0" fontId="10" fillId="0" borderId="20" xfId="0" applyFont="1" applyBorder="1" applyAlignment="1">
      <alignment horizontal="right"/>
    </xf>
    <xf numFmtId="0" fontId="6" fillId="0" borderId="13" xfId="1" applyFont="1" applyBorder="1" applyAlignment="1">
      <alignment horizontal="right" vertical="top" wrapText="1"/>
    </xf>
    <xf numFmtId="0" fontId="26"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center" vertical="center" wrapText="1"/>
    </xf>
    <xf numFmtId="0" fontId="6" fillId="0" borderId="10"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0" xfId="1" applyFont="1" applyBorder="1" applyAlignment="1">
      <alignment horizontal="center" vertical="top"/>
    </xf>
    <xf numFmtId="0" fontId="6" fillId="0" borderId="42" xfId="1" applyFont="1" applyBorder="1" applyAlignment="1">
      <alignment horizontal="center" vertical="top"/>
    </xf>
    <xf numFmtId="0" fontId="21" fillId="0" borderId="0" xfId="0" applyFont="1" applyAlignment="1">
      <alignment horizontal="center" wrapText="1"/>
    </xf>
    <xf numFmtId="0" fontId="15" fillId="0" borderId="8" xfId="1" applyFont="1" applyFill="1" applyBorder="1" applyAlignment="1">
      <alignment horizontal="center" vertical="center" wrapText="1"/>
    </xf>
    <xf numFmtId="0" fontId="16" fillId="0" borderId="23"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3" xfId="0" applyFont="1" applyFill="1" applyBorder="1" applyAlignment="1">
      <alignment horizontal="center"/>
    </xf>
    <xf numFmtId="0" fontId="15" fillId="0" borderId="13" xfId="1" applyFont="1" applyFill="1" applyBorder="1" applyAlignment="1">
      <alignment horizontal="right" vertical="top" wrapText="1"/>
    </xf>
    <xf numFmtId="0" fontId="12" fillId="0" borderId="4"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0" xfId="1" applyFont="1" applyFill="1" applyBorder="1" applyAlignment="1">
      <alignment horizontal="center" vertical="top" wrapText="1"/>
    </xf>
    <xf numFmtId="0" fontId="12" fillId="0" borderId="10" xfId="0" applyFont="1" applyFill="1" applyBorder="1" applyAlignment="1">
      <alignment horizontal="center"/>
    </xf>
    <xf numFmtId="0" fontId="12" fillId="0" borderId="14" xfId="0" applyFont="1" applyFill="1" applyBorder="1" applyAlignment="1">
      <alignment horizontal="center"/>
    </xf>
    <xf numFmtId="0" fontId="12" fillId="0" borderId="1" xfId="0" applyFont="1" applyFill="1" applyBorder="1" applyAlignment="1">
      <alignment horizontal="center" vertical="center"/>
    </xf>
    <xf numFmtId="0" fontId="12" fillId="0" borderId="22" xfId="0" applyFont="1" applyFill="1" applyBorder="1" applyAlignment="1">
      <alignment horizontal="center" vertical="center" wrapText="1"/>
    </xf>
    <xf numFmtId="0" fontId="0" fillId="2" borderId="0" xfId="0" applyFill="1" applyAlignment="1">
      <alignment horizontal="right"/>
    </xf>
    <xf numFmtId="0" fontId="29" fillId="0" borderId="0" xfId="1" applyFont="1" applyAlignment="1">
      <alignment horizontal="center" vertical="top"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6" fillId="0" borderId="2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5" xfId="1" applyFont="1" applyBorder="1" applyAlignment="1">
      <alignment horizontal="center" vertical="center" wrapText="1"/>
    </xf>
    <xf numFmtId="0" fontId="24" fillId="0" borderId="42" xfId="1" applyFont="1" applyBorder="1" applyAlignment="1">
      <alignment horizontal="center" vertical="center" wrapText="1"/>
    </xf>
    <xf numFmtId="0" fontId="24" fillId="0" borderId="48" xfId="1" applyFont="1" applyBorder="1" applyAlignment="1">
      <alignment horizontal="center" vertical="center" wrapText="1"/>
    </xf>
    <xf numFmtId="0" fontId="24" fillId="0" borderId="43"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 xfId="1" applyFont="1" applyBorder="1" applyAlignment="1">
      <alignment horizontal="center" vertical="top"/>
    </xf>
    <xf numFmtId="0" fontId="6" fillId="0" borderId="22" xfId="1" applyFont="1" applyBorder="1" applyAlignment="1">
      <alignment horizontal="center" vertical="top"/>
    </xf>
    <xf numFmtId="0" fontId="23" fillId="0" borderId="0" xfId="0" applyFont="1" applyFill="1" applyAlignment="1">
      <alignment horizontal="center" wrapText="1"/>
    </xf>
    <xf numFmtId="0" fontId="23" fillId="0" borderId="0" xfId="0" applyFont="1" applyFill="1" applyBorder="1" applyAlignment="1">
      <alignment horizontal="center" wrapText="1"/>
    </xf>
    <xf numFmtId="0" fontId="32" fillId="0" borderId="0" xfId="0" applyFont="1" applyFill="1" applyAlignment="1">
      <alignment horizontal="right" wrapText="1"/>
    </xf>
    <xf numFmtId="0" fontId="19" fillId="0" borderId="0" xfId="0" applyFont="1" applyFill="1" applyBorder="1" applyAlignment="1">
      <alignment horizontal="center" wrapText="1"/>
    </xf>
    <xf numFmtId="0" fontId="32" fillId="0" borderId="49" xfId="0" applyFont="1" applyFill="1" applyBorder="1" applyAlignment="1">
      <alignment horizontal="right" wrapText="1"/>
    </xf>
    <xf numFmtId="0" fontId="6" fillId="4" borderId="0" xfId="0" applyFont="1" applyFill="1" applyAlignment="1">
      <alignment horizontal="right"/>
    </xf>
    <xf numFmtId="0" fontId="24" fillId="4" borderId="13" xfId="0" applyFont="1" applyFill="1" applyBorder="1" applyAlignment="1">
      <alignment horizontal="center"/>
    </xf>
    <xf numFmtId="0" fontId="6" fillId="4" borderId="3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51" xfId="0" applyFont="1" applyFill="1" applyBorder="1" applyAlignment="1">
      <alignment horizontal="center" vertical="center" wrapText="1"/>
    </xf>
    <xf numFmtId="0" fontId="6" fillId="4" borderId="2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5" xfId="0" applyFont="1" applyFill="1" applyBorder="1" applyAlignment="1">
      <alignment horizontal="center" vertical="center"/>
    </xf>
    <xf numFmtId="1" fontId="6" fillId="4" borderId="35" xfId="0" applyNumberFormat="1" applyFont="1" applyFill="1" applyBorder="1" applyAlignment="1">
      <alignment horizontal="center" wrapText="1"/>
    </xf>
    <xf numFmtId="1" fontId="6" fillId="4" borderId="50" xfId="0" applyNumberFormat="1" applyFont="1" applyFill="1" applyBorder="1" applyAlignment="1">
      <alignment horizontal="center" wrapText="1"/>
    </xf>
    <xf numFmtId="1" fontId="6" fillId="4" borderId="26" xfId="0" applyNumberFormat="1" applyFont="1" applyFill="1" applyBorder="1" applyAlignment="1">
      <alignment horizontal="center" wrapText="1"/>
    </xf>
    <xf numFmtId="1" fontId="6" fillId="4" borderId="12" xfId="0" applyNumberFormat="1" applyFont="1" applyFill="1" applyBorder="1" applyAlignment="1">
      <alignment horizontal="center" wrapText="1"/>
    </xf>
  </cellXfs>
  <cellStyles count="10">
    <cellStyle name="Įprastas" xfId="0" builtinId="0"/>
    <cellStyle name="Įprastas 2" xfId="2"/>
    <cellStyle name="Įprastas 2 2" xfId="3"/>
    <cellStyle name="Įprastas 3" xfId="1"/>
    <cellStyle name="Normal 2" xfId="4"/>
    <cellStyle name="Normal 2 2" xfId="5"/>
    <cellStyle name="Normal 2 2 2" xfId="8"/>
    <cellStyle name="Normal 2 3" xfId="6"/>
    <cellStyle name="Normal 2 3 2" xfId="9"/>
    <cellStyle name="Normal 2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arita/Desktop/paskutiniai%20dokumentai%20biudzetui/paskutiniai/su%20ES_Lenteles_priemones_prie%20preliminaraus%20_2023%20paskutin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lentele_2 progr_4 priem"/>
      <sheetName val="2 lentele_skolintos lesos"/>
      <sheetName val="3 lentelė_ skolintos lėšos"/>
      <sheetName val="4 lentelė_ skolintos lėšos"/>
      <sheetName val="5 lentele_prisidejimas_SB "/>
      <sheetName val="6 lentelė prisidejimas_SB"/>
      <sheetName val="7 lentele_Spiecius "/>
      <sheetName val="8 lentele_architekt"/>
      <sheetName val="9_lentele_kult_pav "/>
      <sheetName val="10 lentele_Baseinas"/>
      <sheetName val="11 lentelė_008 programa"/>
      <sheetName val="12 lentelė ES(VB)"/>
      <sheetName val="13 lentelė ES(VB)"/>
      <sheetName val="14 lentelė ES "/>
      <sheetName val="15 lentelė ES"/>
      <sheetName val="16 lentelė ES 01 progr"/>
    </sheetNames>
    <sheetDataSet>
      <sheetData sheetId="0" refreshError="1"/>
      <sheetData sheetId="1" refreshError="1"/>
      <sheetData sheetId="2" refreshError="1"/>
      <sheetData sheetId="3" refreshError="1"/>
      <sheetData sheetId="4">
        <row r="15">
          <cell r="C15">
            <v>426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workbookViewId="0"/>
  </sheetViews>
  <sheetFormatPr defaultColWidth="9.140625" defaultRowHeight="15" x14ac:dyDescent="0.25"/>
  <cols>
    <col min="1" max="1" width="7.28515625" style="11" customWidth="1"/>
    <col min="2" max="2" width="85" style="11" customWidth="1"/>
    <col min="3" max="3" width="11" style="11" customWidth="1"/>
    <col min="4" max="4" width="11.5703125" style="11" customWidth="1"/>
    <col min="5" max="16384" width="9.140625" style="11"/>
  </cols>
  <sheetData>
    <row r="1" spans="1:6" ht="16.5" customHeight="1" x14ac:dyDescent="0.25">
      <c r="C1" s="341" t="s">
        <v>35</v>
      </c>
      <c r="D1" s="341"/>
    </row>
    <row r="2" spans="1:6" ht="41.25" customHeight="1" x14ac:dyDescent="0.25">
      <c r="A2" s="342" t="s">
        <v>130</v>
      </c>
      <c r="B2" s="342"/>
      <c r="C2" s="342"/>
      <c r="D2" s="342"/>
      <c r="E2" s="10"/>
      <c r="F2" s="10"/>
    </row>
    <row r="3" spans="1:6" ht="15.75" thickBot="1" x14ac:dyDescent="0.3">
      <c r="C3" s="343" t="s">
        <v>18</v>
      </c>
      <c r="D3" s="343"/>
    </row>
    <row r="4" spans="1:6" ht="15.75" customHeight="1" x14ac:dyDescent="0.25">
      <c r="A4" s="344" t="s">
        <v>32</v>
      </c>
      <c r="B4" s="346" t="s">
        <v>44</v>
      </c>
      <c r="C4" s="346" t="s">
        <v>0</v>
      </c>
      <c r="D4" s="348" t="s">
        <v>39</v>
      </c>
    </row>
    <row r="5" spans="1:6" ht="21.75" customHeight="1" thickBot="1" x14ac:dyDescent="0.3">
      <c r="A5" s="345"/>
      <c r="B5" s="347"/>
      <c r="C5" s="347"/>
      <c r="D5" s="349"/>
    </row>
    <row r="6" spans="1:6" ht="30" customHeight="1" thickBot="1" x14ac:dyDescent="0.3">
      <c r="A6" s="201" t="s">
        <v>128</v>
      </c>
      <c r="B6" s="202" t="s">
        <v>127</v>
      </c>
      <c r="C6" s="39">
        <f>SUM(C7:C10)</f>
        <v>26.2</v>
      </c>
      <c r="D6" s="40"/>
    </row>
    <row r="7" spans="1:6" ht="47.25" customHeight="1" x14ac:dyDescent="0.25">
      <c r="A7" s="199" t="s">
        <v>24</v>
      </c>
      <c r="B7" s="200" t="s">
        <v>30</v>
      </c>
      <c r="C7" s="12">
        <v>20</v>
      </c>
      <c r="D7" s="12"/>
    </row>
    <row r="8" spans="1:6" ht="19.5" customHeight="1" x14ac:dyDescent="0.25">
      <c r="A8" s="198" t="s">
        <v>25</v>
      </c>
      <c r="B8" s="7" t="s">
        <v>31</v>
      </c>
      <c r="C8" s="13">
        <v>5</v>
      </c>
      <c r="D8" s="13"/>
    </row>
    <row r="9" spans="1:6" ht="30" customHeight="1" x14ac:dyDescent="0.25">
      <c r="A9" s="198" t="s">
        <v>29</v>
      </c>
      <c r="B9" s="14" t="s">
        <v>47</v>
      </c>
      <c r="C9" s="13">
        <v>1</v>
      </c>
      <c r="D9" s="13"/>
    </row>
    <row r="10" spans="1:6" ht="19.5" customHeight="1" thickBot="1" x14ac:dyDescent="0.3">
      <c r="A10" s="203" t="s">
        <v>28</v>
      </c>
      <c r="B10" s="204" t="s">
        <v>46</v>
      </c>
      <c r="C10" s="205">
        <v>0.2</v>
      </c>
      <c r="D10" s="205"/>
    </row>
    <row r="11" spans="1:6" ht="30" customHeight="1" thickBot="1" x14ac:dyDescent="0.3">
      <c r="A11" s="38">
        <v>2</v>
      </c>
      <c r="B11" s="42" t="s">
        <v>129</v>
      </c>
      <c r="C11" s="39">
        <f>C12</f>
        <v>27</v>
      </c>
      <c r="D11" s="40"/>
    </row>
    <row r="12" spans="1:6" ht="19.5" customHeight="1" thickBot="1" x14ac:dyDescent="0.3">
      <c r="A12" s="206" t="s">
        <v>26</v>
      </c>
      <c r="B12" s="207" t="s">
        <v>36</v>
      </c>
      <c r="C12" s="208">
        <v>27</v>
      </c>
      <c r="D12" s="208"/>
    </row>
    <row r="13" spans="1:6" ht="29.25" customHeight="1" thickBot="1" x14ac:dyDescent="0.3">
      <c r="A13" s="209">
        <v>3</v>
      </c>
      <c r="B13" s="210" t="s">
        <v>132</v>
      </c>
      <c r="C13" s="211">
        <f>SUM(C14)</f>
        <v>95</v>
      </c>
      <c r="D13" s="212"/>
    </row>
    <row r="14" spans="1:6" ht="83.25" customHeight="1" thickBot="1" x14ac:dyDescent="0.3">
      <c r="A14" s="213" t="s">
        <v>141</v>
      </c>
      <c r="B14" s="214" t="s">
        <v>56</v>
      </c>
      <c r="C14" s="215">
        <v>95</v>
      </c>
      <c r="D14" s="215"/>
    </row>
    <row r="15" spans="1:6" ht="30" customHeight="1" thickBot="1" x14ac:dyDescent="0.3">
      <c r="A15" s="216">
        <v>4</v>
      </c>
      <c r="B15" s="217" t="s">
        <v>131</v>
      </c>
      <c r="C15" s="218">
        <v>20</v>
      </c>
      <c r="D15" s="219"/>
    </row>
    <row r="16" spans="1:6" x14ac:dyDescent="0.25">
      <c r="A16" s="340" t="s">
        <v>45</v>
      </c>
      <c r="B16" s="340"/>
      <c r="C16" s="41">
        <f>C6+C11+C13+C15</f>
        <v>168.2</v>
      </c>
      <c r="D16" s="331"/>
    </row>
  </sheetData>
  <sheetProtection password="CF5D" sheet="1" objects="1" scenarios="1"/>
  <mergeCells count="8">
    <mergeCell ref="A16:B16"/>
    <mergeCell ref="C1:D1"/>
    <mergeCell ref="A2:D2"/>
    <mergeCell ref="C3:D3"/>
    <mergeCell ref="A4:A5"/>
    <mergeCell ref="B4:B5"/>
    <mergeCell ref="C4:C5"/>
    <mergeCell ref="D4:D5"/>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zoomScale="90" zoomScaleNormal="90" workbookViewId="0"/>
  </sheetViews>
  <sheetFormatPr defaultColWidth="9.140625" defaultRowHeight="15" x14ac:dyDescent="0.25"/>
  <cols>
    <col min="1" max="1" width="4.28515625" style="61" customWidth="1"/>
    <col min="2" max="2" width="44" style="61" customWidth="1"/>
    <col min="3" max="3" width="18.7109375" style="61" customWidth="1"/>
    <col min="4" max="4" width="25.5703125" style="61" customWidth="1"/>
    <col min="5" max="16384" width="9.140625" style="61"/>
  </cols>
  <sheetData>
    <row r="1" spans="1:6" x14ac:dyDescent="0.25">
      <c r="D1" s="43" t="s">
        <v>154</v>
      </c>
    </row>
    <row r="2" spans="1:6" ht="14.25" customHeight="1" x14ac:dyDescent="0.25">
      <c r="A2" s="388" t="s">
        <v>121</v>
      </c>
      <c r="B2" s="388"/>
      <c r="C2" s="388"/>
      <c r="D2" s="388"/>
    </row>
    <row r="3" spans="1:6" ht="16.5" customHeight="1" thickBot="1" x14ac:dyDescent="0.3">
      <c r="C3" s="389" t="s">
        <v>126</v>
      </c>
      <c r="D3" s="389"/>
    </row>
    <row r="4" spans="1:6" ht="15" customHeight="1" x14ac:dyDescent="0.25">
      <c r="A4" s="390" t="s">
        <v>12</v>
      </c>
      <c r="B4" s="400" t="s">
        <v>93</v>
      </c>
      <c r="C4" s="402" t="s">
        <v>122</v>
      </c>
      <c r="D4" s="396" t="s">
        <v>123</v>
      </c>
    </row>
    <row r="5" spans="1:6" ht="27.75" customHeight="1" thickBot="1" x14ac:dyDescent="0.3">
      <c r="A5" s="391"/>
      <c r="B5" s="401"/>
      <c r="C5" s="403"/>
      <c r="D5" s="397"/>
    </row>
    <row r="6" spans="1:6" ht="20.100000000000001" customHeight="1" x14ac:dyDescent="0.25">
      <c r="A6" s="65">
        <v>1</v>
      </c>
      <c r="B6" s="66" t="s">
        <v>105</v>
      </c>
      <c r="C6" s="67">
        <f>+C7+C8+C9+C10</f>
        <v>29622.2</v>
      </c>
      <c r="D6" s="67">
        <f>D7+D8+D9+D10</f>
        <v>357254.6</v>
      </c>
    </row>
    <row r="7" spans="1:6" ht="20.100000000000001" customHeight="1" x14ac:dyDescent="0.25">
      <c r="A7" s="336" t="s">
        <v>25</v>
      </c>
      <c r="B7" s="58" t="s">
        <v>107</v>
      </c>
      <c r="C7" s="49"/>
      <c r="D7" s="74">
        <v>1638</v>
      </c>
    </row>
    <row r="8" spans="1:6" ht="20.100000000000001" customHeight="1" x14ac:dyDescent="0.25">
      <c r="A8" s="336" t="s">
        <v>29</v>
      </c>
      <c r="B8" s="58" t="s">
        <v>108</v>
      </c>
      <c r="C8" s="49">
        <v>28622.2</v>
      </c>
      <c r="D8" s="74">
        <v>343466.6</v>
      </c>
      <c r="E8" s="1"/>
      <c r="F8" s="50"/>
    </row>
    <row r="9" spans="1:6" ht="20.100000000000001" customHeight="1" x14ac:dyDescent="0.25">
      <c r="A9" s="336" t="s">
        <v>28</v>
      </c>
      <c r="B9" s="58" t="s">
        <v>106</v>
      </c>
      <c r="C9" s="49">
        <v>1000</v>
      </c>
      <c r="D9" s="74">
        <v>12000</v>
      </c>
      <c r="E9" s="1"/>
      <c r="F9" s="50"/>
    </row>
    <row r="10" spans="1:6" ht="20.100000000000001" customHeight="1" x14ac:dyDescent="0.25">
      <c r="A10" s="336" t="s">
        <v>116</v>
      </c>
      <c r="B10" s="58" t="s">
        <v>118</v>
      </c>
      <c r="C10" s="49"/>
      <c r="D10" s="74">
        <v>150</v>
      </c>
      <c r="E10" s="1"/>
      <c r="F10" s="50"/>
    </row>
    <row r="11" spans="1:6" ht="20.100000000000001" customHeight="1" x14ac:dyDescent="0.25">
      <c r="A11" s="75">
        <v>2</v>
      </c>
      <c r="B11" s="69" t="s">
        <v>110</v>
      </c>
      <c r="C11" s="76">
        <f>SUM(C12:C16)</f>
        <v>5880</v>
      </c>
      <c r="D11" s="76">
        <f>SUM(D12:D16)</f>
        <v>70560</v>
      </c>
    </row>
    <row r="12" spans="1:6" ht="30.75" customHeight="1" x14ac:dyDescent="0.25">
      <c r="A12" s="336" t="s">
        <v>67</v>
      </c>
      <c r="B12" s="58" t="s">
        <v>109</v>
      </c>
      <c r="C12" s="49">
        <v>4000</v>
      </c>
      <c r="D12" s="74">
        <f>C12*12</f>
        <v>48000</v>
      </c>
    </row>
    <row r="13" spans="1:6" ht="20.25" customHeight="1" x14ac:dyDescent="0.25">
      <c r="A13" s="336" t="s">
        <v>27</v>
      </c>
      <c r="B13" s="58" t="s">
        <v>111</v>
      </c>
      <c r="C13" s="49">
        <v>280</v>
      </c>
      <c r="D13" s="74">
        <f>C13*12</f>
        <v>3360</v>
      </c>
    </row>
    <row r="14" spans="1:6" ht="20.25" customHeight="1" x14ac:dyDescent="0.25">
      <c r="A14" s="336" t="s">
        <v>114</v>
      </c>
      <c r="B14" s="58" t="s">
        <v>112</v>
      </c>
      <c r="C14" s="49">
        <v>1000</v>
      </c>
      <c r="D14" s="74">
        <f>C14*12</f>
        <v>12000</v>
      </c>
    </row>
    <row r="15" spans="1:6" ht="20.25" customHeight="1" x14ac:dyDescent="0.25">
      <c r="A15" s="336" t="s">
        <v>115</v>
      </c>
      <c r="B15" s="58" t="s">
        <v>119</v>
      </c>
      <c r="C15" s="49">
        <v>500</v>
      </c>
      <c r="D15" s="74">
        <f>C15*12</f>
        <v>6000</v>
      </c>
    </row>
    <row r="16" spans="1:6" ht="20.25" customHeight="1" x14ac:dyDescent="0.25">
      <c r="A16" s="77" t="s">
        <v>117</v>
      </c>
      <c r="B16" s="79" t="s">
        <v>113</v>
      </c>
      <c r="C16" s="57">
        <v>100</v>
      </c>
      <c r="D16" s="78">
        <v>1200</v>
      </c>
    </row>
    <row r="17" spans="1:5" ht="20.25" customHeight="1" thickBot="1" x14ac:dyDescent="0.3">
      <c r="A17" s="80">
        <v>3</v>
      </c>
      <c r="B17" s="81" t="s">
        <v>124</v>
      </c>
      <c r="C17" s="82">
        <v>18310</v>
      </c>
      <c r="D17" s="83">
        <v>183100</v>
      </c>
      <c r="E17" s="61" t="s">
        <v>190</v>
      </c>
    </row>
    <row r="18" spans="1:5" ht="20.100000000000001" customHeight="1" thickBot="1" x14ac:dyDescent="0.3">
      <c r="A18" s="398" t="s">
        <v>0</v>
      </c>
      <c r="B18" s="399"/>
      <c r="C18" s="2">
        <f>C6+C11+C17</f>
        <v>53812.2</v>
      </c>
      <c r="D18" s="2">
        <f>D6+D11+D17</f>
        <v>610914.6</v>
      </c>
    </row>
    <row r="20" spans="1:5" x14ac:dyDescent="0.25">
      <c r="D20" s="61" t="s">
        <v>125</v>
      </c>
    </row>
    <row r="21" spans="1:5" x14ac:dyDescent="0.25">
      <c r="C21" s="407" t="s">
        <v>160</v>
      </c>
      <c r="D21" s="407"/>
    </row>
  </sheetData>
  <sheetProtection password="CF5D" sheet="1" objects="1" scenarios="1"/>
  <mergeCells count="8">
    <mergeCell ref="C21:D21"/>
    <mergeCell ref="A18:B18"/>
    <mergeCell ref="A2:D2"/>
    <mergeCell ref="C3:D3"/>
    <mergeCell ref="A4:A5"/>
    <mergeCell ref="B4:B5"/>
    <mergeCell ref="C4:C5"/>
    <mergeCell ref="D4:D5"/>
  </mergeCells>
  <pageMargins left="0.7" right="0.7" top="0.75" bottom="0.75" header="0.3" footer="0.3"/>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heetViews>
  <sheetFormatPr defaultColWidth="9.140625" defaultRowHeight="15" x14ac:dyDescent="0.25"/>
  <cols>
    <col min="1" max="1" width="7.28515625" style="11" customWidth="1"/>
    <col min="2" max="2" width="85" style="11" customWidth="1"/>
    <col min="3" max="3" width="11" style="11" customWidth="1"/>
    <col min="4" max="4" width="11.5703125" style="11" customWidth="1"/>
    <col min="5" max="16384" width="9.140625" style="11"/>
  </cols>
  <sheetData>
    <row r="1" spans="1:6" x14ac:dyDescent="0.25">
      <c r="C1" s="341" t="s">
        <v>171</v>
      </c>
      <c r="D1" s="341"/>
    </row>
    <row r="2" spans="1:6" x14ac:dyDescent="0.25">
      <c r="A2" s="342" t="s">
        <v>232</v>
      </c>
      <c r="B2" s="342"/>
      <c r="C2" s="342"/>
      <c r="D2" s="342"/>
      <c r="E2" s="10"/>
      <c r="F2" s="10"/>
    </row>
    <row r="3" spans="1:6" x14ac:dyDescent="0.25">
      <c r="C3" s="343" t="s">
        <v>18</v>
      </c>
      <c r="D3" s="343"/>
    </row>
    <row r="4" spans="1:6" x14ac:dyDescent="0.25">
      <c r="A4" s="409" t="s">
        <v>32</v>
      </c>
      <c r="B4" s="410" t="s">
        <v>194</v>
      </c>
      <c r="C4" s="410" t="s">
        <v>0</v>
      </c>
      <c r="D4" s="410" t="s">
        <v>39</v>
      </c>
    </row>
    <row r="5" spans="1:6" x14ac:dyDescent="0.25">
      <c r="A5" s="409"/>
      <c r="B5" s="410"/>
      <c r="C5" s="410"/>
      <c r="D5" s="410"/>
    </row>
    <row r="6" spans="1:6" x14ac:dyDescent="0.25">
      <c r="A6" s="220" t="s">
        <v>128</v>
      </c>
      <c r="B6" s="221" t="s">
        <v>195</v>
      </c>
      <c r="C6" s="76">
        <f>SUM(C7:C15)</f>
        <v>400</v>
      </c>
      <c r="D6" s="76">
        <v>0</v>
      </c>
    </row>
    <row r="7" spans="1:6" ht="15.75" x14ac:dyDescent="0.25">
      <c r="A7" s="333" t="s">
        <v>24</v>
      </c>
      <c r="B7" s="222" t="s">
        <v>196</v>
      </c>
      <c r="C7" s="13">
        <v>50</v>
      </c>
      <c r="D7" s="13">
        <v>0</v>
      </c>
    </row>
    <row r="8" spans="1:6" ht="15.75" customHeight="1" x14ac:dyDescent="0.25">
      <c r="A8" s="198" t="s">
        <v>25</v>
      </c>
      <c r="B8" s="223" t="s">
        <v>197</v>
      </c>
      <c r="C8" s="13">
        <v>70</v>
      </c>
      <c r="D8" s="13">
        <v>0</v>
      </c>
    </row>
    <row r="9" spans="1:6" ht="31.5" x14ac:dyDescent="0.25">
      <c r="A9" s="198" t="s">
        <v>29</v>
      </c>
      <c r="B9" s="224" t="s">
        <v>198</v>
      </c>
      <c r="C9" s="13">
        <v>120</v>
      </c>
      <c r="D9" s="13">
        <v>0</v>
      </c>
    </row>
    <row r="10" spans="1:6" ht="31.5" x14ac:dyDescent="0.25">
      <c r="A10" s="198" t="s">
        <v>28</v>
      </c>
      <c r="B10" s="224" t="s">
        <v>225</v>
      </c>
      <c r="C10" s="13">
        <v>50</v>
      </c>
      <c r="D10" s="13">
        <v>0</v>
      </c>
    </row>
    <row r="11" spans="1:6" ht="15.75" x14ac:dyDescent="0.25">
      <c r="A11" s="198" t="s">
        <v>116</v>
      </c>
      <c r="B11" s="224" t="s">
        <v>199</v>
      </c>
      <c r="C11" s="13">
        <v>39</v>
      </c>
      <c r="D11" s="13">
        <v>0</v>
      </c>
    </row>
    <row r="12" spans="1:6" ht="15.75" x14ac:dyDescent="0.25">
      <c r="A12" s="198" t="s">
        <v>200</v>
      </c>
      <c r="B12" s="224" t="s">
        <v>201</v>
      </c>
      <c r="C12" s="13">
        <v>7</v>
      </c>
      <c r="D12" s="13">
        <v>0</v>
      </c>
    </row>
    <row r="13" spans="1:6" ht="15.75" customHeight="1" x14ac:dyDescent="0.25">
      <c r="A13" s="198" t="s">
        <v>202</v>
      </c>
      <c r="B13" s="224" t="s">
        <v>203</v>
      </c>
      <c r="C13" s="13">
        <v>20</v>
      </c>
      <c r="D13" s="13">
        <v>0</v>
      </c>
    </row>
    <row r="14" spans="1:6" ht="15.75" x14ac:dyDescent="0.25">
      <c r="A14" s="198" t="s">
        <v>204</v>
      </c>
      <c r="B14" s="224" t="s">
        <v>226</v>
      </c>
      <c r="C14" s="13">
        <v>5</v>
      </c>
      <c r="D14" s="13">
        <v>0</v>
      </c>
    </row>
    <row r="15" spans="1:6" ht="15.75" x14ac:dyDescent="0.25">
      <c r="A15" s="198" t="s">
        <v>205</v>
      </c>
      <c r="B15" s="224" t="s">
        <v>206</v>
      </c>
      <c r="C15" s="13">
        <v>39</v>
      </c>
      <c r="D15" s="13">
        <v>0</v>
      </c>
    </row>
    <row r="16" spans="1:6" x14ac:dyDescent="0.25">
      <c r="A16" s="225">
        <v>2</v>
      </c>
      <c r="B16" s="226" t="s">
        <v>207</v>
      </c>
      <c r="C16" s="76">
        <f>SUM(C17:C18)</f>
        <v>300</v>
      </c>
      <c r="D16" s="76">
        <v>0</v>
      </c>
    </row>
    <row r="17" spans="1:4" ht="15.75" x14ac:dyDescent="0.25">
      <c r="A17" s="227" t="s">
        <v>26</v>
      </c>
      <c r="B17" s="228" t="s">
        <v>208</v>
      </c>
      <c r="C17" s="13">
        <v>100</v>
      </c>
      <c r="D17" s="13">
        <v>0</v>
      </c>
    </row>
    <row r="18" spans="1:4" ht="31.5" x14ac:dyDescent="0.25">
      <c r="A18" s="227" t="s">
        <v>27</v>
      </c>
      <c r="B18" s="228" t="s">
        <v>209</v>
      </c>
      <c r="C18" s="13">
        <v>200</v>
      </c>
      <c r="D18" s="13">
        <v>0</v>
      </c>
    </row>
    <row r="19" spans="1:4" ht="31.5" x14ac:dyDescent="0.25">
      <c r="A19" s="75">
        <v>3</v>
      </c>
      <c r="B19" s="229" t="s">
        <v>210</v>
      </c>
      <c r="C19" s="230">
        <f>SUM(C20:C20)</f>
        <v>120</v>
      </c>
      <c r="D19" s="230">
        <v>0</v>
      </c>
    </row>
    <row r="20" spans="1:4" ht="31.5" x14ac:dyDescent="0.25">
      <c r="A20" s="231"/>
      <c r="B20" s="232" t="s">
        <v>224</v>
      </c>
      <c r="C20" s="233">
        <v>120</v>
      </c>
      <c r="D20" s="233">
        <v>0</v>
      </c>
    </row>
    <row r="21" spans="1:4" ht="31.5" x14ac:dyDescent="0.25">
      <c r="A21" s="75">
        <v>4</v>
      </c>
      <c r="B21" s="229" t="s">
        <v>211</v>
      </c>
      <c r="C21" s="230">
        <f>C23+C22</f>
        <v>100</v>
      </c>
      <c r="D21" s="230">
        <v>0</v>
      </c>
    </row>
    <row r="22" spans="1:4" ht="78.75" x14ac:dyDescent="0.25">
      <c r="A22" s="231" t="s">
        <v>212</v>
      </c>
      <c r="B22" s="232" t="s">
        <v>213</v>
      </c>
      <c r="C22" s="233">
        <v>65.599999999999994</v>
      </c>
      <c r="D22" s="233">
        <v>0</v>
      </c>
    </row>
    <row r="23" spans="1:4" ht="15.75" x14ac:dyDescent="0.25">
      <c r="A23" s="231" t="s">
        <v>214</v>
      </c>
      <c r="B23" s="232" t="s">
        <v>215</v>
      </c>
      <c r="C23" s="233">
        <v>34.4</v>
      </c>
      <c r="D23" s="233">
        <v>0</v>
      </c>
    </row>
    <row r="24" spans="1:4" ht="31.5" x14ac:dyDescent="0.25">
      <c r="A24" s="75">
        <v>5</v>
      </c>
      <c r="B24" s="229" t="s">
        <v>216</v>
      </c>
      <c r="C24" s="230">
        <f>SUM(C25:C26)</f>
        <v>30</v>
      </c>
      <c r="D24" s="230">
        <v>0</v>
      </c>
    </row>
    <row r="25" spans="1:4" ht="47.25" x14ac:dyDescent="0.25">
      <c r="A25" s="231" t="s">
        <v>217</v>
      </c>
      <c r="B25" s="232" t="s">
        <v>218</v>
      </c>
      <c r="C25" s="233">
        <v>15</v>
      </c>
      <c r="D25" s="233">
        <v>0</v>
      </c>
    </row>
    <row r="26" spans="1:4" ht="47.25" x14ac:dyDescent="0.25">
      <c r="A26" s="231" t="s">
        <v>219</v>
      </c>
      <c r="B26" s="232" t="s">
        <v>220</v>
      </c>
      <c r="C26" s="233">
        <v>15</v>
      </c>
      <c r="D26" s="233">
        <v>0</v>
      </c>
    </row>
    <row r="27" spans="1:4" x14ac:dyDescent="0.25">
      <c r="A27" s="340" t="s">
        <v>221</v>
      </c>
      <c r="B27" s="340"/>
      <c r="C27" s="41">
        <f>C6+C16+C19+C21+C24</f>
        <v>950</v>
      </c>
      <c r="D27" s="331"/>
    </row>
    <row r="29" spans="1:4" x14ac:dyDescent="0.25">
      <c r="A29" s="408" t="s">
        <v>222</v>
      </c>
      <c r="B29" s="408"/>
      <c r="C29" s="408"/>
      <c r="D29" s="408"/>
    </row>
  </sheetData>
  <sheetProtection password="CF5D" sheet="1" objects="1" scenarios="1"/>
  <mergeCells count="9">
    <mergeCell ref="A27:B27"/>
    <mergeCell ref="A29:D29"/>
    <mergeCell ref="C1:D1"/>
    <mergeCell ref="A2:D2"/>
    <mergeCell ref="C3:D3"/>
    <mergeCell ref="A4:A5"/>
    <mergeCell ref="B4:B5"/>
    <mergeCell ref="C4:C5"/>
    <mergeCell ref="D4: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heetViews>
  <sheetFormatPr defaultRowHeight="15" x14ac:dyDescent="0.25"/>
  <cols>
    <col min="1" max="1" width="5.42578125" style="239" customWidth="1"/>
    <col min="2" max="2" width="63.5703125" style="239" customWidth="1"/>
    <col min="3" max="3" width="10.5703125" style="239" customWidth="1"/>
    <col min="4" max="16384" width="9.140625" style="239"/>
  </cols>
  <sheetData>
    <row r="1" spans="1:12" x14ac:dyDescent="0.25">
      <c r="G1" s="118" t="s">
        <v>172</v>
      </c>
    </row>
    <row r="2" spans="1:12" x14ac:dyDescent="0.25">
      <c r="A2" s="416" t="s">
        <v>331</v>
      </c>
      <c r="B2" s="416"/>
      <c r="C2" s="416"/>
      <c r="D2" s="416"/>
      <c r="E2" s="416"/>
      <c r="F2" s="416"/>
      <c r="G2" s="416"/>
    </row>
    <row r="3" spans="1:12" ht="15" customHeight="1" x14ac:dyDescent="0.25">
      <c r="A3" s="416"/>
      <c r="B3" s="416"/>
      <c r="C3" s="416"/>
      <c r="D3" s="416"/>
      <c r="E3" s="416"/>
      <c r="F3" s="416"/>
      <c r="G3" s="416"/>
    </row>
    <row r="4" spans="1:12" ht="15.75" customHeight="1" thickBot="1" x14ac:dyDescent="0.3">
      <c r="A4" s="415" t="s">
        <v>18</v>
      </c>
      <c r="B4" s="415"/>
      <c r="C4" s="415"/>
      <c r="D4" s="415"/>
      <c r="E4" s="415"/>
      <c r="F4" s="415"/>
      <c r="G4" s="415"/>
    </row>
    <row r="5" spans="1:12" x14ac:dyDescent="0.25">
      <c r="A5" s="417" t="s">
        <v>12</v>
      </c>
      <c r="B5" s="419" t="s">
        <v>11</v>
      </c>
      <c r="C5" s="419" t="s">
        <v>0</v>
      </c>
      <c r="D5" s="421" t="s">
        <v>163</v>
      </c>
      <c r="E5" s="422"/>
      <c r="F5" s="411" t="s">
        <v>164</v>
      </c>
      <c r="G5" s="412"/>
    </row>
    <row r="6" spans="1:12" ht="39" thickBot="1" x14ac:dyDescent="0.3">
      <c r="A6" s="418"/>
      <c r="B6" s="420"/>
      <c r="C6" s="420"/>
      <c r="D6" s="334" t="s">
        <v>0</v>
      </c>
      <c r="E6" s="128" t="s">
        <v>165</v>
      </c>
      <c r="F6" s="129" t="s">
        <v>0</v>
      </c>
      <c r="G6" s="130" t="s">
        <v>165</v>
      </c>
    </row>
    <row r="7" spans="1:12" ht="41.25" customHeight="1" x14ac:dyDescent="0.25">
      <c r="A7" s="131" t="s">
        <v>4</v>
      </c>
      <c r="B7" s="132" t="s">
        <v>166</v>
      </c>
      <c r="C7" s="133">
        <f>D7+F7</f>
        <v>5.3</v>
      </c>
      <c r="D7" s="133">
        <v>5.0999999999999996</v>
      </c>
      <c r="E7" s="134">
        <v>0</v>
      </c>
      <c r="F7" s="135">
        <v>0.2</v>
      </c>
      <c r="G7" s="176">
        <v>0</v>
      </c>
    </row>
    <row r="8" spans="1:12" ht="39" customHeight="1" thickBot="1" x14ac:dyDescent="0.3">
      <c r="A8" s="137" t="s">
        <v>5</v>
      </c>
      <c r="B8" s="248" t="s">
        <v>167</v>
      </c>
      <c r="C8" s="241">
        <f>D8+F8</f>
        <v>6.1</v>
      </c>
      <c r="D8" s="241">
        <v>1.5</v>
      </c>
      <c r="E8" s="138">
        <v>0</v>
      </c>
      <c r="F8" s="139">
        <v>4.5999999999999996</v>
      </c>
      <c r="G8" s="136">
        <v>0</v>
      </c>
    </row>
    <row r="9" spans="1:12" ht="15.75" thickBot="1" x14ac:dyDescent="0.3">
      <c r="A9" s="413" t="s">
        <v>3</v>
      </c>
      <c r="B9" s="414"/>
      <c r="C9" s="145">
        <f>SUM(C7:C8)</f>
        <v>11.399999999999999</v>
      </c>
      <c r="D9" s="146">
        <f>SUM(D7:D8)</f>
        <v>6.6</v>
      </c>
      <c r="E9" s="147">
        <f>SUM(E7:E8)</f>
        <v>0</v>
      </c>
      <c r="F9" s="148">
        <f>SUM(F7:F8)</f>
        <v>4.8</v>
      </c>
      <c r="G9" s="149">
        <f>SUM(G7:G8)</f>
        <v>0</v>
      </c>
    </row>
    <row r="10" spans="1:12" ht="15.75" thickBot="1" x14ac:dyDescent="0.3">
      <c r="B10" s="245" t="s">
        <v>19</v>
      </c>
      <c r="C10" s="246"/>
    </row>
    <row r="11" spans="1:12" x14ac:dyDescent="0.25">
      <c r="B11" s="150" t="s">
        <v>20</v>
      </c>
      <c r="C11" s="151">
        <f>C8</f>
        <v>6.1</v>
      </c>
      <c r="D11" s="151">
        <f>D8</f>
        <v>1.5</v>
      </c>
      <c r="E11" s="151">
        <f>E8</f>
        <v>0</v>
      </c>
      <c r="F11" s="152">
        <f>F8</f>
        <v>4.5999999999999996</v>
      </c>
      <c r="G11" s="162">
        <f>G8</f>
        <v>0</v>
      </c>
      <c r="I11" s="196"/>
      <c r="J11" s="196"/>
      <c r="K11" s="197"/>
      <c r="L11" s="197"/>
    </row>
    <row r="12" spans="1:12" x14ac:dyDescent="0.25">
      <c r="B12" s="154" t="s">
        <v>170</v>
      </c>
      <c r="C12" s="155">
        <f>C7</f>
        <v>5.3</v>
      </c>
      <c r="D12" s="155">
        <f>D7</f>
        <v>5.0999999999999996</v>
      </c>
      <c r="E12" s="155">
        <f>E7</f>
        <v>0</v>
      </c>
      <c r="F12" s="156">
        <f>F7</f>
        <v>0.2</v>
      </c>
      <c r="G12" s="157">
        <f>G7</f>
        <v>0</v>
      </c>
      <c r="K12" s="197"/>
      <c r="L12" s="197"/>
    </row>
    <row r="13" spans="1:12" x14ac:dyDescent="0.25">
      <c r="C13" s="158">
        <f>SUM(C11:C12)</f>
        <v>11.399999999999999</v>
      </c>
      <c r="D13" s="159">
        <f>SUM(D11:D12)</f>
        <v>6.6</v>
      </c>
      <c r="E13" s="159">
        <f>SUM(E11:E12)</f>
        <v>0</v>
      </c>
      <c r="F13" s="159">
        <f>SUM(F11:F12)</f>
        <v>4.8</v>
      </c>
      <c r="G13" s="159">
        <f>SUM(G11:G12)</f>
        <v>0</v>
      </c>
      <c r="I13" s="196"/>
      <c r="J13" s="196"/>
    </row>
    <row r="14" spans="1:12" x14ac:dyDescent="0.25">
      <c r="B14" s="161"/>
    </row>
  </sheetData>
  <sheetProtection password="CF5D" sheet="1" objects="1" scenarios="1"/>
  <mergeCells count="8">
    <mergeCell ref="F5:G5"/>
    <mergeCell ref="A9:B9"/>
    <mergeCell ref="A4:G4"/>
    <mergeCell ref="A2:G3"/>
    <mergeCell ref="A5:A6"/>
    <mergeCell ref="B5:B6"/>
    <mergeCell ref="C5:C6"/>
    <mergeCell ref="D5:E5"/>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sqref="A1:XFD1048576"/>
    </sheetView>
  </sheetViews>
  <sheetFormatPr defaultRowHeight="15" x14ac:dyDescent="0.25"/>
  <cols>
    <col min="1" max="1" width="9.140625" style="239"/>
    <col min="2" max="2" width="71.28515625" style="239" customWidth="1"/>
    <col min="3" max="3" width="13.5703125" style="239" customWidth="1"/>
    <col min="4" max="16384" width="9.140625" style="239"/>
  </cols>
  <sheetData>
    <row r="1" spans="1:9" x14ac:dyDescent="0.25">
      <c r="G1" s="118" t="s">
        <v>245</v>
      </c>
    </row>
    <row r="2" spans="1:9" ht="33" customHeight="1" x14ac:dyDescent="0.25">
      <c r="A2" s="423" t="s">
        <v>331</v>
      </c>
      <c r="B2" s="423"/>
      <c r="C2" s="423"/>
      <c r="D2" s="423"/>
      <c r="E2" s="423"/>
      <c r="F2" s="423"/>
      <c r="G2" s="423"/>
    </row>
    <row r="3" spans="1:9" ht="15.75" thickBot="1" x14ac:dyDescent="0.3">
      <c r="A3" s="61"/>
      <c r="B3" s="428" t="s">
        <v>18</v>
      </c>
      <c r="C3" s="428"/>
      <c r="D3" s="428"/>
      <c r="E3" s="428"/>
      <c r="F3" s="428"/>
      <c r="G3" s="428"/>
    </row>
    <row r="4" spans="1:9" x14ac:dyDescent="0.25">
      <c r="A4" s="390" t="s">
        <v>12</v>
      </c>
      <c r="B4" s="392" t="s">
        <v>11</v>
      </c>
      <c r="C4" s="400" t="s">
        <v>0</v>
      </c>
      <c r="D4" s="431" t="s">
        <v>173</v>
      </c>
      <c r="E4" s="431"/>
      <c r="F4" s="432" t="s">
        <v>164</v>
      </c>
      <c r="G4" s="433"/>
    </row>
    <row r="5" spans="1:9" x14ac:dyDescent="0.25">
      <c r="A5" s="429"/>
      <c r="B5" s="430"/>
      <c r="C5" s="424"/>
      <c r="D5" s="430" t="s">
        <v>0</v>
      </c>
      <c r="E5" s="430" t="s">
        <v>39</v>
      </c>
      <c r="F5" s="434" t="s">
        <v>0</v>
      </c>
      <c r="G5" s="435" t="s">
        <v>39</v>
      </c>
    </row>
    <row r="6" spans="1:9" ht="15.75" thickBot="1" x14ac:dyDescent="0.3">
      <c r="A6" s="391"/>
      <c r="B6" s="393"/>
      <c r="C6" s="401"/>
      <c r="D6" s="393"/>
      <c r="E6" s="393"/>
      <c r="F6" s="395"/>
      <c r="G6" s="397"/>
    </row>
    <row r="7" spans="1:9" ht="30.75" customHeight="1" x14ac:dyDescent="0.25">
      <c r="A7" s="163">
        <v>1</v>
      </c>
      <c r="B7" s="60" t="s">
        <v>22</v>
      </c>
      <c r="C7" s="51">
        <f t="shared" ref="C7:C18" si="0">D7+F7</f>
        <v>45.4</v>
      </c>
      <c r="D7" s="51">
        <v>19.5</v>
      </c>
      <c r="E7" s="51">
        <v>0</v>
      </c>
      <c r="F7" s="178">
        <v>25.9</v>
      </c>
      <c r="G7" s="177">
        <v>0</v>
      </c>
    </row>
    <row r="8" spans="1:9" ht="33" customHeight="1" x14ac:dyDescent="0.25">
      <c r="A8" s="335" t="s">
        <v>5</v>
      </c>
      <c r="B8" s="31" t="s">
        <v>174</v>
      </c>
      <c r="C8" s="49">
        <f t="shared" si="0"/>
        <v>761.2</v>
      </c>
      <c r="D8" s="49">
        <v>662.5</v>
      </c>
      <c r="E8" s="49">
        <v>8.6</v>
      </c>
      <c r="F8" s="336">
        <v>98.7</v>
      </c>
      <c r="G8" s="8">
        <v>0.1</v>
      </c>
    </row>
    <row r="9" spans="1:9" ht="32.25" customHeight="1" x14ac:dyDescent="0.25">
      <c r="A9" s="335" t="s">
        <v>55</v>
      </c>
      <c r="B9" s="31" t="s">
        <v>175</v>
      </c>
      <c r="C9" s="49">
        <f t="shared" si="0"/>
        <v>210</v>
      </c>
      <c r="D9" s="49">
        <v>210</v>
      </c>
      <c r="E9" s="49">
        <v>2.2999999999999998</v>
      </c>
      <c r="F9" s="74">
        <v>0</v>
      </c>
      <c r="G9" s="56">
        <v>0</v>
      </c>
    </row>
    <row r="10" spans="1:9" ht="29.25" customHeight="1" x14ac:dyDescent="0.25">
      <c r="A10" s="335" t="s">
        <v>6</v>
      </c>
      <c r="B10" s="31" t="s">
        <v>15</v>
      </c>
      <c r="C10" s="49">
        <f t="shared" si="0"/>
        <v>522.9</v>
      </c>
      <c r="D10" s="49">
        <v>334</v>
      </c>
      <c r="E10" s="49">
        <v>3.2</v>
      </c>
      <c r="F10" s="336">
        <v>188.9</v>
      </c>
      <c r="G10" s="8">
        <v>5.3</v>
      </c>
    </row>
    <row r="11" spans="1:9" ht="49.5" customHeight="1" x14ac:dyDescent="0.25">
      <c r="A11" s="335" t="s">
        <v>7</v>
      </c>
      <c r="B11" s="164" t="s">
        <v>166</v>
      </c>
      <c r="C11" s="175">
        <f t="shared" si="0"/>
        <v>30.4</v>
      </c>
      <c r="D11" s="49">
        <v>28.9</v>
      </c>
      <c r="E11" s="165">
        <v>0</v>
      </c>
      <c r="F11" s="336">
        <v>1.5</v>
      </c>
      <c r="G11" s="56">
        <v>0</v>
      </c>
    </row>
    <row r="12" spans="1:9" ht="26.25" customHeight="1" x14ac:dyDescent="0.25">
      <c r="A12" s="335" t="s">
        <v>8</v>
      </c>
      <c r="B12" s="58" t="s">
        <v>13</v>
      </c>
      <c r="C12" s="49">
        <f t="shared" si="0"/>
        <v>90.8</v>
      </c>
      <c r="D12" s="49">
        <v>60</v>
      </c>
      <c r="E12" s="49">
        <v>0.5</v>
      </c>
      <c r="F12" s="336">
        <v>30.8</v>
      </c>
      <c r="G12" s="8">
        <v>0.5</v>
      </c>
    </row>
    <row r="13" spans="1:9" ht="49.5" customHeight="1" x14ac:dyDescent="0.25">
      <c r="A13" s="335" t="s">
        <v>9</v>
      </c>
      <c r="B13" s="58" t="s">
        <v>176</v>
      </c>
      <c r="C13" s="49">
        <f t="shared" si="0"/>
        <v>75.900000000000006</v>
      </c>
      <c r="D13" s="49">
        <v>71.5</v>
      </c>
      <c r="E13" s="49">
        <v>0.6</v>
      </c>
      <c r="F13" s="336">
        <v>4.4000000000000004</v>
      </c>
      <c r="G13" s="56">
        <v>0</v>
      </c>
      <c r="I13" s="196"/>
    </row>
    <row r="14" spans="1:9" ht="51.75" customHeight="1" x14ac:dyDescent="0.25">
      <c r="A14" s="335" t="s">
        <v>10</v>
      </c>
      <c r="B14" s="58" t="s">
        <v>168</v>
      </c>
      <c r="C14" s="49">
        <f t="shared" si="0"/>
        <v>4.3</v>
      </c>
      <c r="D14" s="49">
        <v>1.7</v>
      </c>
      <c r="E14" s="49">
        <v>0</v>
      </c>
      <c r="F14" s="336">
        <v>2.6</v>
      </c>
      <c r="G14" s="56">
        <v>0</v>
      </c>
    </row>
    <row r="15" spans="1:9" ht="24" customHeight="1" x14ac:dyDescent="0.25">
      <c r="A15" s="335" t="s">
        <v>169</v>
      </c>
      <c r="B15" s="58" t="s">
        <v>178</v>
      </c>
      <c r="C15" s="49">
        <f t="shared" si="0"/>
        <v>22.7</v>
      </c>
      <c r="D15" s="49">
        <v>22.7</v>
      </c>
      <c r="E15" s="49">
        <v>0</v>
      </c>
      <c r="F15" s="74">
        <v>0</v>
      </c>
      <c r="G15" s="56">
        <v>0</v>
      </c>
    </row>
    <row r="16" spans="1:9" ht="31.5" customHeight="1" x14ac:dyDescent="0.25">
      <c r="A16" s="335" t="s">
        <v>177</v>
      </c>
      <c r="B16" s="164" t="s">
        <v>181</v>
      </c>
      <c r="C16" s="175">
        <f t="shared" si="0"/>
        <v>11</v>
      </c>
      <c r="D16" s="74">
        <v>11</v>
      </c>
      <c r="E16" s="74">
        <v>0</v>
      </c>
      <c r="F16" s="74">
        <v>0</v>
      </c>
      <c r="G16" s="56">
        <v>0</v>
      </c>
    </row>
    <row r="17" spans="1:14" ht="26.25" customHeight="1" x14ac:dyDescent="0.25">
      <c r="A17" s="335" t="s">
        <v>179</v>
      </c>
      <c r="B17" s="168" t="s">
        <v>182</v>
      </c>
      <c r="C17" s="167">
        <f t="shared" si="0"/>
        <v>40</v>
      </c>
      <c r="D17" s="167">
        <v>40</v>
      </c>
      <c r="E17" s="167">
        <v>1</v>
      </c>
      <c r="F17" s="74">
        <v>0</v>
      </c>
      <c r="G17" s="56">
        <v>0</v>
      </c>
    </row>
    <row r="18" spans="1:14" ht="15.75" thickBot="1" x14ac:dyDescent="0.3">
      <c r="A18" s="335" t="s">
        <v>180</v>
      </c>
      <c r="B18" s="58" t="s">
        <v>184</v>
      </c>
      <c r="C18" s="192">
        <f t="shared" si="0"/>
        <v>0.2</v>
      </c>
      <c r="D18" s="49">
        <v>0.2</v>
      </c>
      <c r="E18" s="49">
        <v>0.2</v>
      </c>
      <c r="F18" s="74">
        <v>0</v>
      </c>
      <c r="G18" s="56">
        <v>0</v>
      </c>
    </row>
    <row r="19" spans="1:14" ht="15.75" thickBot="1" x14ac:dyDescent="0.3">
      <c r="A19" s="425" t="s">
        <v>3</v>
      </c>
      <c r="B19" s="426"/>
      <c r="C19" s="179">
        <f>SUM(C7:C18)</f>
        <v>1814.8000000000002</v>
      </c>
      <c r="D19" s="169">
        <f>D16+'14 lentelė ES(VB)'!D9+'13 lentelė ES '!D24</f>
        <v>1473.5000000000002</v>
      </c>
      <c r="E19" s="169">
        <f>SUM(E7:E18)</f>
        <v>16.399999999999995</v>
      </c>
      <c r="F19" s="169">
        <f>SUM(F7:F18)</f>
        <v>352.8</v>
      </c>
      <c r="G19" s="170">
        <f>SUM(G7:G18)</f>
        <v>5.8999999999999995</v>
      </c>
    </row>
    <row r="20" spans="1:14" ht="15.75" thickBot="1" x14ac:dyDescent="0.3">
      <c r="A20" s="61"/>
      <c r="B20" s="427" t="s">
        <v>19</v>
      </c>
      <c r="C20" s="427"/>
      <c r="D20" s="427"/>
      <c r="E20" s="427"/>
      <c r="F20" s="61"/>
      <c r="G20" s="61"/>
    </row>
    <row r="21" spans="1:14" x14ac:dyDescent="0.25">
      <c r="A21" s="61"/>
      <c r="B21" s="171" t="s">
        <v>185</v>
      </c>
      <c r="C21" s="183">
        <f>D21+F21</f>
        <v>1704.2</v>
      </c>
      <c r="D21" s="172">
        <f>D7+D8+D9+D10+D12+D15+D16+D17+D18</f>
        <v>1359.9</v>
      </c>
      <c r="E21" s="172">
        <f>E7+E8+E9+E10+E12+E15+E16+E17+E18</f>
        <v>15.799999999999997</v>
      </c>
      <c r="F21" s="172">
        <f>F7+F8+F9+F10+F12+F15+F16+F17+F18</f>
        <v>344.3</v>
      </c>
      <c r="G21" s="172">
        <f>G7+G8+G9+G10+G12+G15+G16+G17+G18</f>
        <v>5.8999999999999995</v>
      </c>
      <c r="I21" s="196">
        <f>F21+'16 lentelė ES 01 progr'!F10+'12 lentelė ES(VB)'!F11</f>
        <v>349.6</v>
      </c>
      <c r="J21" s="196">
        <f>G21+'16 lentelė ES 01 progr'!G10+'12 lentelė ES(VB)'!G11</f>
        <v>5.8999999999999995</v>
      </c>
    </row>
    <row r="22" spans="1:14" x14ac:dyDescent="0.25">
      <c r="A22" s="61"/>
      <c r="B22" s="173" t="s">
        <v>183</v>
      </c>
      <c r="C22" s="184">
        <f>D22+F22</f>
        <v>30.4</v>
      </c>
      <c r="D22" s="62">
        <f>D11</f>
        <v>28.9</v>
      </c>
      <c r="E22" s="62">
        <f>E11</f>
        <v>0</v>
      </c>
      <c r="F22" s="62">
        <f>F11</f>
        <v>1.5</v>
      </c>
      <c r="G22" s="62">
        <f>G11</f>
        <v>0</v>
      </c>
      <c r="I22" s="197">
        <f>F22+'12 lentelė ES(VB)'!F12</f>
        <v>1.7</v>
      </c>
      <c r="J22" s="197">
        <f>G22+'12 lentelė ES(VB)'!G12</f>
        <v>0</v>
      </c>
    </row>
    <row r="23" spans="1:14" ht="15.75" thickBot="1" x14ac:dyDescent="0.3">
      <c r="A23" s="61"/>
      <c r="B23" s="174" t="s">
        <v>186</v>
      </c>
      <c r="C23" s="185">
        <f>C13+C14</f>
        <v>80.2</v>
      </c>
      <c r="D23" s="63">
        <f>D13+D14</f>
        <v>73.2</v>
      </c>
      <c r="E23" s="63">
        <f>E13+E14</f>
        <v>0.6</v>
      </c>
      <c r="F23" s="63">
        <f>F13+F14</f>
        <v>7</v>
      </c>
      <c r="G23" s="63">
        <f>G13+G14</f>
        <v>0</v>
      </c>
      <c r="I23" s="197">
        <f>F23</f>
        <v>7</v>
      </c>
      <c r="J23" s="197">
        <f>G23</f>
        <v>0</v>
      </c>
    </row>
    <row r="24" spans="1:14" ht="15.75" thickBot="1" x14ac:dyDescent="0.3">
      <c r="A24" s="61"/>
      <c r="B24" s="182" t="s">
        <v>3</v>
      </c>
      <c r="C24" s="186">
        <f>SUM(C21:C23)</f>
        <v>1814.8000000000002</v>
      </c>
      <c r="D24" s="180">
        <f>SUM(D21:D23)</f>
        <v>1462.0000000000002</v>
      </c>
      <c r="E24" s="180">
        <f>SUM(E21:E23)</f>
        <v>16.399999999999999</v>
      </c>
      <c r="F24" s="180">
        <f>SUM(F21:F23)</f>
        <v>352.8</v>
      </c>
      <c r="G24" s="181">
        <f>SUM(G21:G23)</f>
        <v>5.8999999999999995</v>
      </c>
      <c r="I24" s="234">
        <f>SUM(I21:I23)</f>
        <v>358.3</v>
      </c>
      <c r="J24" s="234">
        <f>SUM(J21:J23)</f>
        <v>5.8999999999999995</v>
      </c>
      <c r="K24" s="261" t="s">
        <v>233</v>
      </c>
      <c r="L24" s="261"/>
      <c r="M24" s="261"/>
      <c r="N24" s="261"/>
    </row>
  </sheetData>
  <sheetProtection password="CF5D" sheet="1" objects="1" scenarios="1"/>
  <mergeCells count="13">
    <mergeCell ref="A2:G2"/>
    <mergeCell ref="C4:C6"/>
    <mergeCell ref="A19:B19"/>
    <mergeCell ref="B20:E20"/>
    <mergeCell ref="B3:G3"/>
    <mergeCell ref="A4:A6"/>
    <mergeCell ref="B4:B6"/>
    <mergeCell ref="D4:E4"/>
    <mergeCell ref="F4:G4"/>
    <mergeCell ref="D5:D6"/>
    <mergeCell ref="E5:E6"/>
    <mergeCell ref="F5:F6"/>
    <mergeCell ref="G5:G6"/>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heetViews>
  <sheetFormatPr defaultRowHeight="15" x14ac:dyDescent="0.25"/>
  <cols>
    <col min="1" max="1" width="5.85546875" style="239" customWidth="1"/>
    <col min="2" max="2" width="71.28515625" style="239" customWidth="1"/>
    <col min="3" max="16384" width="9.140625" style="239"/>
  </cols>
  <sheetData>
    <row r="1" spans="1:10" x14ac:dyDescent="0.25">
      <c r="G1" s="118" t="s">
        <v>246</v>
      </c>
    </row>
    <row r="2" spans="1:10" ht="30.75" customHeight="1" x14ac:dyDescent="0.25">
      <c r="B2" s="423" t="s">
        <v>332</v>
      </c>
      <c r="C2" s="423"/>
      <c r="D2" s="423"/>
      <c r="E2" s="423"/>
      <c r="F2" s="423"/>
      <c r="G2" s="423"/>
    </row>
    <row r="3" spans="1:10" ht="15.75" customHeight="1" thickBot="1" x14ac:dyDescent="0.3">
      <c r="A3" s="415" t="s">
        <v>18</v>
      </c>
      <c r="B3" s="415"/>
      <c r="C3" s="415"/>
      <c r="D3" s="415"/>
      <c r="E3" s="415"/>
      <c r="F3" s="415"/>
      <c r="G3" s="415"/>
    </row>
    <row r="4" spans="1:10" x14ac:dyDescent="0.25">
      <c r="A4" s="417" t="s">
        <v>12</v>
      </c>
      <c r="B4" s="419" t="s">
        <v>11</v>
      </c>
      <c r="C4" s="419" t="s">
        <v>0</v>
      </c>
      <c r="D4" s="421" t="s">
        <v>163</v>
      </c>
      <c r="E4" s="422"/>
      <c r="F4" s="411" t="s">
        <v>164</v>
      </c>
      <c r="G4" s="412"/>
    </row>
    <row r="5" spans="1:10" ht="39" thickBot="1" x14ac:dyDescent="0.3">
      <c r="A5" s="418"/>
      <c r="B5" s="420"/>
      <c r="C5" s="420"/>
      <c r="D5" s="334" t="s">
        <v>0</v>
      </c>
      <c r="E5" s="128" t="s">
        <v>165</v>
      </c>
      <c r="F5" s="129" t="s">
        <v>0</v>
      </c>
      <c r="G5" s="130" t="s">
        <v>165</v>
      </c>
    </row>
    <row r="6" spans="1:10" ht="22.5" customHeight="1" thickBot="1" x14ac:dyDescent="0.3">
      <c r="A6" s="337" t="s">
        <v>5</v>
      </c>
      <c r="B6" s="140" t="s">
        <v>139</v>
      </c>
      <c r="C6" s="141">
        <v>0.5</v>
      </c>
      <c r="D6" s="141">
        <v>0.5</v>
      </c>
      <c r="E6" s="142">
        <v>0</v>
      </c>
      <c r="F6" s="143">
        <v>0</v>
      </c>
      <c r="G6" s="144">
        <v>0</v>
      </c>
    </row>
    <row r="7" spans="1:10" ht="15.75" thickBot="1" x14ac:dyDescent="0.3">
      <c r="A7" s="413" t="s">
        <v>3</v>
      </c>
      <c r="B7" s="414"/>
      <c r="C7" s="145">
        <f>SUM(C6:C6)</f>
        <v>0.5</v>
      </c>
      <c r="D7" s="146">
        <f>SUM(D6:D6)</f>
        <v>0.5</v>
      </c>
      <c r="E7" s="147">
        <f>SUM(E6:E6)</f>
        <v>0</v>
      </c>
      <c r="F7" s="148">
        <f>SUM(F6:F6)</f>
        <v>0</v>
      </c>
      <c r="G7" s="149">
        <f>SUM(G6:G6)</f>
        <v>0</v>
      </c>
    </row>
    <row r="8" spans="1:10" ht="15.75" thickBot="1" x14ac:dyDescent="0.3">
      <c r="B8" s="245" t="s">
        <v>19</v>
      </c>
      <c r="C8" s="246"/>
    </row>
    <row r="9" spans="1:10" x14ac:dyDescent="0.25">
      <c r="B9" s="150" t="s">
        <v>20</v>
      </c>
      <c r="C9" s="151">
        <f>C6</f>
        <v>0.5</v>
      </c>
      <c r="D9" s="151">
        <f>D6</f>
        <v>0.5</v>
      </c>
      <c r="E9" s="151">
        <f>E6</f>
        <v>0</v>
      </c>
      <c r="F9" s="152">
        <f>F6</f>
        <v>0</v>
      </c>
      <c r="G9" s="153">
        <f>G6</f>
        <v>0</v>
      </c>
      <c r="I9" s="197"/>
      <c r="J9" s="197"/>
    </row>
    <row r="10" spans="1:10" x14ac:dyDescent="0.25">
      <c r="C10" s="158">
        <f>SUM(C9:C9)</f>
        <v>0.5</v>
      </c>
      <c r="D10" s="159">
        <f>SUM(D9:D9)</f>
        <v>0.5</v>
      </c>
      <c r="E10" s="159">
        <f>SUM(E9:E9)</f>
        <v>0</v>
      </c>
      <c r="F10" s="160">
        <f>SUM(F9:F9)</f>
        <v>0</v>
      </c>
      <c r="G10" s="160">
        <f>SUM(G9:G9)</f>
        <v>0</v>
      </c>
    </row>
    <row r="11" spans="1:10" x14ac:dyDescent="0.25">
      <c r="B11" s="161"/>
    </row>
  </sheetData>
  <sheetProtection password="CF5D" sheet="1" objects="1" scenarios="1"/>
  <mergeCells count="8">
    <mergeCell ref="A7:B7"/>
    <mergeCell ref="A3:G3"/>
    <mergeCell ref="B2:G2"/>
    <mergeCell ref="A4:A5"/>
    <mergeCell ref="B4:B5"/>
    <mergeCell ref="C4:C5"/>
    <mergeCell ref="D4:E4"/>
    <mergeCell ref="F4:G4"/>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x14ac:dyDescent="0.25"/>
  <cols>
    <col min="1" max="1" width="7.28515625" style="239" customWidth="1"/>
    <col min="2" max="2" width="75" style="239" customWidth="1"/>
    <col min="3" max="16384" width="9.140625" style="239"/>
  </cols>
  <sheetData>
    <row r="1" spans="1:7" x14ac:dyDescent="0.25">
      <c r="G1" s="118" t="s">
        <v>223</v>
      </c>
    </row>
    <row r="2" spans="1:7" ht="30" customHeight="1" x14ac:dyDescent="0.25">
      <c r="A2" s="423" t="s">
        <v>333</v>
      </c>
      <c r="B2" s="423"/>
      <c r="C2" s="423"/>
      <c r="D2" s="423"/>
      <c r="E2" s="423"/>
      <c r="F2" s="423"/>
      <c r="G2" s="423"/>
    </row>
    <row r="3" spans="1:7" ht="15.75" thickBot="1" x14ac:dyDescent="0.3">
      <c r="A3" s="61"/>
      <c r="B3" s="428" t="s">
        <v>18</v>
      </c>
      <c r="C3" s="428"/>
      <c r="D3" s="428"/>
      <c r="E3" s="428"/>
      <c r="F3" s="428"/>
      <c r="G3" s="428"/>
    </row>
    <row r="4" spans="1:7" x14ac:dyDescent="0.25">
      <c r="A4" s="390" t="s">
        <v>12</v>
      </c>
      <c r="B4" s="392" t="s">
        <v>11</v>
      </c>
      <c r="C4" s="400" t="s">
        <v>0</v>
      </c>
      <c r="D4" s="431" t="s">
        <v>173</v>
      </c>
      <c r="E4" s="431"/>
      <c r="F4" s="432" t="s">
        <v>164</v>
      </c>
      <c r="G4" s="433"/>
    </row>
    <row r="5" spans="1:7" x14ac:dyDescent="0.25">
      <c r="A5" s="429"/>
      <c r="B5" s="430"/>
      <c r="C5" s="424"/>
      <c r="D5" s="430" t="s">
        <v>0</v>
      </c>
      <c r="E5" s="430" t="s">
        <v>39</v>
      </c>
      <c r="F5" s="434" t="s">
        <v>0</v>
      </c>
      <c r="G5" s="435" t="s">
        <v>39</v>
      </c>
    </row>
    <row r="6" spans="1:7" ht="15.75" thickBot="1" x14ac:dyDescent="0.3">
      <c r="A6" s="391"/>
      <c r="B6" s="393"/>
      <c r="C6" s="401"/>
      <c r="D6" s="393"/>
      <c r="E6" s="393"/>
      <c r="F6" s="395"/>
      <c r="G6" s="397"/>
    </row>
    <row r="7" spans="1:7" ht="27.75" customHeight="1" thickBot="1" x14ac:dyDescent="0.3">
      <c r="A7" s="335" t="s">
        <v>4</v>
      </c>
      <c r="B7" s="58" t="s">
        <v>139</v>
      </c>
      <c r="C7" s="49">
        <f>D7+F7</f>
        <v>1.5</v>
      </c>
      <c r="D7" s="49">
        <v>1.5</v>
      </c>
      <c r="E7" s="166">
        <v>0</v>
      </c>
      <c r="F7" s="74">
        <v>0</v>
      </c>
      <c r="G7" s="56">
        <v>0</v>
      </c>
    </row>
    <row r="8" spans="1:7" ht="15.75" thickBot="1" x14ac:dyDescent="0.3">
      <c r="A8" s="425" t="s">
        <v>3</v>
      </c>
      <c r="B8" s="426"/>
      <c r="C8" s="179">
        <f>SUM(C7:C7)</f>
        <v>1.5</v>
      </c>
      <c r="D8" s="169">
        <f>SUM(D7:D7)</f>
        <v>1.5</v>
      </c>
      <c r="E8" s="169">
        <f>SUM(E7:E7)</f>
        <v>0</v>
      </c>
      <c r="F8" s="169">
        <f>SUM(F7:F7)</f>
        <v>0</v>
      </c>
      <c r="G8" s="170">
        <f>SUM(G7:G7)</f>
        <v>0</v>
      </c>
    </row>
    <row r="9" spans="1:7" ht="15.75" thickBot="1" x14ac:dyDescent="0.3">
      <c r="A9" s="61"/>
      <c r="B9" s="427" t="s">
        <v>19</v>
      </c>
      <c r="C9" s="427"/>
      <c r="D9" s="427"/>
      <c r="E9" s="427"/>
      <c r="F9" s="61"/>
      <c r="G9" s="61"/>
    </row>
    <row r="10" spans="1:7" ht="15.75" thickBot="1" x14ac:dyDescent="0.3">
      <c r="A10" s="61"/>
      <c r="B10" s="171" t="s">
        <v>185</v>
      </c>
      <c r="C10" s="187">
        <f>D10+F10</f>
        <v>1.5</v>
      </c>
      <c r="D10" s="188">
        <f>D7</f>
        <v>1.5</v>
      </c>
      <c r="E10" s="188">
        <f>E7</f>
        <v>0</v>
      </c>
      <c r="F10" s="188">
        <f>F7</f>
        <v>0</v>
      </c>
      <c r="G10" s="188">
        <f>G7</f>
        <v>0</v>
      </c>
    </row>
    <row r="11" spans="1:7" ht="15.75" thickBot="1" x14ac:dyDescent="0.3">
      <c r="A11" s="61"/>
      <c r="B11" s="182" t="s">
        <v>3</v>
      </c>
      <c r="C11" s="189">
        <f>SUM(C10:C10)</f>
        <v>1.5</v>
      </c>
      <c r="D11" s="189">
        <f>SUM(D10:D10)</f>
        <v>1.5</v>
      </c>
      <c r="E11" s="190">
        <f>SUM(E10:E10)</f>
        <v>0</v>
      </c>
      <c r="F11" s="190">
        <f>SUM(F10:F10)</f>
        <v>0</v>
      </c>
      <c r="G11" s="191">
        <f>SUM(G10:G10)</f>
        <v>0</v>
      </c>
    </row>
  </sheetData>
  <sheetProtection password="CF5D" sheet="1" objects="1" scenarios="1"/>
  <mergeCells count="13">
    <mergeCell ref="G5:G6"/>
    <mergeCell ref="A8:B8"/>
    <mergeCell ref="B9:E9"/>
    <mergeCell ref="A2:G2"/>
    <mergeCell ref="B3:G3"/>
    <mergeCell ref="A4:A6"/>
    <mergeCell ref="B4:B6"/>
    <mergeCell ref="C4:C6"/>
    <mergeCell ref="D4:E4"/>
    <mergeCell ref="F4:G4"/>
    <mergeCell ref="D5:D6"/>
    <mergeCell ref="E5:E6"/>
    <mergeCell ref="F5:F6"/>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B22" sqref="B22"/>
    </sheetView>
  </sheetViews>
  <sheetFormatPr defaultRowHeight="15" x14ac:dyDescent="0.25"/>
  <cols>
    <col min="1" max="1" width="9.140625" style="239"/>
    <col min="2" max="2" width="73.85546875" style="239" customWidth="1"/>
    <col min="3" max="3" width="11.7109375" style="239" customWidth="1"/>
    <col min="4" max="4" width="10.85546875" style="239" customWidth="1"/>
    <col min="5" max="5" width="11.42578125" style="239" customWidth="1"/>
    <col min="6" max="6" width="11.140625" style="239" customWidth="1"/>
    <col min="7" max="7" width="11.5703125" style="239" customWidth="1"/>
    <col min="8" max="16384" width="9.140625" style="239"/>
  </cols>
  <sheetData>
    <row r="1" spans="1:7" x14ac:dyDescent="0.25">
      <c r="G1" s="118" t="s">
        <v>242</v>
      </c>
    </row>
    <row r="2" spans="1:7" ht="27" customHeight="1" x14ac:dyDescent="0.25">
      <c r="A2" s="423" t="s">
        <v>334</v>
      </c>
      <c r="B2" s="423"/>
      <c r="C2" s="423"/>
      <c r="D2" s="423"/>
      <c r="E2" s="423"/>
      <c r="F2" s="423"/>
      <c r="G2" s="423"/>
    </row>
    <row r="3" spans="1:7" ht="15.75" thickBot="1" x14ac:dyDescent="0.3">
      <c r="A3" s="61"/>
      <c r="B3" s="428" t="s">
        <v>18</v>
      </c>
      <c r="C3" s="428"/>
      <c r="D3" s="428"/>
      <c r="E3" s="428"/>
      <c r="F3" s="428"/>
      <c r="G3" s="428"/>
    </row>
    <row r="4" spans="1:7" x14ac:dyDescent="0.25">
      <c r="A4" s="390" t="s">
        <v>12</v>
      </c>
      <c r="B4" s="392" t="s">
        <v>191</v>
      </c>
      <c r="C4" s="400" t="s">
        <v>0</v>
      </c>
      <c r="D4" s="431" t="s">
        <v>173</v>
      </c>
      <c r="E4" s="431"/>
      <c r="F4" s="432" t="s">
        <v>164</v>
      </c>
      <c r="G4" s="433"/>
    </row>
    <row r="5" spans="1:7" x14ac:dyDescent="0.25">
      <c r="A5" s="429"/>
      <c r="B5" s="430"/>
      <c r="C5" s="424"/>
      <c r="D5" s="430" t="s">
        <v>0</v>
      </c>
      <c r="E5" s="430" t="s">
        <v>39</v>
      </c>
      <c r="F5" s="434" t="s">
        <v>0</v>
      </c>
      <c r="G5" s="435" t="s">
        <v>39</v>
      </c>
    </row>
    <row r="6" spans="1:7" ht="15.75" thickBot="1" x14ac:dyDescent="0.3">
      <c r="A6" s="391"/>
      <c r="B6" s="393"/>
      <c r="C6" s="401"/>
      <c r="D6" s="393"/>
      <c r="E6" s="393"/>
      <c r="F6" s="395"/>
      <c r="G6" s="397"/>
    </row>
    <row r="7" spans="1:7" ht="26.25" customHeight="1" thickBot="1" x14ac:dyDescent="0.3">
      <c r="A7" s="335" t="s">
        <v>4</v>
      </c>
      <c r="B7" s="58" t="s">
        <v>192</v>
      </c>
      <c r="C7" s="49">
        <f>F7+D7</f>
        <v>83.8</v>
      </c>
      <c r="D7" s="49">
        <v>83.1</v>
      </c>
      <c r="E7" s="166"/>
      <c r="F7" s="74">
        <v>0.7</v>
      </c>
      <c r="G7" s="56">
        <v>0</v>
      </c>
    </row>
    <row r="8" spans="1:7" ht="15.75" thickBot="1" x14ac:dyDescent="0.3">
      <c r="A8" s="425" t="s">
        <v>3</v>
      </c>
      <c r="B8" s="426"/>
      <c r="C8" s="179">
        <f>SUM(C7:C7)</f>
        <v>83.8</v>
      </c>
      <c r="D8" s="169">
        <f>SUM(D7:D7)</f>
        <v>83.1</v>
      </c>
      <c r="E8" s="169">
        <f>SUM(E7:E7)</f>
        <v>0</v>
      </c>
      <c r="F8" s="169">
        <f>SUM(F7:F7)</f>
        <v>0.7</v>
      </c>
      <c r="G8" s="170">
        <f>SUM(G7:G7)</f>
        <v>0</v>
      </c>
    </row>
    <row r="9" spans="1:7" ht="15.75" thickBot="1" x14ac:dyDescent="0.3">
      <c r="A9" s="61"/>
      <c r="B9" s="427" t="s">
        <v>19</v>
      </c>
      <c r="C9" s="427"/>
      <c r="D9" s="427"/>
      <c r="E9" s="427"/>
      <c r="F9" s="61"/>
      <c r="G9" s="61"/>
    </row>
    <row r="10" spans="1:7" ht="15.75" thickBot="1" x14ac:dyDescent="0.3">
      <c r="A10" s="61"/>
      <c r="B10" s="171" t="s">
        <v>185</v>
      </c>
      <c r="C10" s="187">
        <f>D10+F10</f>
        <v>83.8</v>
      </c>
      <c r="D10" s="188">
        <f>D7</f>
        <v>83.1</v>
      </c>
      <c r="E10" s="188">
        <f>E7</f>
        <v>0</v>
      </c>
      <c r="F10" s="188">
        <f>F7</f>
        <v>0.7</v>
      </c>
      <c r="G10" s="188">
        <f>G7</f>
        <v>0</v>
      </c>
    </row>
    <row r="11" spans="1:7" ht="15.75" thickBot="1" x14ac:dyDescent="0.3">
      <c r="A11" s="61"/>
      <c r="B11" s="182" t="s">
        <v>3</v>
      </c>
      <c r="C11" s="189">
        <f>SUM(C10:C10)</f>
        <v>83.8</v>
      </c>
      <c r="D11" s="190">
        <f>SUM(D10:D10)</f>
        <v>83.1</v>
      </c>
      <c r="E11" s="190">
        <f>SUM(E10:E10)</f>
        <v>0</v>
      </c>
      <c r="F11" s="190">
        <f>SUM(F10:F10)</f>
        <v>0.7</v>
      </c>
      <c r="G11" s="191">
        <f>SUM(G10:G10)</f>
        <v>0</v>
      </c>
    </row>
    <row r="14" spans="1:7" x14ac:dyDescent="0.25">
      <c r="B14" s="436" t="s">
        <v>234</v>
      </c>
      <c r="C14" s="436"/>
      <c r="D14" s="125">
        <f>D11+'15 lentelė ES'!D11+'13 lentelė ES '!D24+'14 lentelė ES(VB)'!D9+'12 lentelė ES(VB)'!D13</f>
        <v>1553.7</v>
      </c>
      <c r="E14" s="125">
        <f>E11+'15 lentelė ES'!E11+'13 lentelė ES '!E24+'14 lentelė ES(VB)'!E9+'12 lentelė ES(VB)'!E13</f>
        <v>16.399999999999999</v>
      </c>
    </row>
  </sheetData>
  <sheetProtection password="CF5D" sheet="1" objects="1" scenarios="1"/>
  <mergeCells count="14">
    <mergeCell ref="B14:C14"/>
    <mergeCell ref="G5:G6"/>
    <mergeCell ref="A8:B8"/>
    <mergeCell ref="B9:E9"/>
    <mergeCell ref="A2:G2"/>
    <mergeCell ref="B3:G3"/>
    <mergeCell ref="A4:A6"/>
    <mergeCell ref="B4:B6"/>
    <mergeCell ref="C4:C6"/>
    <mergeCell ref="D4:E4"/>
    <mergeCell ref="F4:G4"/>
    <mergeCell ref="D5:D6"/>
    <mergeCell ref="E5:E6"/>
    <mergeCell ref="F5:F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heetViews>
  <sheetFormatPr defaultRowHeight="15" x14ac:dyDescent="0.25"/>
  <cols>
    <col min="1" max="1" width="6.7109375" style="239" customWidth="1"/>
    <col min="2" max="2" width="73.85546875" style="239" customWidth="1"/>
    <col min="3" max="3" width="16.85546875" style="239" customWidth="1"/>
    <col min="4" max="4" width="12.85546875" style="239" customWidth="1"/>
    <col min="5" max="5" width="18" style="239" customWidth="1"/>
    <col min="6" max="7" width="9.140625" style="239"/>
    <col min="8" max="8" width="9.140625" style="239" customWidth="1"/>
    <col min="9" max="16384" width="9.140625" style="239"/>
  </cols>
  <sheetData>
    <row r="1" spans="1:10" x14ac:dyDescent="0.25">
      <c r="E1" s="238" t="s">
        <v>243</v>
      </c>
    </row>
    <row r="2" spans="1:10" ht="31.5" customHeight="1" x14ac:dyDescent="0.25">
      <c r="B2" s="437" t="s">
        <v>335</v>
      </c>
      <c r="C2" s="437"/>
      <c r="D2" s="437"/>
      <c r="E2" s="437"/>
    </row>
    <row r="3" spans="1:10" ht="15.75" thickBot="1" x14ac:dyDescent="0.3">
      <c r="B3" s="415" t="s">
        <v>18</v>
      </c>
      <c r="C3" s="415"/>
      <c r="D3" s="415"/>
      <c r="E3" s="415"/>
    </row>
    <row r="4" spans="1:10" ht="15" customHeight="1" x14ac:dyDescent="0.25">
      <c r="A4" s="417" t="s">
        <v>12</v>
      </c>
      <c r="B4" s="440" t="s">
        <v>11</v>
      </c>
      <c r="C4" s="443" t="s">
        <v>237</v>
      </c>
      <c r="D4" s="444"/>
      <c r="E4" s="445"/>
    </row>
    <row r="5" spans="1:10" ht="15" customHeight="1" x14ac:dyDescent="0.25">
      <c r="A5" s="438"/>
      <c r="B5" s="441"/>
      <c r="C5" s="446" t="s">
        <v>0</v>
      </c>
      <c r="D5" s="447" t="s">
        <v>163</v>
      </c>
      <c r="E5" s="448"/>
    </row>
    <row r="6" spans="1:10" ht="25.5" x14ac:dyDescent="0.25">
      <c r="A6" s="439"/>
      <c r="B6" s="442"/>
      <c r="C6" s="442"/>
      <c r="D6" s="247" t="s">
        <v>0</v>
      </c>
      <c r="E6" s="255" t="s">
        <v>238</v>
      </c>
    </row>
    <row r="7" spans="1:10" ht="25.5" x14ac:dyDescent="0.25">
      <c r="A7" s="337" t="s">
        <v>4</v>
      </c>
      <c r="B7" s="248" t="s">
        <v>15</v>
      </c>
      <c r="C7" s="241">
        <f>D7</f>
        <v>18.100000000000001</v>
      </c>
      <c r="D7" s="244">
        <v>18.100000000000001</v>
      </c>
      <c r="E7" s="256">
        <v>0.3</v>
      </c>
    </row>
    <row r="8" spans="1:10" ht="25.5" x14ac:dyDescent="0.25">
      <c r="A8" s="337" t="s">
        <v>5</v>
      </c>
      <c r="B8" s="248" t="s">
        <v>181</v>
      </c>
      <c r="C8" s="241">
        <f>D8</f>
        <v>0.3</v>
      </c>
      <c r="D8" s="244">
        <v>0.3</v>
      </c>
      <c r="E8" s="256">
        <v>0</v>
      </c>
    </row>
    <row r="9" spans="1:10" ht="25.5" x14ac:dyDescent="0.25">
      <c r="A9" s="337" t="s">
        <v>55</v>
      </c>
      <c r="B9" s="240" t="s">
        <v>239</v>
      </c>
      <c r="C9" s="241">
        <f>D9</f>
        <v>1.1000000000000001</v>
      </c>
      <c r="D9" s="244">
        <v>1.1000000000000001</v>
      </c>
      <c r="E9" s="256">
        <v>0</v>
      </c>
    </row>
    <row r="10" spans="1:10" ht="15.75" thickBot="1" x14ac:dyDescent="0.3">
      <c r="A10" s="358" t="s">
        <v>3</v>
      </c>
      <c r="B10" s="360"/>
      <c r="C10" s="242">
        <f>SUM(C7:C9)</f>
        <v>19.500000000000004</v>
      </c>
      <c r="D10" s="242">
        <f>SUM(D7:D9)</f>
        <v>19.500000000000004</v>
      </c>
      <c r="E10" s="243">
        <f>SUM(E7:E9)</f>
        <v>0.3</v>
      </c>
    </row>
    <row r="12" spans="1:10" ht="15.75" thickBot="1" x14ac:dyDescent="0.3">
      <c r="B12" s="245" t="s">
        <v>19</v>
      </c>
      <c r="C12" s="246"/>
    </row>
    <row r="13" spans="1:10" x14ac:dyDescent="0.25">
      <c r="B13" s="250" t="s">
        <v>20</v>
      </c>
      <c r="C13" s="257">
        <f>C7+C8</f>
        <v>18.400000000000002</v>
      </c>
      <c r="D13" s="257">
        <f>D7+D8</f>
        <v>18.400000000000002</v>
      </c>
      <c r="E13" s="257">
        <f>E7+E8</f>
        <v>0.3</v>
      </c>
      <c r="F13" s="252"/>
      <c r="G13" s="252"/>
      <c r="H13" s="253"/>
      <c r="I13" s="253"/>
      <c r="J13" s="252"/>
    </row>
    <row r="14" spans="1:10" ht="15.75" thickBot="1" x14ac:dyDescent="0.3">
      <c r="B14" s="251" t="s">
        <v>240</v>
      </c>
      <c r="C14" s="258">
        <f>C9</f>
        <v>1.1000000000000001</v>
      </c>
      <c r="D14" s="258">
        <f>D9</f>
        <v>1.1000000000000001</v>
      </c>
      <c r="E14" s="258">
        <f>E9</f>
        <v>0</v>
      </c>
      <c r="F14" s="252"/>
      <c r="G14" s="252"/>
      <c r="H14" s="254"/>
      <c r="I14" s="252"/>
      <c r="J14" s="252"/>
    </row>
    <row r="15" spans="1:10" ht="15.75" thickBot="1" x14ac:dyDescent="0.3">
      <c r="B15" s="245" t="s">
        <v>241</v>
      </c>
      <c r="C15" s="260">
        <f>C13+C14</f>
        <v>19.500000000000004</v>
      </c>
      <c r="D15" s="249">
        <f>D13+D14</f>
        <v>19.500000000000004</v>
      </c>
      <c r="E15" s="259">
        <f>E13+E14</f>
        <v>0.3</v>
      </c>
    </row>
  </sheetData>
  <sheetProtection password="CF5D" sheet="1" objects="1" scenarios="1"/>
  <mergeCells count="8">
    <mergeCell ref="A10:B10"/>
    <mergeCell ref="B2:E2"/>
    <mergeCell ref="A4:A6"/>
    <mergeCell ref="B4:B6"/>
    <mergeCell ref="C4:E4"/>
    <mergeCell ref="C5:C6"/>
    <mergeCell ref="D5:E5"/>
    <mergeCell ref="B3:E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A2" sqref="A2:D6"/>
    </sheetView>
  </sheetViews>
  <sheetFormatPr defaultColWidth="9.140625" defaultRowHeight="15.75" x14ac:dyDescent="0.25"/>
  <cols>
    <col min="1" max="1" width="6.42578125" style="263" customWidth="1"/>
    <col min="2" max="2" width="68.7109375" style="263" customWidth="1"/>
    <col min="3" max="4" width="15.7109375" style="263" customWidth="1"/>
    <col min="5" max="16384" width="9.140625" style="263"/>
  </cols>
  <sheetData>
    <row r="1" spans="1:8" x14ac:dyDescent="0.25">
      <c r="D1" s="274" t="s">
        <v>251</v>
      </c>
    </row>
    <row r="2" spans="1:8" x14ac:dyDescent="0.25">
      <c r="A2" s="449" t="s">
        <v>252</v>
      </c>
      <c r="B2" s="449"/>
      <c r="C2" s="449"/>
      <c r="D2" s="449"/>
      <c r="E2" s="262"/>
      <c r="F2" s="262"/>
      <c r="G2" s="262"/>
      <c r="H2" s="262"/>
    </row>
    <row r="3" spans="1:8" x14ac:dyDescent="0.25">
      <c r="A3" s="449"/>
      <c r="B3" s="449"/>
      <c r="C3" s="449"/>
      <c r="D3" s="449"/>
      <c r="E3" s="262"/>
      <c r="F3" s="262"/>
      <c r="G3" s="262"/>
      <c r="H3" s="262"/>
    </row>
    <row r="4" spans="1:8" hidden="1" x14ac:dyDescent="0.25">
      <c r="A4" s="449"/>
      <c r="B4" s="449"/>
      <c r="C4" s="449"/>
      <c r="D4" s="449"/>
      <c r="E4" s="262"/>
      <c r="F4" s="262"/>
      <c r="G4" s="262"/>
      <c r="H4" s="262"/>
    </row>
    <row r="5" spans="1:8" hidden="1" x14ac:dyDescent="0.25">
      <c r="A5" s="449"/>
      <c r="B5" s="449"/>
      <c r="C5" s="449"/>
      <c r="D5" s="449"/>
      <c r="E5" s="262"/>
      <c r="F5" s="262"/>
      <c r="G5" s="262"/>
      <c r="H5" s="262"/>
    </row>
    <row r="6" spans="1:8" hidden="1" x14ac:dyDescent="0.25">
      <c r="A6" s="450"/>
      <c r="B6" s="450"/>
      <c r="C6" s="450"/>
      <c r="D6" s="450"/>
      <c r="E6" s="262"/>
      <c r="F6" s="262"/>
      <c r="G6" s="262"/>
      <c r="H6" s="262"/>
    </row>
    <row r="7" spans="1:8" x14ac:dyDescent="0.25">
      <c r="A7" s="338"/>
      <c r="B7" s="338"/>
      <c r="C7" s="338"/>
      <c r="D7" s="338"/>
      <c r="E7" s="262"/>
      <c r="F7" s="262"/>
      <c r="G7" s="262"/>
      <c r="H7" s="262"/>
    </row>
    <row r="8" spans="1:8" hidden="1" x14ac:dyDescent="0.25">
      <c r="A8" s="264"/>
      <c r="B8" s="265"/>
      <c r="C8" s="265"/>
      <c r="D8" s="266"/>
    </row>
    <row r="9" spans="1:8" ht="31.5" x14ac:dyDescent="0.25">
      <c r="A9" s="266" t="s">
        <v>32</v>
      </c>
      <c r="B9" s="266" t="s">
        <v>33</v>
      </c>
      <c r="C9" s="266" t="s">
        <v>0</v>
      </c>
      <c r="D9" s="266" t="s">
        <v>39</v>
      </c>
    </row>
    <row r="10" spans="1:8" ht="31.5" x14ac:dyDescent="0.25">
      <c r="A10" s="267" t="s">
        <v>247</v>
      </c>
      <c r="B10" s="268" t="s">
        <v>248</v>
      </c>
      <c r="C10" s="267">
        <v>3000</v>
      </c>
      <c r="D10" s="267"/>
    </row>
    <row r="11" spans="1:8" ht="31.5" x14ac:dyDescent="0.25">
      <c r="A11" s="267" t="s">
        <v>5</v>
      </c>
      <c r="B11" s="269" t="s">
        <v>250</v>
      </c>
      <c r="C11" s="267">
        <v>48600</v>
      </c>
      <c r="D11" s="267"/>
    </row>
    <row r="12" spans="1:8" ht="31.5" x14ac:dyDescent="0.25">
      <c r="A12" s="270" t="s">
        <v>55</v>
      </c>
      <c r="B12" s="222" t="s">
        <v>249</v>
      </c>
      <c r="C12" s="271">
        <v>110400</v>
      </c>
      <c r="D12" s="270"/>
    </row>
    <row r="13" spans="1:8" x14ac:dyDescent="0.25">
      <c r="A13" s="270"/>
      <c r="B13" s="272" t="s">
        <v>0</v>
      </c>
      <c r="C13" s="273">
        <f>SUM(C10:C12)</f>
        <v>162000</v>
      </c>
      <c r="D13" s="273">
        <f>SUM(D10:D12)</f>
        <v>0</v>
      </c>
    </row>
  </sheetData>
  <sheetProtection password="CF5D" sheet="1" objects="1" scenarios="1"/>
  <mergeCells count="1">
    <mergeCell ref="A2:D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workbookViewId="0"/>
  </sheetViews>
  <sheetFormatPr defaultRowHeight="12" x14ac:dyDescent="0.2"/>
  <cols>
    <col min="1" max="1" width="2.5703125" style="275" customWidth="1"/>
    <col min="2" max="2" width="10.42578125" style="275" customWidth="1"/>
    <col min="3" max="3" width="11.5703125" style="275" customWidth="1"/>
    <col min="4" max="4" width="5.140625" style="275" customWidth="1"/>
    <col min="5" max="5" width="5.85546875" style="275" customWidth="1"/>
    <col min="6" max="6" width="6.85546875" style="275" customWidth="1"/>
    <col min="7" max="7" width="4.7109375" style="275" customWidth="1"/>
    <col min="8" max="9" width="5.42578125" style="275" customWidth="1"/>
    <col min="10" max="10" width="5.7109375" style="275" customWidth="1"/>
    <col min="11" max="11" width="5.140625" style="275" customWidth="1"/>
    <col min="12" max="12" width="5.7109375" style="275" customWidth="1"/>
    <col min="13" max="13" width="6.140625" style="275" customWidth="1"/>
    <col min="14" max="14" width="6.7109375" style="275" customWidth="1"/>
    <col min="15" max="15" width="6.28515625" style="275" customWidth="1"/>
    <col min="16" max="16" width="6.7109375" style="275" customWidth="1"/>
    <col min="17" max="17" width="5.28515625" style="275" customWidth="1"/>
    <col min="18" max="19" width="5.85546875" style="275" customWidth="1"/>
    <col min="20" max="20" width="5" style="275" customWidth="1"/>
    <col min="21" max="21" width="5.28515625" style="275" customWidth="1"/>
    <col min="22" max="22" width="5.7109375" style="275" customWidth="1"/>
    <col min="23" max="23" width="4.85546875" style="275" customWidth="1"/>
    <col min="24" max="24" width="5.42578125" style="275" customWidth="1"/>
    <col min="25" max="256" width="9.140625" style="275"/>
    <col min="257" max="257" width="2.5703125" style="275" customWidth="1"/>
    <col min="258" max="258" width="10.42578125" style="275" customWidth="1"/>
    <col min="259" max="259" width="11.5703125" style="275" customWidth="1"/>
    <col min="260" max="260" width="5.140625" style="275" customWidth="1"/>
    <col min="261" max="261" width="5.85546875" style="275" customWidth="1"/>
    <col min="262" max="262" width="6.85546875" style="275" customWidth="1"/>
    <col min="263" max="263" width="4.7109375" style="275" customWidth="1"/>
    <col min="264" max="265" width="5.42578125" style="275" customWidth="1"/>
    <col min="266" max="266" width="5.7109375" style="275" customWidth="1"/>
    <col min="267" max="267" width="5.140625" style="275" customWidth="1"/>
    <col min="268" max="268" width="5.7109375" style="275" customWidth="1"/>
    <col min="269" max="269" width="6.140625" style="275" customWidth="1"/>
    <col min="270" max="270" width="6.7109375" style="275" customWidth="1"/>
    <col min="271" max="271" width="6.28515625" style="275" customWidth="1"/>
    <col min="272" max="272" width="6.7109375" style="275" customWidth="1"/>
    <col min="273" max="273" width="5.28515625" style="275" customWidth="1"/>
    <col min="274" max="275" width="5.85546875" style="275" customWidth="1"/>
    <col min="276" max="276" width="5" style="275" customWidth="1"/>
    <col min="277" max="277" width="5.28515625" style="275" customWidth="1"/>
    <col min="278" max="278" width="5.7109375" style="275" customWidth="1"/>
    <col min="279" max="279" width="4.85546875" style="275" customWidth="1"/>
    <col min="280" max="280" width="5.42578125" style="275" customWidth="1"/>
    <col min="281" max="512" width="9.140625" style="275"/>
    <col min="513" max="513" width="2.5703125" style="275" customWidth="1"/>
    <col min="514" max="514" width="10.42578125" style="275" customWidth="1"/>
    <col min="515" max="515" width="11.5703125" style="275" customWidth="1"/>
    <col min="516" max="516" width="5.140625" style="275" customWidth="1"/>
    <col min="517" max="517" width="5.85546875" style="275" customWidth="1"/>
    <col min="518" max="518" width="6.85546875" style="275" customWidth="1"/>
    <col min="519" max="519" width="4.7109375" style="275" customWidth="1"/>
    <col min="520" max="521" width="5.42578125" style="275" customWidth="1"/>
    <col min="522" max="522" width="5.7109375" style="275" customWidth="1"/>
    <col min="523" max="523" width="5.140625" style="275" customWidth="1"/>
    <col min="524" max="524" width="5.7109375" style="275" customWidth="1"/>
    <col min="525" max="525" width="6.140625" style="275" customWidth="1"/>
    <col min="526" max="526" width="6.7109375" style="275" customWidth="1"/>
    <col min="527" max="527" width="6.28515625" style="275" customWidth="1"/>
    <col min="528" max="528" width="6.7109375" style="275" customWidth="1"/>
    <col min="529" max="529" width="5.28515625" style="275" customWidth="1"/>
    <col min="530" max="531" width="5.85546875" style="275" customWidth="1"/>
    <col min="532" max="532" width="5" style="275" customWidth="1"/>
    <col min="533" max="533" width="5.28515625" style="275" customWidth="1"/>
    <col min="534" max="534" width="5.7109375" style="275" customWidth="1"/>
    <col min="535" max="535" width="4.85546875" style="275" customWidth="1"/>
    <col min="536" max="536" width="5.42578125" style="275" customWidth="1"/>
    <col min="537" max="768" width="9.140625" style="275"/>
    <col min="769" max="769" width="2.5703125" style="275" customWidth="1"/>
    <col min="770" max="770" width="10.42578125" style="275" customWidth="1"/>
    <col min="771" max="771" width="11.5703125" style="275" customWidth="1"/>
    <col min="772" max="772" width="5.140625" style="275" customWidth="1"/>
    <col min="773" max="773" width="5.85546875" style="275" customWidth="1"/>
    <col min="774" max="774" width="6.85546875" style="275" customWidth="1"/>
    <col min="775" max="775" width="4.7109375" style="275" customWidth="1"/>
    <col min="776" max="777" width="5.42578125" style="275" customWidth="1"/>
    <col min="778" max="778" width="5.7109375" style="275" customWidth="1"/>
    <col min="779" max="779" width="5.140625" style="275" customWidth="1"/>
    <col min="780" max="780" width="5.7109375" style="275" customWidth="1"/>
    <col min="781" max="781" width="6.140625" style="275" customWidth="1"/>
    <col min="782" max="782" width="6.7109375" style="275" customWidth="1"/>
    <col min="783" max="783" width="6.28515625" style="275" customWidth="1"/>
    <col min="784" max="784" width="6.7109375" style="275" customWidth="1"/>
    <col min="785" max="785" width="5.28515625" style="275" customWidth="1"/>
    <col min="786" max="787" width="5.85546875" style="275" customWidth="1"/>
    <col min="788" max="788" width="5" style="275" customWidth="1"/>
    <col min="789" max="789" width="5.28515625" style="275" customWidth="1"/>
    <col min="790" max="790" width="5.7109375" style="275" customWidth="1"/>
    <col min="791" max="791" width="4.85546875" style="275" customWidth="1"/>
    <col min="792" max="792" width="5.42578125" style="275" customWidth="1"/>
    <col min="793" max="1024" width="9.140625" style="275"/>
    <col min="1025" max="1025" width="2.5703125" style="275" customWidth="1"/>
    <col min="1026" max="1026" width="10.42578125" style="275" customWidth="1"/>
    <col min="1027" max="1027" width="11.5703125" style="275" customWidth="1"/>
    <col min="1028" max="1028" width="5.140625" style="275" customWidth="1"/>
    <col min="1029" max="1029" width="5.85546875" style="275" customWidth="1"/>
    <col min="1030" max="1030" width="6.85546875" style="275" customWidth="1"/>
    <col min="1031" max="1031" width="4.7109375" style="275" customWidth="1"/>
    <col min="1032" max="1033" width="5.42578125" style="275" customWidth="1"/>
    <col min="1034" max="1034" width="5.7109375" style="275" customWidth="1"/>
    <col min="1035" max="1035" width="5.140625" style="275" customWidth="1"/>
    <col min="1036" max="1036" width="5.7109375" style="275" customWidth="1"/>
    <col min="1037" max="1037" width="6.140625" style="275" customWidth="1"/>
    <col min="1038" max="1038" width="6.7109375" style="275" customWidth="1"/>
    <col min="1039" max="1039" width="6.28515625" style="275" customWidth="1"/>
    <col min="1040" max="1040" width="6.7109375" style="275" customWidth="1"/>
    <col min="1041" max="1041" width="5.28515625" style="275" customWidth="1"/>
    <col min="1042" max="1043" width="5.85546875" style="275" customWidth="1"/>
    <col min="1044" max="1044" width="5" style="275" customWidth="1"/>
    <col min="1045" max="1045" width="5.28515625" style="275" customWidth="1"/>
    <col min="1046" max="1046" width="5.7109375" style="275" customWidth="1"/>
    <col min="1047" max="1047" width="4.85546875" style="275" customWidth="1"/>
    <col min="1048" max="1048" width="5.42578125" style="275" customWidth="1"/>
    <col min="1049" max="1280" width="9.140625" style="275"/>
    <col min="1281" max="1281" width="2.5703125" style="275" customWidth="1"/>
    <col min="1282" max="1282" width="10.42578125" style="275" customWidth="1"/>
    <col min="1283" max="1283" width="11.5703125" style="275" customWidth="1"/>
    <col min="1284" max="1284" width="5.140625" style="275" customWidth="1"/>
    <col min="1285" max="1285" width="5.85546875" style="275" customWidth="1"/>
    <col min="1286" max="1286" width="6.85546875" style="275" customWidth="1"/>
    <col min="1287" max="1287" width="4.7109375" style="275" customWidth="1"/>
    <col min="1288" max="1289" width="5.42578125" style="275" customWidth="1"/>
    <col min="1290" max="1290" width="5.7109375" style="275" customWidth="1"/>
    <col min="1291" max="1291" width="5.140625" style="275" customWidth="1"/>
    <col min="1292" max="1292" width="5.7109375" style="275" customWidth="1"/>
    <col min="1293" max="1293" width="6.140625" style="275" customWidth="1"/>
    <col min="1294" max="1294" width="6.7109375" style="275" customWidth="1"/>
    <col min="1295" max="1295" width="6.28515625" style="275" customWidth="1"/>
    <col min="1296" max="1296" width="6.7109375" style="275" customWidth="1"/>
    <col min="1297" max="1297" width="5.28515625" style="275" customWidth="1"/>
    <col min="1298" max="1299" width="5.85546875" style="275" customWidth="1"/>
    <col min="1300" max="1300" width="5" style="275" customWidth="1"/>
    <col min="1301" max="1301" width="5.28515625" style="275" customWidth="1"/>
    <col min="1302" max="1302" width="5.7109375" style="275" customWidth="1"/>
    <col min="1303" max="1303" width="4.85546875" style="275" customWidth="1"/>
    <col min="1304" max="1304" width="5.42578125" style="275" customWidth="1"/>
    <col min="1305" max="1536" width="9.140625" style="275"/>
    <col min="1537" max="1537" width="2.5703125" style="275" customWidth="1"/>
    <col min="1538" max="1538" width="10.42578125" style="275" customWidth="1"/>
    <col min="1539" max="1539" width="11.5703125" style="275" customWidth="1"/>
    <col min="1540" max="1540" width="5.140625" style="275" customWidth="1"/>
    <col min="1541" max="1541" width="5.85546875" style="275" customWidth="1"/>
    <col min="1542" max="1542" width="6.85546875" style="275" customWidth="1"/>
    <col min="1543" max="1543" width="4.7109375" style="275" customWidth="1"/>
    <col min="1544" max="1545" width="5.42578125" style="275" customWidth="1"/>
    <col min="1546" max="1546" width="5.7109375" style="275" customWidth="1"/>
    <col min="1547" max="1547" width="5.140625" style="275" customWidth="1"/>
    <col min="1548" max="1548" width="5.7109375" style="275" customWidth="1"/>
    <col min="1549" max="1549" width="6.140625" style="275" customWidth="1"/>
    <col min="1550" max="1550" width="6.7109375" style="275" customWidth="1"/>
    <col min="1551" max="1551" width="6.28515625" style="275" customWidth="1"/>
    <col min="1552" max="1552" width="6.7109375" style="275" customWidth="1"/>
    <col min="1553" max="1553" width="5.28515625" style="275" customWidth="1"/>
    <col min="1554" max="1555" width="5.85546875" style="275" customWidth="1"/>
    <col min="1556" max="1556" width="5" style="275" customWidth="1"/>
    <col min="1557" max="1557" width="5.28515625" style="275" customWidth="1"/>
    <col min="1558" max="1558" width="5.7109375" style="275" customWidth="1"/>
    <col min="1559" max="1559" width="4.85546875" style="275" customWidth="1"/>
    <col min="1560" max="1560" width="5.42578125" style="275" customWidth="1"/>
    <col min="1561" max="1792" width="9.140625" style="275"/>
    <col min="1793" max="1793" width="2.5703125" style="275" customWidth="1"/>
    <col min="1794" max="1794" width="10.42578125" style="275" customWidth="1"/>
    <col min="1795" max="1795" width="11.5703125" style="275" customWidth="1"/>
    <col min="1796" max="1796" width="5.140625" style="275" customWidth="1"/>
    <col min="1797" max="1797" width="5.85546875" style="275" customWidth="1"/>
    <col min="1798" max="1798" width="6.85546875" style="275" customWidth="1"/>
    <col min="1799" max="1799" width="4.7109375" style="275" customWidth="1"/>
    <col min="1800" max="1801" width="5.42578125" style="275" customWidth="1"/>
    <col min="1802" max="1802" width="5.7109375" style="275" customWidth="1"/>
    <col min="1803" max="1803" width="5.140625" style="275" customWidth="1"/>
    <col min="1804" max="1804" width="5.7109375" style="275" customWidth="1"/>
    <col min="1805" max="1805" width="6.140625" style="275" customWidth="1"/>
    <col min="1806" max="1806" width="6.7109375" style="275" customWidth="1"/>
    <col min="1807" max="1807" width="6.28515625" style="275" customWidth="1"/>
    <col min="1808" max="1808" width="6.7109375" style="275" customWidth="1"/>
    <col min="1809" max="1809" width="5.28515625" style="275" customWidth="1"/>
    <col min="1810" max="1811" width="5.85546875" style="275" customWidth="1"/>
    <col min="1812" max="1812" width="5" style="275" customWidth="1"/>
    <col min="1813" max="1813" width="5.28515625" style="275" customWidth="1"/>
    <col min="1814" max="1814" width="5.7109375" style="275" customWidth="1"/>
    <col min="1815" max="1815" width="4.85546875" style="275" customWidth="1"/>
    <col min="1816" max="1816" width="5.42578125" style="275" customWidth="1"/>
    <col min="1817" max="2048" width="9.140625" style="275"/>
    <col min="2049" max="2049" width="2.5703125" style="275" customWidth="1"/>
    <col min="2050" max="2050" width="10.42578125" style="275" customWidth="1"/>
    <col min="2051" max="2051" width="11.5703125" style="275" customWidth="1"/>
    <col min="2052" max="2052" width="5.140625" style="275" customWidth="1"/>
    <col min="2053" max="2053" width="5.85546875" style="275" customWidth="1"/>
    <col min="2054" max="2054" width="6.85546875" style="275" customWidth="1"/>
    <col min="2055" max="2055" width="4.7109375" style="275" customWidth="1"/>
    <col min="2056" max="2057" width="5.42578125" style="275" customWidth="1"/>
    <col min="2058" max="2058" width="5.7109375" style="275" customWidth="1"/>
    <col min="2059" max="2059" width="5.140625" style="275" customWidth="1"/>
    <col min="2060" max="2060" width="5.7109375" style="275" customWidth="1"/>
    <col min="2061" max="2061" width="6.140625" style="275" customWidth="1"/>
    <col min="2062" max="2062" width="6.7109375" style="275" customWidth="1"/>
    <col min="2063" max="2063" width="6.28515625" style="275" customWidth="1"/>
    <col min="2064" max="2064" width="6.7109375" style="275" customWidth="1"/>
    <col min="2065" max="2065" width="5.28515625" style="275" customWidth="1"/>
    <col min="2066" max="2067" width="5.85546875" style="275" customWidth="1"/>
    <col min="2068" max="2068" width="5" style="275" customWidth="1"/>
    <col min="2069" max="2069" width="5.28515625" style="275" customWidth="1"/>
    <col min="2070" max="2070" width="5.7109375" style="275" customWidth="1"/>
    <col min="2071" max="2071" width="4.85546875" style="275" customWidth="1"/>
    <col min="2072" max="2072" width="5.42578125" style="275" customWidth="1"/>
    <col min="2073" max="2304" width="9.140625" style="275"/>
    <col min="2305" max="2305" width="2.5703125" style="275" customWidth="1"/>
    <col min="2306" max="2306" width="10.42578125" style="275" customWidth="1"/>
    <col min="2307" max="2307" width="11.5703125" style="275" customWidth="1"/>
    <col min="2308" max="2308" width="5.140625" style="275" customWidth="1"/>
    <col min="2309" max="2309" width="5.85546875" style="275" customWidth="1"/>
    <col min="2310" max="2310" width="6.85546875" style="275" customWidth="1"/>
    <col min="2311" max="2311" width="4.7109375" style="275" customWidth="1"/>
    <col min="2312" max="2313" width="5.42578125" style="275" customWidth="1"/>
    <col min="2314" max="2314" width="5.7109375" style="275" customWidth="1"/>
    <col min="2315" max="2315" width="5.140625" style="275" customWidth="1"/>
    <col min="2316" max="2316" width="5.7109375" style="275" customWidth="1"/>
    <col min="2317" max="2317" width="6.140625" style="275" customWidth="1"/>
    <col min="2318" max="2318" width="6.7109375" style="275" customWidth="1"/>
    <col min="2319" max="2319" width="6.28515625" style="275" customWidth="1"/>
    <col min="2320" max="2320" width="6.7109375" style="275" customWidth="1"/>
    <col min="2321" max="2321" width="5.28515625" style="275" customWidth="1"/>
    <col min="2322" max="2323" width="5.85546875" style="275" customWidth="1"/>
    <col min="2324" max="2324" width="5" style="275" customWidth="1"/>
    <col min="2325" max="2325" width="5.28515625" style="275" customWidth="1"/>
    <col min="2326" max="2326" width="5.7109375" style="275" customWidth="1"/>
    <col min="2327" max="2327" width="4.85546875" style="275" customWidth="1"/>
    <col min="2328" max="2328" width="5.42578125" style="275" customWidth="1"/>
    <col min="2329" max="2560" width="9.140625" style="275"/>
    <col min="2561" max="2561" width="2.5703125" style="275" customWidth="1"/>
    <col min="2562" max="2562" width="10.42578125" style="275" customWidth="1"/>
    <col min="2563" max="2563" width="11.5703125" style="275" customWidth="1"/>
    <col min="2564" max="2564" width="5.140625" style="275" customWidth="1"/>
    <col min="2565" max="2565" width="5.85546875" style="275" customWidth="1"/>
    <col min="2566" max="2566" width="6.85546875" style="275" customWidth="1"/>
    <col min="2567" max="2567" width="4.7109375" style="275" customWidth="1"/>
    <col min="2568" max="2569" width="5.42578125" style="275" customWidth="1"/>
    <col min="2570" max="2570" width="5.7109375" style="275" customWidth="1"/>
    <col min="2571" max="2571" width="5.140625" style="275" customWidth="1"/>
    <col min="2572" max="2572" width="5.7109375" style="275" customWidth="1"/>
    <col min="2573" max="2573" width="6.140625" style="275" customWidth="1"/>
    <col min="2574" max="2574" width="6.7109375" style="275" customWidth="1"/>
    <col min="2575" max="2575" width="6.28515625" style="275" customWidth="1"/>
    <col min="2576" max="2576" width="6.7109375" style="275" customWidth="1"/>
    <col min="2577" max="2577" width="5.28515625" style="275" customWidth="1"/>
    <col min="2578" max="2579" width="5.85546875" style="275" customWidth="1"/>
    <col min="2580" max="2580" width="5" style="275" customWidth="1"/>
    <col min="2581" max="2581" width="5.28515625" style="275" customWidth="1"/>
    <col min="2582" max="2582" width="5.7109375" style="275" customWidth="1"/>
    <col min="2583" max="2583" width="4.85546875" style="275" customWidth="1"/>
    <col min="2584" max="2584" width="5.42578125" style="275" customWidth="1"/>
    <col min="2585" max="2816" width="9.140625" style="275"/>
    <col min="2817" max="2817" width="2.5703125" style="275" customWidth="1"/>
    <col min="2818" max="2818" width="10.42578125" style="275" customWidth="1"/>
    <col min="2819" max="2819" width="11.5703125" style="275" customWidth="1"/>
    <col min="2820" max="2820" width="5.140625" style="275" customWidth="1"/>
    <col min="2821" max="2821" width="5.85546875" style="275" customWidth="1"/>
    <col min="2822" max="2822" width="6.85546875" style="275" customWidth="1"/>
    <col min="2823" max="2823" width="4.7109375" style="275" customWidth="1"/>
    <col min="2824" max="2825" width="5.42578125" style="275" customWidth="1"/>
    <col min="2826" max="2826" width="5.7109375" style="275" customWidth="1"/>
    <col min="2827" max="2827" width="5.140625" style="275" customWidth="1"/>
    <col min="2828" max="2828" width="5.7109375" style="275" customWidth="1"/>
    <col min="2829" max="2829" width="6.140625" style="275" customWidth="1"/>
    <col min="2830" max="2830" width="6.7109375" style="275" customWidth="1"/>
    <col min="2831" max="2831" width="6.28515625" style="275" customWidth="1"/>
    <col min="2832" max="2832" width="6.7109375" style="275" customWidth="1"/>
    <col min="2833" max="2833" width="5.28515625" style="275" customWidth="1"/>
    <col min="2834" max="2835" width="5.85546875" style="275" customWidth="1"/>
    <col min="2836" max="2836" width="5" style="275" customWidth="1"/>
    <col min="2837" max="2837" width="5.28515625" style="275" customWidth="1"/>
    <col min="2838" max="2838" width="5.7109375" style="275" customWidth="1"/>
    <col min="2839" max="2839" width="4.85546875" style="275" customWidth="1"/>
    <col min="2840" max="2840" width="5.42578125" style="275" customWidth="1"/>
    <col min="2841" max="3072" width="9.140625" style="275"/>
    <col min="3073" max="3073" width="2.5703125" style="275" customWidth="1"/>
    <col min="3074" max="3074" width="10.42578125" style="275" customWidth="1"/>
    <col min="3075" max="3075" width="11.5703125" style="275" customWidth="1"/>
    <col min="3076" max="3076" width="5.140625" style="275" customWidth="1"/>
    <col min="3077" max="3077" width="5.85546875" style="275" customWidth="1"/>
    <col min="3078" max="3078" width="6.85546875" style="275" customWidth="1"/>
    <col min="3079" max="3079" width="4.7109375" style="275" customWidth="1"/>
    <col min="3080" max="3081" width="5.42578125" style="275" customWidth="1"/>
    <col min="3082" max="3082" width="5.7109375" style="275" customWidth="1"/>
    <col min="3083" max="3083" width="5.140625" style="275" customWidth="1"/>
    <col min="3084" max="3084" width="5.7109375" style="275" customWidth="1"/>
    <col min="3085" max="3085" width="6.140625" style="275" customWidth="1"/>
    <col min="3086" max="3086" width="6.7109375" style="275" customWidth="1"/>
    <col min="3087" max="3087" width="6.28515625" style="275" customWidth="1"/>
    <col min="3088" max="3088" width="6.7109375" style="275" customWidth="1"/>
    <col min="3089" max="3089" width="5.28515625" style="275" customWidth="1"/>
    <col min="3090" max="3091" width="5.85546875" style="275" customWidth="1"/>
    <col min="3092" max="3092" width="5" style="275" customWidth="1"/>
    <col min="3093" max="3093" width="5.28515625" style="275" customWidth="1"/>
    <col min="3094" max="3094" width="5.7109375" style="275" customWidth="1"/>
    <col min="3095" max="3095" width="4.85546875" style="275" customWidth="1"/>
    <col min="3096" max="3096" width="5.42578125" style="275" customWidth="1"/>
    <col min="3097" max="3328" width="9.140625" style="275"/>
    <col min="3329" max="3329" width="2.5703125" style="275" customWidth="1"/>
    <col min="3330" max="3330" width="10.42578125" style="275" customWidth="1"/>
    <col min="3331" max="3331" width="11.5703125" style="275" customWidth="1"/>
    <col min="3332" max="3332" width="5.140625" style="275" customWidth="1"/>
    <col min="3333" max="3333" width="5.85546875" style="275" customWidth="1"/>
    <col min="3334" max="3334" width="6.85546875" style="275" customWidth="1"/>
    <col min="3335" max="3335" width="4.7109375" style="275" customWidth="1"/>
    <col min="3336" max="3337" width="5.42578125" style="275" customWidth="1"/>
    <col min="3338" max="3338" width="5.7109375" style="275" customWidth="1"/>
    <col min="3339" max="3339" width="5.140625" style="275" customWidth="1"/>
    <col min="3340" max="3340" width="5.7109375" style="275" customWidth="1"/>
    <col min="3341" max="3341" width="6.140625" style="275" customWidth="1"/>
    <col min="3342" max="3342" width="6.7109375" style="275" customWidth="1"/>
    <col min="3343" max="3343" width="6.28515625" style="275" customWidth="1"/>
    <col min="3344" max="3344" width="6.7109375" style="275" customWidth="1"/>
    <col min="3345" max="3345" width="5.28515625" style="275" customWidth="1"/>
    <col min="3346" max="3347" width="5.85546875" style="275" customWidth="1"/>
    <col min="3348" max="3348" width="5" style="275" customWidth="1"/>
    <col min="3349" max="3349" width="5.28515625" style="275" customWidth="1"/>
    <col min="3350" max="3350" width="5.7109375" style="275" customWidth="1"/>
    <col min="3351" max="3351" width="4.85546875" style="275" customWidth="1"/>
    <col min="3352" max="3352" width="5.42578125" style="275" customWidth="1"/>
    <col min="3353" max="3584" width="9.140625" style="275"/>
    <col min="3585" max="3585" width="2.5703125" style="275" customWidth="1"/>
    <col min="3586" max="3586" width="10.42578125" style="275" customWidth="1"/>
    <col min="3587" max="3587" width="11.5703125" style="275" customWidth="1"/>
    <col min="3588" max="3588" width="5.140625" style="275" customWidth="1"/>
    <col min="3589" max="3589" width="5.85546875" style="275" customWidth="1"/>
    <col min="3590" max="3590" width="6.85546875" style="275" customWidth="1"/>
    <col min="3591" max="3591" width="4.7109375" style="275" customWidth="1"/>
    <col min="3592" max="3593" width="5.42578125" style="275" customWidth="1"/>
    <col min="3594" max="3594" width="5.7109375" style="275" customWidth="1"/>
    <col min="3595" max="3595" width="5.140625" style="275" customWidth="1"/>
    <col min="3596" max="3596" width="5.7109375" style="275" customWidth="1"/>
    <col min="3597" max="3597" width="6.140625" style="275" customWidth="1"/>
    <col min="3598" max="3598" width="6.7109375" style="275" customWidth="1"/>
    <col min="3599" max="3599" width="6.28515625" style="275" customWidth="1"/>
    <col min="3600" max="3600" width="6.7109375" style="275" customWidth="1"/>
    <col min="3601" max="3601" width="5.28515625" style="275" customWidth="1"/>
    <col min="3602" max="3603" width="5.85546875" style="275" customWidth="1"/>
    <col min="3604" max="3604" width="5" style="275" customWidth="1"/>
    <col min="3605" max="3605" width="5.28515625" style="275" customWidth="1"/>
    <col min="3606" max="3606" width="5.7109375" style="275" customWidth="1"/>
    <col min="3607" max="3607" width="4.85546875" style="275" customWidth="1"/>
    <col min="3608" max="3608" width="5.42578125" style="275" customWidth="1"/>
    <col min="3609" max="3840" width="9.140625" style="275"/>
    <col min="3841" max="3841" width="2.5703125" style="275" customWidth="1"/>
    <col min="3842" max="3842" width="10.42578125" style="275" customWidth="1"/>
    <col min="3843" max="3843" width="11.5703125" style="275" customWidth="1"/>
    <col min="3844" max="3844" width="5.140625" style="275" customWidth="1"/>
    <col min="3845" max="3845" width="5.85546875" style="275" customWidth="1"/>
    <col min="3846" max="3846" width="6.85546875" style="275" customWidth="1"/>
    <col min="3847" max="3847" width="4.7109375" style="275" customWidth="1"/>
    <col min="3848" max="3849" width="5.42578125" style="275" customWidth="1"/>
    <col min="3850" max="3850" width="5.7109375" style="275" customWidth="1"/>
    <col min="3851" max="3851" width="5.140625" style="275" customWidth="1"/>
    <col min="3852" max="3852" width="5.7109375" style="275" customWidth="1"/>
    <col min="3853" max="3853" width="6.140625" style="275" customWidth="1"/>
    <col min="3854" max="3854" width="6.7109375" style="275" customWidth="1"/>
    <col min="3855" max="3855" width="6.28515625" style="275" customWidth="1"/>
    <col min="3856" max="3856" width="6.7109375" style="275" customWidth="1"/>
    <col min="3857" max="3857" width="5.28515625" style="275" customWidth="1"/>
    <col min="3858" max="3859" width="5.85546875" style="275" customWidth="1"/>
    <col min="3860" max="3860" width="5" style="275" customWidth="1"/>
    <col min="3861" max="3861" width="5.28515625" style="275" customWidth="1"/>
    <col min="3862" max="3862" width="5.7109375" style="275" customWidth="1"/>
    <col min="3863" max="3863" width="4.85546875" style="275" customWidth="1"/>
    <col min="3864" max="3864" width="5.42578125" style="275" customWidth="1"/>
    <col min="3865" max="4096" width="9.140625" style="275"/>
    <col min="4097" max="4097" width="2.5703125" style="275" customWidth="1"/>
    <col min="4098" max="4098" width="10.42578125" style="275" customWidth="1"/>
    <col min="4099" max="4099" width="11.5703125" style="275" customWidth="1"/>
    <col min="4100" max="4100" width="5.140625" style="275" customWidth="1"/>
    <col min="4101" max="4101" width="5.85546875" style="275" customWidth="1"/>
    <col min="4102" max="4102" width="6.85546875" style="275" customWidth="1"/>
    <col min="4103" max="4103" width="4.7109375" style="275" customWidth="1"/>
    <col min="4104" max="4105" width="5.42578125" style="275" customWidth="1"/>
    <col min="4106" max="4106" width="5.7109375" style="275" customWidth="1"/>
    <col min="4107" max="4107" width="5.140625" style="275" customWidth="1"/>
    <col min="4108" max="4108" width="5.7109375" style="275" customWidth="1"/>
    <col min="4109" max="4109" width="6.140625" style="275" customWidth="1"/>
    <col min="4110" max="4110" width="6.7109375" style="275" customWidth="1"/>
    <col min="4111" max="4111" width="6.28515625" style="275" customWidth="1"/>
    <col min="4112" max="4112" width="6.7109375" style="275" customWidth="1"/>
    <col min="4113" max="4113" width="5.28515625" style="275" customWidth="1"/>
    <col min="4114" max="4115" width="5.85546875" style="275" customWidth="1"/>
    <col min="4116" max="4116" width="5" style="275" customWidth="1"/>
    <col min="4117" max="4117" width="5.28515625" style="275" customWidth="1"/>
    <col min="4118" max="4118" width="5.7109375" style="275" customWidth="1"/>
    <col min="4119" max="4119" width="4.85546875" style="275" customWidth="1"/>
    <col min="4120" max="4120" width="5.42578125" style="275" customWidth="1"/>
    <col min="4121" max="4352" width="9.140625" style="275"/>
    <col min="4353" max="4353" width="2.5703125" style="275" customWidth="1"/>
    <col min="4354" max="4354" width="10.42578125" style="275" customWidth="1"/>
    <col min="4355" max="4355" width="11.5703125" style="275" customWidth="1"/>
    <col min="4356" max="4356" width="5.140625" style="275" customWidth="1"/>
    <col min="4357" max="4357" width="5.85546875" style="275" customWidth="1"/>
    <col min="4358" max="4358" width="6.85546875" style="275" customWidth="1"/>
    <col min="4359" max="4359" width="4.7109375" style="275" customWidth="1"/>
    <col min="4360" max="4361" width="5.42578125" style="275" customWidth="1"/>
    <col min="4362" max="4362" width="5.7109375" style="275" customWidth="1"/>
    <col min="4363" max="4363" width="5.140625" style="275" customWidth="1"/>
    <col min="4364" max="4364" width="5.7109375" style="275" customWidth="1"/>
    <col min="4365" max="4365" width="6.140625" style="275" customWidth="1"/>
    <col min="4366" max="4366" width="6.7109375" style="275" customWidth="1"/>
    <col min="4367" max="4367" width="6.28515625" style="275" customWidth="1"/>
    <col min="4368" max="4368" width="6.7109375" style="275" customWidth="1"/>
    <col min="4369" max="4369" width="5.28515625" style="275" customWidth="1"/>
    <col min="4370" max="4371" width="5.85546875" style="275" customWidth="1"/>
    <col min="4372" max="4372" width="5" style="275" customWidth="1"/>
    <col min="4373" max="4373" width="5.28515625" style="275" customWidth="1"/>
    <col min="4374" max="4374" width="5.7109375" style="275" customWidth="1"/>
    <col min="4375" max="4375" width="4.85546875" style="275" customWidth="1"/>
    <col min="4376" max="4376" width="5.42578125" style="275" customWidth="1"/>
    <col min="4377" max="4608" width="9.140625" style="275"/>
    <col min="4609" max="4609" width="2.5703125" style="275" customWidth="1"/>
    <col min="4610" max="4610" width="10.42578125" style="275" customWidth="1"/>
    <col min="4611" max="4611" width="11.5703125" style="275" customWidth="1"/>
    <col min="4612" max="4612" width="5.140625" style="275" customWidth="1"/>
    <col min="4613" max="4613" width="5.85546875" style="275" customWidth="1"/>
    <col min="4614" max="4614" width="6.85546875" style="275" customWidth="1"/>
    <col min="4615" max="4615" width="4.7109375" style="275" customWidth="1"/>
    <col min="4616" max="4617" width="5.42578125" style="275" customWidth="1"/>
    <col min="4618" max="4618" width="5.7109375" style="275" customWidth="1"/>
    <col min="4619" max="4619" width="5.140625" style="275" customWidth="1"/>
    <col min="4620" max="4620" width="5.7109375" style="275" customWidth="1"/>
    <col min="4621" max="4621" width="6.140625" style="275" customWidth="1"/>
    <col min="4622" max="4622" width="6.7109375" style="275" customWidth="1"/>
    <col min="4623" max="4623" width="6.28515625" style="275" customWidth="1"/>
    <col min="4624" max="4624" width="6.7109375" style="275" customWidth="1"/>
    <col min="4625" max="4625" width="5.28515625" style="275" customWidth="1"/>
    <col min="4626" max="4627" width="5.85546875" style="275" customWidth="1"/>
    <col min="4628" max="4628" width="5" style="275" customWidth="1"/>
    <col min="4629" max="4629" width="5.28515625" style="275" customWidth="1"/>
    <col min="4630" max="4630" width="5.7109375" style="275" customWidth="1"/>
    <col min="4631" max="4631" width="4.85546875" style="275" customWidth="1"/>
    <col min="4632" max="4632" width="5.42578125" style="275" customWidth="1"/>
    <col min="4633" max="4864" width="9.140625" style="275"/>
    <col min="4865" max="4865" width="2.5703125" style="275" customWidth="1"/>
    <col min="4866" max="4866" width="10.42578125" style="275" customWidth="1"/>
    <col min="4867" max="4867" width="11.5703125" style="275" customWidth="1"/>
    <col min="4868" max="4868" width="5.140625" style="275" customWidth="1"/>
    <col min="4869" max="4869" width="5.85546875" style="275" customWidth="1"/>
    <col min="4870" max="4870" width="6.85546875" style="275" customWidth="1"/>
    <col min="4871" max="4871" width="4.7109375" style="275" customWidth="1"/>
    <col min="4872" max="4873" width="5.42578125" style="275" customWidth="1"/>
    <col min="4874" max="4874" width="5.7109375" style="275" customWidth="1"/>
    <col min="4875" max="4875" width="5.140625" style="275" customWidth="1"/>
    <col min="4876" max="4876" width="5.7109375" style="275" customWidth="1"/>
    <col min="4877" max="4877" width="6.140625" style="275" customWidth="1"/>
    <col min="4878" max="4878" width="6.7109375" style="275" customWidth="1"/>
    <col min="4879" max="4879" width="6.28515625" style="275" customWidth="1"/>
    <col min="4880" max="4880" width="6.7109375" style="275" customWidth="1"/>
    <col min="4881" max="4881" width="5.28515625" style="275" customWidth="1"/>
    <col min="4882" max="4883" width="5.85546875" style="275" customWidth="1"/>
    <col min="4884" max="4884" width="5" style="275" customWidth="1"/>
    <col min="4885" max="4885" width="5.28515625" style="275" customWidth="1"/>
    <col min="4886" max="4886" width="5.7109375" style="275" customWidth="1"/>
    <col min="4887" max="4887" width="4.85546875" style="275" customWidth="1"/>
    <col min="4888" max="4888" width="5.42578125" style="275" customWidth="1"/>
    <col min="4889" max="5120" width="9.140625" style="275"/>
    <col min="5121" max="5121" width="2.5703125" style="275" customWidth="1"/>
    <col min="5122" max="5122" width="10.42578125" style="275" customWidth="1"/>
    <col min="5123" max="5123" width="11.5703125" style="275" customWidth="1"/>
    <col min="5124" max="5124" width="5.140625" style="275" customWidth="1"/>
    <col min="5125" max="5125" width="5.85546875" style="275" customWidth="1"/>
    <col min="5126" max="5126" width="6.85546875" style="275" customWidth="1"/>
    <col min="5127" max="5127" width="4.7109375" style="275" customWidth="1"/>
    <col min="5128" max="5129" width="5.42578125" style="275" customWidth="1"/>
    <col min="5130" max="5130" width="5.7109375" style="275" customWidth="1"/>
    <col min="5131" max="5131" width="5.140625" style="275" customWidth="1"/>
    <col min="5132" max="5132" width="5.7109375" style="275" customWidth="1"/>
    <col min="5133" max="5133" width="6.140625" style="275" customWidth="1"/>
    <col min="5134" max="5134" width="6.7109375" style="275" customWidth="1"/>
    <col min="5135" max="5135" width="6.28515625" style="275" customWidth="1"/>
    <col min="5136" max="5136" width="6.7109375" style="275" customWidth="1"/>
    <col min="5137" max="5137" width="5.28515625" style="275" customWidth="1"/>
    <col min="5138" max="5139" width="5.85546875" style="275" customWidth="1"/>
    <col min="5140" max="5140" width="5" style="275" customWidth="1"/>
    <col min="5141" max="5141" width="5.28515625" style="275" customWidth="1"/>
    <col min="5142" max="5142" width="5.7109375" style="275" customWidth="1"/>
    <col min="5143" max="5143" width="4.85546875" style="275" customWidth="1"/>
    <col min="5144" max="5144" width="5.42578125" style="275" customWidth="1"/>
    <col min="5145" max="5376" width="9.140625" style="275"/>
    <col min="5377" max="5377" width="2.5703125" style="275" customWidth="1"/>
    <col min="5378" max="5378" width="10.42578125" style="275" customWidth="1"/>
    <col min="5379" max="5379" width="11.5703125" style="275" customWidth="1"/>
    <col min="5380" max="5380" width="5.140625" style="275" customWidth="1"/>
    <col min="5381" max="5381" width="5.85546875" style="275" customWidth="1"/>
    <col min="5382" max="5382" width="6.85546875" style="275" customWidth="1"/>
    <col min="5383" max="5383" width="4.7109375" style="275" customWidth="1"/>
    <col min="5384" max="5385" width="5.42578125" style="275" customWidth="1"/>
    <col min="5386" max="5386" width="5.7109375" style="275" customWidth="1"/>
    <col min="5387" max="5387" width="5.140625" style="275" customWidth="1"/>
    <col min="5388" max="5388" width="5.7109375" style="275" customWidth="1"/>
    <col min="5389" max="5389" width="6.140625" style="275" customWidth="1"/>
    <col min="5390" max="5390" width="6.7109375" style="275" customWidth="1"/>
    <col min="5391" max="5391" width="6.28515625" style="275" customWidth="1"/>
    <col min="5392" max="5392" width="6.7109375" style="275" customWidth="1"/>
    <col min="5393" max="5393" width="5.28515625" style="275" customWidth="1"/>
    <col min="5394" max="5395" width="5.85546875" style="275" customWidth="1"/>
    <col min="5396" max="5396" width="5" style="275" customWidth="1"/>
    <col min="5397" max="5397" width="5.28515625" style="275" customWidth="1"/>
    <col min="5398" max="5398" width="5.7109375" style="275" customWidth="1"/>
    <col min="5399" max="5399" width="4.85546875" style="275" customWidth="1"/>
    <col min="5400" max="5400" width="5.42578125" style="275" customWidth="1"/>
    <col min="5401" max="5632" width="9.140625" style="275"/>
    <col min="5633" max="5633" width="2.5703125" style="275" customWidth="1"/>
    <col min="5634" max="5634" width="10.42578125" style="275" customWidth="1"/>
    <col min="5635" max="5635" width="11.5703125" style="275" customWidth="1"/>
    <col min="5636" max="5636" width="5.140625" style="275" customWidth="1"/>
    <col min="5637" max="5637" width="5.85546875" style="275" customWidth="1"/>
    <col min="5638" max="5638" width="6.85546875" style="275" customWidth="1"/>
    <col min="5639" max="5639" width="4.7109375" style="275" customWidth="1"/>
    <col min="5640" max="5641" width="5.42578125" style="275" customWidth="1"/>
    <col min="5642" max="5642" width="5.7109375" style="275" customWidth="1"/>
    <col min="5643" max="5643" width="5.140625" style="275" customWidth="1"/>
    <col min="5644" max="5644" width="5.7109375" style="275" customWidth="1"/>
    <col min="5645" max="5645" width="6.140625" style="275" customWidth="1"/>
    <col min="5646" max="5646" width="6.7109375" style="275" customWidth="1"/>
    <col min="5647" max="5647" width="6.28515625" style="275" customWidth="1"/>
    <col min="5648" max="5648" width="6.7109375" style="275" customWidth="1"/>
    <col min="5649" max="5649" width="5.28515625" style="275" customWidth="1"/>
    <col min="5650" max="5651" width="5.85546875" style="275" customWidth="1"/>
    <col min="5652" max="5652" width="5" style="275" customWidth="1"/>
    <col min="5653" max="5653" width="5.28515625" style="275" customWidth="1"/>
    <col min="5654" max="5654" width="5.7109375" style="275" customWidth="1"/>
    <col min="5655" max="5655" width="4.85546875" style="275" customWidth="1"/>
    <col min="5656" max="5656" width="5.42578125" style="275" customWidth="1"/>
    <col min="5657" max="5888" width="9.140625" style="275"/>
    <col min="5889" max="5889" width="2.5703125" style="275" customWidth="1"/>
    <col min="5890" max="5890" width="10.42578125" style="275" customWidth="1"/>
    <col min="5891" max="5891" width="11.5703125" style="275" customWidth="1"/>
    <col min="5892" max="5892" width="5.140625" style="275" customWidth="1"/>
    <col min="5893" max="5893" width="5.85546875" style="275" customWidth="1"/>
    <col min="5894" max="5894" width="6.85546875" style="275" customWidth="1"/>
    <col min="5895" max="5895" width="4.7109375" style="275" customWidth="1"/>
    <col min="5896" max="5897" width="5.42578125" style="275" customWidth="1"/>
    <col min="5898" max="5898" width="5.7109375" style="275" customWidth="1"/>
    <col min="5899" max="5899" width="5.140625" style="275" customWidth="1"/>
    <col min="5900" max="5900" width="5.7109375" style="275" customWidth="1"/>
    <col min="5901" max="5901" width="6.140625" style="275" customWidth="1"/>
    <col min="5902" max="5902" width="6.7109375" style="275" customWidth="1"/>
    <col min="5903" max="5903" width="6.28515625" style="275" customWidth="1"/>
    <col min="5904" max="5904" width="6.7109375" style="275" customWidth="1"/>
    <col min="5905" max="5905" width="5.28515625" style="275" customWidth="1"/>
    <col min="5906" max="5907" width="5.85546875" style="275" customWidth="1"/>
    <col min="5908" max="5908" width="5" style="275" customWidth="1"/>
    <col min="5909" max="5909" width="5.28515625" style="275" customWidth="1"/>
    <col min="5910" max="5910" width="5.7109375" style="275" customWidth="1"/>
    <col min="5911" max="5911" width="4.85546875" style="275" customWidth="1"/>
    <col min="5912" max="5912" width="5.42578125" style="275" customWidth="1"/>
    <col min="5913" max="6144" width="9.140625" style="275"/>
    <col min="6145" max="6145" width="2.5703125" style="275" customWidth="1"/>
    <col min="6146" max="6146" width="10.42578125" style="275" customWidth="1"/>
    <col min="6147" max="6147" width="11.5703125" style="275" customWidth="1"/>
    <col min="6148" max="6148" width="5.140625" style="275" customWidth="1"/>
    <col min="6149" max="6149" width="5.85546875" style="275" customWidth="1"/>
    <col min="6150" max="6150" width="6.85546875" style="275" customWidth="1"/>
    <col min="6151" max="6151" width="4.7109375" style="275" customWidth="1"/>
    <col min="6152" max="6153" width="5.42578125" style="275" customWidth="1"/>
    <col min="6154" max="6154" width="5.7109375" style="275" customWidth="1"/>
    <col min="6155" max="6155" width="5.140625" style="275" customWidth="1"/>
    <col min="6156" max="6156" width="5.7109375" style="275" customWidth="1"/>
    <col min="6157" max="6157" width="6.140625" style="275" customWidth="1"/>
    <col min="6158" max="6158" width="6.7109375" style="275" customWidth="1"/>
    <col min="6159" max="6159" width="6.28515625" style="275" customWidth="1"/>
    <col min="6160" max="6160" width="6.7109375" style="275" customWidth="1"/>
    <col min="6161" max="6161" width="5.28515625" style="275" customWidth="1"/>
    <col min="6162" max="6163" width="5.85546875" style="275" customWidth="1"/>
    <col min="6164" max="6164" width="5" style="275" customWidth="1"/>
    <col min="6165" max="6165" width="5.28515625" style="275" customWidth="1"/>
    <col min="6166" max="6166" width="5.7109375" style="275" customWidth="1"/>
    <col min="6167" max="6167" width="4.85546875" style="275" customWidth="1"/>
    <col min="6168" max="6168" width="5.42578125" style="275" customWidth="1"/>
    <col min="6169" max="6400" width="9.140625" style="275"/>
    <col min="6401" max="6401" width="2.5703125" style="275" customWidth="1"/>
    <col min="6402" max="6402" width="10.42578125" style="275" customWidth="1"/>
    <col min="6403" max="6403" width="11.5703125" style="275" customWidth="1"/>
    <col min="6404" max="6404" width="5.140625" style="275" customWidth="1"/>
    <col min="6405" max="6405" width="5.85546875" style="275" customWidth="1"/>
    <col min="6406" max="6406" width="6.85546875" style="275" customWidth="1"/>
    <col min="6407" max="6407" width="4.7109375" style="275" customWidth="1"/>
    <col min="6408" max="6409" width="5.42578125" style="275" customWidth="1"/>
    <col min="6410" max="6410" width="5.7109375" style="275" customWidth="1"/>
    <col min="6411" max="6411" width="5.140625" style="275" customWidth="1"/>
    <col min="6412" max="6412" width="5.7109375" style="275" customWidth="1"/>
    <col min="6413" max="6413" width="6.140625" style="275" customWidth="1"/>
    <col min="6414" max="6414" width="6.7109375" style="275" customWidth="1"/>
    <col min="6415" max="6415" width="6.28515625" style="275" customWidth="1"/>
    <col min="6416" max="6416" width="6.7109375" style="275" customWidth="1"/>
    <col min="6417" max="6417" width="5.28515625" style="275" customWidth="1"/>
    <col min="6418" max="6419" width="5.85546875" style="275" customWidth="1"/>
    <col min="6420" max="6420" width="5" style="275" customWidth="1"/>
    <col min="6421" max="6421" width="5.28515625" style="275" customWidth="1"/>
    <col min="6422" max="6422" width="5.7109375" style="275" customWidth="1"/>
    <col min="6423" max="6423" width="4.85546875" style="275" customWidth="1"/>
    <col min="6424" max="6424" width="5.42578125" style="275" customWidth="1"/>
    <col min="6425" max="6656" width="9.140625" style="275"/>
    <col min="6657" max="6657" width="2.5703125" style="275" customWidth="1"/>
    <col min="6658" max="6658" width="10.42578125" style="275" customWidth="1"/>
    <col min="6659" max="6659" width="11.5703125" style="275" customWidth="1"/>
    <col min="6660" max="6660" width="5.140625" style="275" customWidth="1"/>
    <col min="6661" max="6661" width="5.85546875" style="275" customWidth="1"/>
    <col min="6662" max="6662" width="6.85546875" style="275" customWidth="1"/>
    <col min="6663" max="6663" width="4.7109375" style="275" customWidth="1"/>
    <col min="6664" max="6665" width="5.42578125" style="275" customWidth="1"/>
    <col min="6666" max="6666" width="5.7109375" style="275" customWidth="1"/>
    <col min="6667" max="6667" width="5.140625" style="275" customWidth="1"/>
    <col min="6668" max="6668" width="5.7109375" style="275" customWidth="1"/>
    <col min="6669" max="6669" width="6.140625" style="275" customWidth="1"/>
    <col min="6670" max="6670" width="6.7109375" style="275" customWidth="1"/>
    <col min="6671" max="6671" width="6.28515625" style="275" customWidth="1"/>
    <col min="6672" max="6672" width="6.7109375" style="275" customWidth="1"/>
    <col min="6673" max="6673" width="5.28515625" style="275" customWidth="1"/>
    <col min="6674" max="6675" width="5.85546875" style="275" customWidth="1"/>
    <col min="6676" max="6676" width="5" style="275" customWidth="1"/>
    <col min="6677" max="6677" width="5.28515625" style="275" customWidth="1"/>
    <col min="6678" max="6678" width="5.7109375" style="275" customWidth="1"/>
    <col min="6679" max="6679" width="4.85546875" style="275" customWidth="1"/>
    <col min="6680" max="6680" width="5.42578125" style="275" customWidth="1"/>
    <col min="6681" max="6912" width="9.140625" style="275"/>
    <col min="6913" max="6913" width="2.5703125" style="275" customWidth="1"/>
    <col min="6914" max="6914" width="10.42578125" style="275" customWidth="1"/>
    <col min="6915" max="6915" width="11.5703125" style="275" customWidth="1"/>
    <col min="6916" max="6916" width="5.140625" style="275" customWidth="1"/>
    <col min="6917" max="6917" width="5.85546875" style="275" customWidth="1"/>
    <col min="6918" max="6918" width="6.85546875" style="275" customWidth="1"/>
    <col min="6919" max="6919" width="4.7109375" style="275" customWidth="1"/>
    <col min="6920" max="6921" width="5.42578125" style="275" customWidth="1"/>
    <col min="6922" max="6922" width="5.7109375" style="275" customWidth="1"/>
    <col min="6923" max="6923" width="5.140625" style="275" customWidth="1"/>
    <col min="6924" max="6924" width="5.7109375" style="275" customWidth="1"/>
    <col min="6925" max="6925" width="6.140625" style="275" customWidth="1"/>
    <col min="6926" max="6926" width="6.7109375" style="275" customWidth="1"/>
    <col min="6927" max="6927" width="6.28515625" style="275" customWidth="1"/>
    <col min="6928" max="6928" width="6.7109375" style="275" customWidth="1"/>
    <col min="6929" max="6929" width="5.28515625" style="275" customWidth="1"/>
    <col min="6930" max="6931" width="5.85546875" style="275" customWidth="1"/>
    <col min="6932" max="6932" width="5" style="275" customWidth="1"/>
    <col min="6933" max="6933" width="5.28515625" style="275" customWidth="1"/>
    <col min="6934" max="6934" width="5.7109375" style="275" customWidth="1"/>
    <col min="6935" max="6935" width="4.85546875" style="275" customWidth="1"/>
    <col min="6936" max="6936" width="5.42578125" style="275" customWidth="1"/>
    <col min="6937" max="7168" width="9.140625" style="275"/>
    <col min="7169" max="7169" width="2.5703125" style="275" customWidth="1"/>
    <col min="7170" max="7170" width="10.42578125" style="275" customWidth="1"/>
    <col min="7171" max="7171" width="11.5703125" style="275" customWidth="1"/>
    <col min="7172" max="7172" width="5.140625" style="275" customWidth="1"/>
    <col min="7173" max="7173" width="5.85546875" style="275" customWidth="1"/>
    <col min="7174" max="7174" width="6.85546875" style="275" customWidth="1"/>
    <col min="7175" max="7175" width="4.7109375" style="275" customWidth="1"/>
    <col min="7176" max="7177" width="5.42578125" style="275" customWidth="1"/>
    <col min="7178" max="7178" width="5.7109375" style="275" customWidth="1"/>
    <col min="7179" max="7179" width="5.140625" style="275" customWidth="1"/>
    <col min="7180" max="7180" width="5.7109375" style="275" customWidth="1"/>
    <col min="7181" max="7181" width="6.140625" style="275" customWidth="1"/>
    <col min="7182" max="7182" width="6.7109375" style="275" customWidth="1"/>
    <col min="7183" max="7183" width="6.28515625" style="275" customWidth="1"/>
    <col min="7184" max="7184" width="6.7109375" style="275" customWidth="1"/>
    <col min="7185" max="7185" width="5.28515625" style="275" customWidth="1"/>
    <col min="7186" max="7187" width="5.85546875" style="275" customWidth="1"/>
    <col min="7188" max="7188" width="5" style="275" customWidth="1"/>
    <col min="7189" max="7189" width="5.28515625" style="275" customWidth="1"/>
    <col min="7190" max="7190" width="5.7109375" style="275" customWidth="1"/>
    <col min="7191" max="7191" width="4.85546875" style="275" customWidth="1"/>
    <col min="7192" max="7192" width="5.42578125" style="275" customWidth="1"/>
    <col min="7193" max="7424" width="9.140625" style="275"/>
    <col min="7425" max="7425" width="2.5703125" style="275" customWidth="1"/>
    <col min="7426" max="7426" width="10.42578125" style="275" customWidth="1"/>
    <col min="7427" max="7427" width="11.5703125" style="275" customWidth="1"/>
    <col min="7428" max="7428" width="5.140625" style="275" customWidth="1"/>
    <col min="7429" max="7429" width="5.85546875" style="275" customWidth="1"/>
    <col min="7430" max="7430" width="6.85546875" style="275" customWidth="1"/>
    <col min="7431" max="7431" width="4.7109375" style="275" customWidth="1"/>
    <col min="7432" max="7433" width="5.42578125" style="275" customWidth="1"/>
    <col min="7434" max="7434" width="5.7109375" style="275" customWidth="1"/>
    <col min="7435" max="7435" width="5.140625" style="275" customWidth="1"/>
    <col min="7436" max="7436" width="5.7109375" style="275" customWidth="1"/>
    <col min="7437" max="7437" width="6.140625" style="275" customWidth="1"/>
    <col min="7438" max="7438" width="6.7109375" style="275" customWidth="1"/>
    <col min="7439" max="7439" width="6.28515625" style="275" customWidth="1"/>
    <col min="7440" max="7440" width="6.7109375" style="275" customWidth="1"/>
    <col min="7441" max="7441" width="5.28515625" style="275" customWidth="1"/>
    <col min="7442" max="7443" width="5.85546875" style="275" customWidth="1"/>
    <col min="7444" max="7444" width="5" style="275" customWidth="1"/>
    <col min="7445" max="7445" width="5.28515625" style="275" customWidth="1"/>
    <col min="7446" max="7446" width="5.7109375" style="275" customWidth="1"/>
    <col min="7447" max="7447" width="4.85546875" style="275" customWidth="1"/>
    <col min="7448" max="7448" width="5.42578125" style="275" customWidth="1"/>
    <col min="7449" max="7680" width="9.140625" style="275"/>
    <col min="7681" max="7681" width="2.5703125" style="275" customWidth="1"/>
    <col min="7682" max="7682" width="10.42578125" style="275" customWidth="1"/>
    <col min="7683" max="7683" width="11.5703125" style="275" customWidth="1"/>
    <col min="7684" max="7684" width="5.140625" style="275" customWidth="1"/>
    <col min="7685" max="7685" width="5.85546875" style="275" customWidth="1"/>
    <col min="7686" max="7686" width="6.85546875" style="275" customWidth="1"/>
    <col min="7687" max="7687" width="4.7109375" style="275" customWidth="1"/>
    <col min="7688" max="7689" width="5.42578125" style="275" customWidth="1"/>
    <col min="7690" max="7690" width="5.7109375" style="275" customWidth="1"/>
    <col min="7691" max="7691" width="5.140625" style="275" customWidth="1"/>
    <col min="7692" max="7692" width="5.7109375" style="275" customWidth="1"/>
    <col min="7693" max="7693" width="6.140625" style="275" customWidth="1"/>
    <col min="7694" max="7694" width="6.7109375" style="275" customWidth="1"/>
    <col min="7695" max="7695" width="6.28515625" style="275" customWidth="1"/>
    <col min="7696" max="7696" width="6.7109375" style="275" customWidth="1"/>
    <col min="7697" max="7697" width="5.28515625" style="275" customWidth="1"/>
    <col min="7698" max="7699" width="5.85546875" style="275" customWidth="1"/>
    <col min="7700" max="7700" width="5" style="275" customWidth="1"/>
    <col min="7701" max="7701" width="5.28515625" style="275" customWidth="1"/>
    <col min="7702" max="7702" width="5.7109375" style="275" customWidth="1"/>
    <col min="7703" max="7703" width="4.85546875" style="275" customWidth="1"/>
    <col min="7704" max="7704" width="5.42578125" style="275" customWidth="1"/>
    <col min="7705" max="7936" width="9.140625" style="275"/>
    <col min="7937" max="7937" width="2.5703125" style="275" customWidth="1"/>
    <col min="7938" max="7938" width="10.42578125" style="275" customWidth="1"/>
    <col min="7939" max="7939" width="11.5703125" style="275" customWidth="1"/>
    <col min="7940" max="7940" width="5.140625" style="275" customWidth="1"/>
    <col min="7941" max="7941" width="5.85546875" style="275" customWidth="1"/>
    <col min="7942" max="7942" width="6.85546875" style="275" customWidth="1"/>
    <col min="7943" max="7943" width="4.7109375" style="275" customWidth="1"/>
    <col min="7944" max="7945" width="5.42578125" style="275" customWidth="1"/>
    <col min="7946" max="7946" width="5.7109375" style="275" customWidth="1"/>
    <col min="7947" max="7947" width="5.140625" style="275" customWidth="1"/>
    <col min="7948" max="7948" width="5.7109375" style="275" customWidth="1"/>
    <col min="7949" max="7949" width="6.140625" style="275" customWidth="1"/>
    <col min="7950" max="7950" width="6.7109375" style="275" customWidth="1"/>
    <col min="7951" max="7951" width="6.28515625" style="275" customWidth="1"/>
    <col min="7952" max="7952" width="6.7109375" style="275" customWidth="1"/>
    <col min="7953" max="7953" width="5.28515625" style="275" customWidth="1"/>
    <col min="7954" max="7955" width="5.85546875" style="275" customWidth="1"/>
    <col min="7956" max="7956" width="5" style="275" customWidth="1"/>
    <col min="7957" max="7957" width="5.28515625" style="275" customWidth="1"/>
    <col min="7958" max="7958" width="5.7109375" style="275" customWidth="1"/>
    <col min="7959" max="7959" width="4.85546875" style="275" customWidth="1"/>
    <col min="7960" max="7960" width="5.42578125" style="275" customWidth="1"/>
    <col min="7961" max="8192" width="9.140625" style="275"/>
    <col min="8193" max="8193" width="2.5703125" style="275" customWidth="1"/>
    <col min="8194" max="8194" width="10.42578125" style="275" customWidth="1"/>
    <col min="8195" max="8195" width="11.5703125" style="275" customWidth="1"/>
    <col min="8196" max="8196" width="5.140625" style="275" customWidth="1"/>
    <col min="8197" max="8197" width="5.85546875" style="275" customWidth="1"/>
    <col min="8198" max="8198" width="6.85546875" style="275" customWidth="1"/>
    <col min="8199" max="8199" width="4.7109375" style="275" customWidth="1"/>
    <col min="8200" max="8201" width="5.42578125" style="275" customWidth="1"/>
    <col min="8202" max="8202" width="5.7109375" style="275" customWidth="1"/>
    <col min="8203" max="8203" width="5.140625" style="275" customWidth="1"/>
    <col min="8204" max="8204" width="5.7109375" style="275" customWidth="1"/>
    <col min="8205" max="8205" width="6.140625" style="275" customWidth="1"/>
    <col min="8206" max="8206" width="6.7109375" style="275" customWidth="1"/>
    <col min="8207" max="8207" width="6.28515625" style="275" customWidth="1"/>
    <col min="8208" max="8208" width="6.7109375" style="275" customWidth="1"/>
    <col min="8209" max="8209" width="5.28515625" style="275" customWidth="1"/>
    <col min="8210" max="8211" width="5.85546875" style="275" customWidth="1"/>
    <col min="8212" max="8212" width="5" style="275" customWidth="1"/>
    <col min="8213" max="8213" width="5.28515625" style="275" customWidth="1"/>
    <col min="8214" max="8214" width="5.7109375" style="275" customWidth="1"/>
    <col min="8215" max="8215" width="4.85546875" style="275" customWidth="1"/>
    <col min="8216" max="8216" width="5.42578125" style="275" customWidth="1"/>
    <col min="8217" max="8448" width="9.140625" style="275"/>
    <col min="8449" max="8449" width="2.5703125" style="275" customWidth="1"/>
    <col min="8450" max="8450" width="10.42578125" style="275" customWidth="1"/>
    <col min="8451" max="8451" width="11.5703125" style="275" customWidth="1"/>
    <col min="8452" max="8452" width="5.140625" style="275" customWidth="1"/>
    <col min="8453" max="8453" width="5.85546875" style="275" customWidth="1"/>
    <col min="8454" max="8454" width="6.85546875" style="275" customWidth="1"/>
    <col min="8455" max="8455" width="4.7109375" style="275" customWidth="1"/>
    <col min="8456" max="8457" width="5.42578125" style="275" customWidth="1"/>
    <col min="8458" max="8458" width="5.7109375" style="275" customWidth="1"/>
    <col min="8459" max="8459" width="5.140625" style="275" customWidth="1"/>
    <col min="8460" max="8460" width="5.7109375" style="275" customWidth="1"/>
    <col min="8461" max="8461" width="6.140625" style="275" customWidth="1"/>
    <col min="8462" max="8462" width="6.7109375" style="275" customWidth="1"/>
    <col min="8463" max="8463" width="6.28515625" style="275" customWidth="1"/>
    <col min="8464" max="8464" width="6.7109375" style="275" customWidth="1"/>
    <col min="8465" max="8465" width="5.28515625" style="275" customWidth="1"/>
    <col min="8466" max="8467" width="5.85546875" style="275" customWidth="1"/>
    <col min="8468" max="8468" width="5" style="275" customWidth="1"/>
    <col min="8469" max="8469" width="5.28515625" style="275" customWidth="1"/>
    <col min="8470" max="8470" width="5.7109375" style="275" customWidth="1"/>
    <col min="8471" max="8471" width="4.85546875" style="275" customWidth="1"/>
    <col min="8472" max="8472" width="5.42578125" style="275" customWidth="1"/>
    <col min="8473" max="8704" width="9.140625" style="275"/>
    <col min="8705" max="8705" width="2.5703125" style="275" customWidth="1"/>
    <col min="8706" max="8706" width="10.42578125" style="275" customWidth="1"/>
    <col min="8707" max="8707" width="11.5703125" style="275" customWidth="1"/>
    <col min="8708" max="8708" width="5.140625" style="275" customWidth="1"/>
    <col min="8709" max="8709" width="5.85546875" style="275" customWidth="1"/>
    <col min="8710" max="8710" width="6.85546875" style="275" customWidth="1"/>
    <col min="8711" max="8711" width="4.7109375" style="275" customWidth="1"/>
    <col min="8712" max="8713" width="5.42578125" style="275" customWidth="1"/>
    <col min="8714" max="8714" width="5.7109375" style="275" customWidth="1"/>
    <col min="8715" max="8715" width="5.140625" style="275" customWidth="1"/>
    <col min="8716" max="8716" width="5.7109375" style="275" customWidth="1"/>
    <col min="8717" max="8717" width="6.140625" style="275" customWidth="1"/>
    <col min="8718" max="8718" width="6.7109375" style="275" customWidth="1"/>
    <col min="8719" max="8719" width="6.28515625" style="275" customWidth="1"/>
    <col min="8720" max="8720" width="6.7109375" style="275" customWidth="1"/>
    <col min="8721" max="8721" width="5.28515625" style="275" customWidth="1"/>
    <col min="8722" max="8723" width="5.85546875" style="275" customWidth="1"/>
    <col min="8724" max="8724" width="5" style="275" customWidth="1"/>
    <col min="8725" max="8725" width="5.28515625" style="275" customWidth="1"/>
    <col min="8726" max="8726" width="5.7109375" style="275" customWidth="1"/>
    <col min="8727" max="8727" width="4.85546875" style="275" customWidth="1"/>
    <col min="8728" max="8728" width="5.42578125" style="275" customWidth="1"/>
    <col min="8729" max="8960" width="9.140625" style="275"/>
    <col min="8961" max="8961" width="2.5703125" style="275" customWidth="1"/>
    <col min="8962" max="8962" width="10.42578125" style="275" customWidth="1"/>
    <col min="8963" max="8963" width="11.5703125" style="275" customWidth="1"/>
    <col min="8964" max="8964" width="5.140625" style="275" customWidth="1"/>
    <col min="8965" max="8965" width="5.85546875" style="275" customWidth="1"/>
    <col min="8966" max="8966" width="6.85546875" style="275" customWidth="1"/>
    <col min="8967" max="8967" width="4.7109375" style="275" customWidth="1"/>
    <col min="8968" max="8969" width="5.42578125" style="275" customWidth="1"/>
    <col min="8970" max="8970" width="5.7109375" style="275" customWidth="1"/>
    <col min="8971" max="8971" width="5.140625" style="275" customWidth="1"/>
    <col min="8972" max="8972" width="5.7109375" style="275" customWidth="1"/>
    <col min="8973" max="8973" width="6.140625" style="275" customWidth="1"/>
    <col min="8974" max="8974" width="6.7109375" style="275" customWidth="1"/>
    <col min="8975" max="8975" width="6.28515625" style="275" customWidth="1"/>
    <col min="8976" max="8976" width="6.7109375" style="275" customWidth="1"/>
    <col min="8977" max="8977" width="5.28515625" style="275" customWidth="1"/>
    <col min="8978" max="8979" width="5.85546875" style="275" customWidth="1"/>
    <col min="8980" max="8980" width="5" style="275" customWidth="1"/>
    <col min="8981" max="8981" width="5.28515625" style="275" customWidth="1"/>
    <col min="8982" max="8982" width="5.7109375" style="275" customWidth="1"/>
    <col min="8983" max="8983" width="4.85546875" style="275" customWidth="1"/>
    <col min="8984" max="8984" width="5.42578125" style="275" customWidth="1"/>
    <col min="8985" max="9216" width="9.140625" style="275"/>
    <col min="9217" max="9217" width="2.5703125" style="275" customWidth="1"/>
    <col min="9218" max="9218" width="10.42578125" style="275" customWidth="1"/>
    <col min="9219" max="9219" width="11.5703125" style="275" customWidth="1"/>
    <col min="9220" max="9220" width="5.140625" style="275" customWidth="1"/>
    <col min="9221" max="9221" width="5.85546875" style="275" customWidth="1"/>
    <col min="9222" max="9222" width="6.85546875" style="275" customWidth="1"/>
    <col min="9223" max="9223" width="4.7109375" style="275" customWidth="1"/>
    <col min="9224" max="9225" width="5.42578125" style="275" customWidth="1"/>
    <col min="9226" max="9226" width="5.7109375" style="275" customWidth="1"/>
    <col min="9227" max="9227" width="5.140625" style="275" customWidth="1"/>
    <col min="9228" max="9228" width="5.7109375" style="275" customWidth="1"/>
    <col min="9229" max="9229" width="6.140625" style="275" customWidth="1"/>
    <col min="9230" max="9230" width="6.7109375" style="275" customWidth="1"/>
    <col min="9231" max="9231" width="6.28515625" style="275" customWidth="1"/>
    <col min="9232" max="9232" width="6.7109375" style="275" customWidth="1"/>
    <col min="9233" max="9233" width="5.28515625" style="275" customWidth="1"/>
    <col min="9234" max="9235" width="5.85546875" style="275" customWidth="1"/>
    <col min="9236" max="9236" width="5" style="275" customWidth="1"/>
    <col min="9237" max="9237" width="5.28515625" style="275" customWidth="1"/>
    <col min="9238" max="9238" width="5.7109375" style="275" customWidth="1"/>
    <col min="9239" max="9239" width="4.85546875" style="275" customWidth="1"/>
    <col min="9240" max="9240" width="5.42578125" style="275" customWidth="1"/>
    <col min="9241" max="9472" width="9.140625" style="275"/>
    <col min="9473" max="9473" width="2.5703125" style="275" customWidth="1"/>
    <col min="9474" max="9474" width="10.42578125" style="275" customWidth="1"/>
    <col min="9475" max="9475" width="11.5703125" style="275" customWidth="1"/>
    <col min="9476" max="9476" width="5.140625" style="275" customWidth="1"/>
    <col min="9477" max="9477" width="5.85546875" style="275" customWidth="1"/>
    <col min="9478" max="9478" width="6.85546875" style="275" customWidth="1"/>
    <col min="9479" max="9479" width="4.7109375" style="275" customWidth="1"/>
    <col min="9480" max="9481" width="5.42578125" style="275" customWidth="1"/>
    <col min="9482" max="9482" width="5.7109375" style="275" customWidth="1"/>
    <col min="9483" max="9483" width="5.140625" style="275" customWidth="1"/>
    <col min="9484" max="9484" width="5.7109375" style="275" customWidth="1"/>
    <col min="9485" max="9485" width="6.140625" style="275" customWidth="1"/>
    <col min="9486" max="9486" width="6.7109375" style="275" customWidth="1"/>
    <col min="9487" max="9487" width="6.28515625" style="275" customWidth="1"/>
    <col min="9488" max="9488" width="6.7109375" style="275" customWidth="1"/>
    <col min="9489" max="9489" width="5.28515625" style="275" customWidth="1"/>
    <col min="9490" max="9491" width="5.85546875" style="275" customWidth="1"/>
    <col min="9492" max="9492" width="5" style="275" customWidth="1"/>
    <col min="9493" max="9493" width="5.28515625" style="275" customWidth="1"/>
    <col min="9494" max="9494" width="5.7109375" style="275" customWidth="1"/>
    <col min="9495" max="9495" width="4.85546875" style="275" customWidth="1"/>
    <col min="9496" max="9496" width="5.42578125" style="275" customWidth="1"/>
    <col min="9497" max="9728" width="9.140625" style="275"/>
    <col min="9729" max="9729" width="2.5703125" style="275" customWidth="1"/>
    <col min="9730" max="9730" width="10.42578125" style="275" customWidth="1"/>
    <col min="9731" max="9731" width="11.5703125" style="275" customWidth="1"/>
    <col min="9732" max="9732" width="5.140625" style="275" customWidth="1"/>
    <col min="9733" max="9733" width="5.85546875" style="275" customWidth="1"/>
    <col min="9734" max="9734" width="6.85546875" style="275" customWidth="1"/>
    <col min="9735" max="9735" width="4.7109375" style="275" customWidth="1"/>
    <col min="9736" max="9737" width="5.42578125" style="275" customWidth="1"/>
    <col min="9738" max="9738" width="5.7109375" style="275" customWidth="1"/>
    <col min="9739" max="9739" width="5.140625" style="275" customWidth="1"/>
    <col min="9740" max="9740" width="5.7109375" style="275" customWidth="1"/>
    <col min="9741" max="9741" width="6.140625" style="275" customWidth="1"/>
    <col min="9742" max="9742" width="6.7109375" style="275" customWidth="1"/>
    <col min="9743" max="9743" width="6.28515625" style="275" customWidth="1"/>
    <col min="9744" max="9744" width="6.7109375" style="275" customWidth="1"/>
    <col min="9745" max="9745" width="5.28515625" style="275" customWidth="1"/>
    <col min="9746" max="9747" width="5.85546875" style="275" customWidth="1"/>
    <col min="9748" max="9748" width="5" style="275" customWidth="1"/>
    <col min="9749" max="9749" width="5.28515625" style="275" customWidth="1"/>
    <col min="9750" max="9750" width="5.7109375" style="275" customWidth="1"/>
    <col min="9751" max="9751" width="4.85546875" style="275" customWidth="1"/>
    <col min="9752" max="9752" width="5.42578125" style="275" customWidth="1"/>
    <col min="9753" max="9984" width="9.140625" style="275"/>
    <col min="9985" max="9985" width="2.5703125" style="275" customWidth="1"/>
    <col min="9986" max="9986" width="10.42578125" style="275" customWidth="1"/>
    <col min="9987" max="9987" width="11.5703125" style="275" customWidth="1"/>
    <col min="9988" max="9988" width="5.140625" style="275" customWidth="1"/>
    <col min="9989" max="9989" width="5.85546875" style="275" customWidth="1"/>
    <col min="9990" max="9990" width="6.85546875" style="275" customWidth="1"/>
    <col min="9991" max="9991" width="4.7109375" style="275" customWidth="1"/>
    <col min="9992" max="9993" width="5.42578125" style="275" customWidth="1"/>
    <col min="9994" max="9994" width="5.7109375" style="275" customWidth="1"/>
    <col min="9995" max="9995" width="5.140625" style="275" customWidth="1"/>
    <col min="9996" max="9996" width="5.7109375" style="275" customWidth="1"/>
    <col min="9997" max="9997" width="6.140625" style="275" customWidth="1"/>
    <col min="9998" max="9998" width="6.7109375" style="275" customWidth="1"/>
    <col min="9999" max="9999" width="6.28515625" style="275" customWidth="1"/>
    <col min="10000" max="10000" width="6.7109375" style="275" customWidth="1"/>
    <col min="10001" max="10001" width="5.28515625" style="275" customWidth="1"/>
    <col min="10002" max="10003" width="5.85546875" style="275" customWidth="1"/>
    <col min="10004" max="10004" width="5" style="275" customWidth="1"/>
    <col min="10005" max="10005" width="5.28515625" style="275" customWidth="1"/>
    <col min="10006" max="10006" width="5.7109375" style="275" customWidth="1"/>
    <col min="10007" max="10007" width="4.85546875" style="275" customWidth="1"/>
    <col min="10008" max="10008" width="5.42578125" style="275" customWidth="1"/>
    <col min="10009" max="10240" width="9.140625" style="275"/>
    <col min="10241" max="10241" width="2.5703125" style="275" customWidth="1"/>
    <col min="10242" max="10242" width="10.42578125" style="275" customWidth="1"/>
    <col min="10243" max="10243" width="11.5703125" style="275" customWidth="1"/>
    <col min="10244" max="10244" width="5.140625" style="275" customWidth="1"/>
    <col min="10245" max="10245" width="5.85546875" style="275" customWidth="1"/>
    <col min="10246" max="10246" width="6.85546875" style="275" customWidth="1"/>
    <col min="10247" max="10247" width="4.7109375" style="275" customWidth="1"/>
    <col min="10248" max="10249" width="5.42578125" style="275" customWidth="1"/>
    <col min="10250" max="10250" width="5.7109375" style="275" customWidth="1"/>
    <col min="10251" max="10251" width="5.140625" style="275" customWidth="1"/>
    <col min="10252" max="10252" width="5.7109375" style="275" customWidth="1"/>
    <col min="10253" max="10253" width="6.140625" style="275" customWidth="1"/>
    <col min="10254" max="10254" width="6.7109375" style="275" customWidth="1"/>
    <col min="10255" max="10255" width="6.28515625" style="275" customWidth="1"/>
    <col min="10256" max="10256" width="6.7109375" style="275" customWidth="1"/>
    <col min="10257" max="10257" width="5.28515625" style="275" customWidth="1"/>
    <col min="10258" max="10259" width="5.85546875" style="275" customWidth="1"/>
    <col min="10260" max="10260" width="5" style="275" customWidth="1"/>
    <col min="10261" max="10261" width="5.28515625" style="275" customWidth="1"/>
    <col min="10262" max="10262" width="5.7109375" style="275" customWidth="1"/>
    <col min="10263" max="10263" width="4.85546875" style="275" customWidth="1"/>
    <col min="10264" max="10264" width="5.42578125" style="275" customWidth="1"/>
    <col min="10265" max="10496" width="9.140625" style="275"/>
    <col min="10497" max="10497" width="2.5703125" style="275" customWidth="1"/>
    <col min="10498" max="10498" width="10.42578125" style="275" customWidth="1"/>
    <col min="10499" max="10499" width="11.5703125" style="275" customWidth="1"/>
    <col min="10500" max="10500" width="5.140625" style="275" customWidth="1"/>
    <col min="10501" max="10501" width="5.85546875" style="275" customWidth="1"/>
    <col min="10502" max="10502" width="6.85546875" style="275" customWidth="1"/>
    <col min="10503" max="10503" width="4.7109375" style="275" customWidth="1"/>
    <col min="10504" max="10505" width="5.42578125" style="275" customWidth="1"/>
    <col min="10506" max="10506" width="5.7109375" style="275" customWidth="1"/>
    <col min="10507" max="10507" width="5.140625" style="275" customWidth="1"/>
    <col min="10508" max="10508" width="5.7109375" style="275" customWidth="1"/>
    <col min="10509" max="10509" width="6.140625" style="275" customWidth="1"/>
    <col min="10510" max="10510" width="6.7109375" style="275" customWidth="1"/>
    <col min="10511" max="10511" width="6.28515625" style="275" customWidth="1"/>
    <col min="10512" max="10512" width="6.7109375" style="275" customWidth="1"/>
    <col min="10513" max="10513" width="5.28515625" style="275" customWidth="1"/>
    <col min="10514" max="10515" width="5.85546875" style="275" customWidth="1"/>
    <col min="10516" max="10516" width="5" style="275" customWidth="1"/>
    <col min="10517" max="10517" width="5.28515625" style="275" customWidth="1"/>
    <col min="10518" max="10518" width="5.7109375" style="275" customWidth="1"/>
    <col min="10519" max="10519" width="4.85546875" style="275" customWidth="1"/>
    <col min="10520" max="10520" width="5.42578125" style="275" customWidth="1"/>
    <col min="10521" max="10752" width="9.140625" style="275"/>
    <col min="10753" max="10753" width="2.5703125" style="275" customWidth="1"/>
    <col min="10754" max="10754" width="10.42578125" style="275" customWidth="1"/>
    <col min="10755" max="10755" width="11.5703125" style="275" customWidth="1"/>
    <col min="10756" max="10756" width="5.140625" style="275" customWidth="1"/>
    <col min="10757" max="10757" width="5.85546875" style="275" customWidth="1"/>
    <col min="10758" max="10758" width="6.85546875" style="275" customWidth="1"/>
    <col min="10759" max="10759" width="4.7109375" style="275" customWidth="1"/>
    <col min="10760" max="10761" width="5.42578125" style="275" customWidth="1"/>
    <col min="10762" max="10762" width="5.7109375" style="275" customWidth="1"/>
    <col min="10763" max="10763" width="5.140625" style="275" customWidth="1"/>
    <col min="10764" max="10764" width="5.7109375" style="275" customWidth="1"/>
    <col min="10765" max="10765" width="6.140625" style="275" customWidth="1"/>
    <col min="10766" max="10766" width="6.7109375" style="275" customWidth="1"/>
    <col min="10767" max="10767" width="6.28515625" style="275" customWidth="1"/>
    <col min="10768" max="10768" width="6.7109375" style="275" customWidth="1"/>
    <col min="10769" max="10769" width="5.28515625" style="275" customWidth="1"/>
    <col min="10770" max="10771" width="5.85546875" style="275" customWidth="1"/>
    <col min="10772" max="10772" width="5" style="275" customWidth="1"/>
    <col min="10773" max="10773" width="5.28515625" style="275" customWidth="1"/>
    <col min="10774" max="10774" width="5.7109375" style="275" customWidth="1"/>
    <col min="10775" max="10775" width="4.85546875" style="275" customWidth="1"/>
    <col min="10776" max="10776" width="5.42578125" style="275" customWidth="1"/>
    <col min="10777" max="11008" width="9.140625" style="275"/>
    <col min="11009" max="11009" width="2.5703125" style="275" customWidth="1"/>
    <col min="11010" max="11010" width="10.42578125" style="275" customWidth="1"/>
    <col min="11011" max="11011" width="11.5703125" style="275" customWidth="1"/>
    <col min="11012" max="11012" width="5.140625" style="275" customWidth="1"/>
    <col min="11013" max="11013" width="5.85546875" style="275" customWidth="1"/>
    <col min="11014" max="11014" width="6.85546875" style="275" customWidth="1"/>
    <col min="11015" max="11015" width="4.7109375" style="275" customWidth="1"/>
    <col min="11016" max="11017" width="5.42578125" style="275" customWidth="1"/>
    <col min="11018" max="11018" width="5.7109375" style="275" customWidth="1"/>
    <col min="11019" max="11019" width="5.140625" style="275" customWidth="1"/>
    <col min="11020" max="11020" width="5.7109375" style="275" customWidth="1"/>
    <col min="11021" max="11021" width="6.140625" style="275" customWidth="1"/>
    <col min="11022" max="11022" width="6.7109375" style="275" customWidth="1"/>
    <col min="11023" max="11023" width="6.28515625" style="275" customWidth="1"/>
    <col min="11024" max="11024" width="6.7109375" style="275" customWidth="1"/>
    <col min="11025" max="11025" width="5.28515625" style="275" customWidth="1"/>
    <col min="11026" max="11027" width="5.85546875" style="275" customWidth="1"/>
    <col min="11028" max="11028" width="5" style="275" customWidth="1"/>
    <col min="11029" max="11029" width="5.28515625" style="275" customWidth="1"/>
    <col min="11030" max="11030" width="5.7109375" style="275" customWidth="1"/>
    <col min="11031" max="11031" width="4.85546875" style="275" customWidth="1"/>
    <col min="11032" max="11032" width="5.42578125" style="275" customWidth="1"/>
    <col min="11033" max="11264" width="9.140625" style="275"/>
    <col min="11265" max="11265" width="2.5703125" style="275" customWidth="1"/>
    <col min="11266" max="11266" width="10.42578125" style="275" customWidth="1"/>
    <col min="11267" max="11267" width="11.5703125" style="275" customWidth="1"/>
    <col min="11268" max="11268" width="5.140625" style="275" customWidth="1"/>
    <col min="11269" max="11269" width="5.85546875" style="275" customWidth="1"/>
    <col min="11270" max="11270" width="6.85546875" style="275" customWidth="1"/>
    <col min="11271" max="11271" width="4.7109375" style="275" customWidth="1"/>
    <col min="11272" max="11273" width="5.42578125" style="275" customWidth="1"/>
    <col min="11274" max="11274" width="5.7109375" style="275" customWidth="1"/>
    <col min="11275" max="11275" width="5.140625" style="275" customWidth="1"/>
    <col min="11276" max="11276" width="5.7109375" style="275" customWidth="1"/>
    <col min="11277" max="11277" width="6.140625" style="275" customWidth="1"/>
    <col min="11278" max="11278" width="6.7109375" style="275" customWidth="1"/>
    <col min="11279" max="11279" width="6.28515625" style="275" customWidth="1"/>
    <col min="11280" max="11280" width="6.7109375" style="275" customWidth="1"/>
    <col min="11281" max="11281" width="5.28515625" style="275" customWidth="1"/>
    <col min="11282" max="11283" width="5.85546875" style="275" customWidth="1"/>
    <col min="11284" max="11284" width="5" style="275" customWidth="1"/>
    <col min="11285" max="11285" width="5.28515625" style="275" customWidth="1"/>
    <col min="11286" max="11286" width="5.7109375" style="275" customWidth="1"/>
    <col min="11287" max="11287" width="4.85546875" style="275" customWidth="1"/>
    <col min="11288" max="11288" width="5.42578125" style="275" customWidth="1"/>
    <col min="11289" max="11520" width="9.140625" style="275"/>
    <col min="11521" max="11521" width="2.5703125" style="275" customWidth="1"/>
    <col min="11522" max="11522" width="10.42578125" style="275" customWidth="1"/>
    <col min="11523" max="11523" width="11.5703125" style="275" customWidth="1"/>
    <col min="11524" max="11524" width="5.140625" style="275" customWidth="1"/>
    <col min="11525" max="11525" width="5.85546875" style="275" customWidth="1"/>
    <col min="11526" max="11526" width="6.85546875" style="275" customWidth="1"/>
    <col min="11527" max="11527" width="4.7109375" style="275" customWidth="1"/>
    <col min="11528" max="11529" width="5.42578125" style="275" customWidth="1"/>
    <col min="11530" max="11530" width="5.7109375" style="275" customWidth="1"/>
    <col min="11531" max="11531" width="5.140625" style="275" customWidth="1"/>
    <col min="11532" max="11532" width="5.7109375" style="275" customWidth="1"/>
    <col min="11533" max="11533" width="6.140625" style="275" customWidth="1"/>
    <col min="11534" max="11534" width="6.7109375" style="275" customWidth="1"/>
    <col min="11535" max="11535" width="6.28515625" style="275" customWidth="1"/>
    <col min="11536" max="11536" width="6.7109375" style="275" customWidth="1"/>
    <col min="11537" max="11537" width="5.28515625" style="275" customWidth="1"/>
    <col min="11538" max="11539" width="5.85546875" style="275" customWidth="1"/>
    <col min="11540" max="11540" width="5" style="275" customWidth="1"/>
    <col min="11541" max="11541" width="5.28515625" style="275" customWidth="1"/>
    <col min="11542" max="11542" width="5.7109375" style="275" customWidth="1"/>
    <col min="11543" max="11543" width="4.85546875" style="275" customWidth="1"/>
    <col min="11544" max="11544" width="5.42578125" style="275" customWidth="1"/>
    <col min="11545" max="11776" width="9.140625" style="275"/>
    <col min="11777" max="11777" width="2.5703125" style="275" customWidth="1"/>
    <col min="11778" max="11778" width="10.42578125" style="275" customWidth="1"/>
    <col min="11779" max="11779" width="11.5703125" style="275" customWidth="1"/>
    <col min="11780" max="11780" width="5.140625" style="275" customWidth="1"/>
    <col min="11781" max="11781" width="5.85546875" style="275" customWidth="1"/>
    <col min="11782" max="11782" width="6.85546875" style="275" customWidth="1"/>
    <col min="11783" max="11783" width="4.7109375" style="275" customWidth="1"/>
    <col min="11784" max="11785" width="5.42578125" style="275" customWidth="1"/>
    <col min="11786" max="11786" width="5.7109375" style="275" customWidth="1"/>
    <col min="11787" max="11787" width="5.140625" style="275" customWidth="1"/>
    <col min="11788" max="11788" width="5.7109375" style="275" customWidth="1"/>
    <col min="11789" max="11789" width="6.140625" style="275" customWidth="1"/>
    <col min="11790" max="11790" width="6.7109375" style="275" customWidth="1"/>
    <col min="11791" max="11791" width="6.28515625" style="275" customWidth="1"/>
    <col min="11792" max="11792" width="6.7109375" style="275" customWidth="1"/>
    <col min="11793" max="11793" width="5.28515625" style="275" customWidth="1"/>
    <col min="11794" max="11795" width="5.85546875" style="275" customWidth="1"/>
    <col min="11796" max="11796" width="5" style="275" customWidth="1"/>
    <col min="11797" max="11797" width="5.28515625" style="275" customWidth="1"/>
    <col min="11798" max="11798" width="5.7109375" style="275" customWidth="1"/>
    <col min="11799" max="11799" width="4.85546875" style="275" customWidth="1"/>
    <col min="11800" max="11800" width="5.42578125" style="275" customWidth="1"/>
    <col min="11801" max="12032" width="9.140625" style="275"/>
    <col min="12033" max="12033" width="2.5703125" style="275" customWidth="1"/>
    <col min="12034" max="12034" width="10.42578125" style="275" customWidth="1"/>
    <col min="12035" max="12035" width="11.5703125" style="275" customWidth="1"/>
    <col min="12036" max="12036" width="5.140625" style="275" customWidth="1"/>
    <col min="12037" max="12037" width="5.85546875" style="275" customWidth="1"/>
    <col min="12038" max="12038" width="6.85546875" style="275" customWidth="1"/>
    <col min="12039" max="12039" width="4.7109375" style="275" customWidth="1"/>
    <col min="12040" max="12041" width="5.42578125" style="275" customWidth="1"/>
    <col min="12042" max="12042" width="5.7109375" style="275" customWidth="1"/>
    <col min="12043" max="12043" width="5.140625" style="275" customWidth="1"/>
    <col min="12044" max="12044" width="5.7109375" style="275" customWidth="1"/>
    <col min="12045" max="12045" width="6.140625" style="275" customWidth="1"/>
    <col min="12046" max="12046" width="6.7109375" style="275" customWidth="1"/>
    <col min="12047" max="12047" width="6.28515625" style="275" customWidth="1"/>
    <col min="12048" max="12048" width="6.7109375" style="275" customWidth="1"/>
    <col min="12049" max="12049" width="5.28515625" style="275" customWidth="1"/>
    <col min="12050" max="12051" width="5.85546875" style="275" customWidth="1"/>
    <col min="12052" max="12052" width="5" style="275" customWidth="1"/>
    <col min="12053" max="12053" width="5.28515625" style="275" customWidth="1"/>
    <col min="12054" max="12054" width="5.7109375" style="275" customWidth="1"/>
    <col min="12055" max="12055" width="4.85546875" style="275" customWidth="1"/>
    <col min="12056" max="12056" width="5.42578125" style="275" customWidth="1"/>
    <col min="12057" max="12288" width="9.140625" style="275"/>
    <col min="12289" max="12289" width="2.5703125" style="275" customWidth="1"/>
    <col min="12290" max="12290" width="10.42578125" style="275" customWidth="1"/>
    <col min="12291" max="12291" width="11.5703125" style="275" customWidth="1"/>
    <col min="12292" max="12292" width="5.140625" style="275" customWidth="1"/>
    <col min="12293" max="12293" width="5.85546875" style="275" customWidth="1"/>
    <col min="12294" max="12294" width="6.85546875" style="275" customWidth="1"/>
    <col min="12295" max="12295" width="4.7109375" style="275" customWidth="1"/>
    <col min="12296" max="12297" width="5.42578125" style="275" customWidth="1"/>
    <col min="12298" max="12298" width="5.7109375" style="275" customWidth="1"/>
    <col min="12299" max="12299" width="5.140625" style="275" customWidth="1"/>
    <col min="12300" max="12300" width="5.7109375" style="275" customWidth="1"/>
    <col min="12301" max="12301" width="6.140625" style="275" customWidth="1"/>
    <col min="12302" max="12302" width="6.7109375" style="275" customWidth="1"/>
    <col min="12303" max="12303" width="6.28515625" style="275" customWidth="1"/>
    <col min="12304" max="12304" width="6.7109375" style="275" customWidth="1"/>
    <col min="12305" max="12305" width="5.28515625" style="275" customWidth="1"/>
    <col min="12306" max="12307" width="5.85546875" style="275" customWidth="1"/>
    <col min="12308" max="12308" width="5" style="275" customWidth="1"/>
    <col min="12309" max="12309" width="5.28515625" style="275" customWidth="1"/>
    <col min="12310" max="12310" width="5.7109375" style="275" customWidth="1"/>
    <col min="12311" max="12311" width="4.85546875" style="275" customWidth="1"/>
    <col min="12312" max="12312" width="5.42578125" style="275" customWidth="1"/>
    <col min="12313" max="12544" width="9.140625" style="275"/>
    <col min="12545" max="12545" width="2.5703125" style="275" customWidth="1"/>
    <col min="12546" max="12546" width="10.42578125" style="275" customWidth="1"/>
    <col min="12547" max="12547" width="11.5703125" style="275" customWidth="1"/>
    <col min="12548" max="12548" width="5.140625" style="275" customWidth="1"/>
    <col min="12549" max="12549" width="5.85546875" style="275" customWidth="1"/>
    <col min="12550" max="12550" width="6.85546875" style="275" customWidth="1"/>
    <col min="12551" max="12551" width="4.7109375" style="275" customWidth="1"/>
    <col min="12552" max="12553" width="5.42578125" style="275" customWidth="1"/>
    <col min="12554" max="12554" width="5.7109375" style="275" customWidth="1"/>
    <col min="12555" max="12555" width="5.140625" style="275" customWidth="1"/>
    <col min="12556" max="12556" width="5.7109375" style="275" customWidth="1"/>
    <col min="12557" max="12557" width="6.140625" style="275" customWidth="1"/>
    <col min="12558" max="12558" width="6.7109375" style="275" customWidth="1"/>
    <col min="12559" max="12559" width="6.28515625" style="275" customWidth="1"/>
    <col min="12560" max="12560" width="6.7109375" style="275" customWidth="1"/>
    <col min="12561" max="12561" width="5.28515625" style="275" customWidth="1"/>
    <col min="12562" max="12563" width="5.85546875" style="275" customWidth="1"/>
    <col min="12564" max="12564" width="5" style="275" customWidth="1"/>
    <col min="12565" max="12565" width="5.28515625" style="275" customWidth="1"/>
    <col min="12566" max="12566" width="5.7109375" style="275" customWidth="1"/>
    <col min="12567" max="12567" width="4.85546875" style="275" customWidth="1"/>
    <col min="12568" max="12568" width="5.42578125" style="275" customWidth="1"/>
    <col min="12569" max="12800" width="9.140625" style="275"/>
    <col min="12801" max="12801" width="2.5703125" style="275" customWidth="1"/>
    <col min="12802" max="12802" width="10.42578125" style="275" customWidth="1"/>
    <col min="12803" max="12803" width="11.5703125" style="275" customWidth="1"/>
    <col min="12804" max="12804" width="5.140625" style="275" customWidth="1"/>
    <col min="12805" max="12805" width="5.85546875" style="275" customWidth="1"/>
    <col min="12806" max="12806" width="6.85546875" style="275" customWidth="1"/>
    <col min="12807" max="12807" width="4.7109375" style="275" customWidth="1"/>
    <col min="12808" max="12809" width="5.42578125" style="275" customWidth="1"/>
    <col min="12810" max="12810" width="5.7109375" style="275" customWidth="1"/>
    <col min="12811" max="12811" width="5.140625" style="275" customWidth="1"/>
    <col min="12812" max="12812" width="5.7109375" style="275" customWidth="1"/>
    <col min="12813" max="12813" width="6.140625" style="275" customWidth="1"/>
    <col min="12814" max="12814" width="6.7109375" style="275" customWidth="1"/>
    <col min="12815" max="12815" width="6.28515625" style="275" customWidth="1"/>
    <col min="12816" max="12816" width="6.7109375" style="275" customWidth="1"/>
    <col min="12817" max="12817" width="5.28515625" style="275" customWidth="1"/>
    <col min="12818" max="12819" width="5.85546875" style="275" customWidth="1"/>
    <col min="12820" max="12820" width="5" style="275" customWidth="1"/>
    <col min="12821" max="12821" width="5.28515625" style="275" customWidth="1"/>
    <col min="12822" max="12822" width="5.7109375" style="275" customWidth="1"/>
    <col min="12823" max="12823" width="4.85546875" style="275" customWidth="1"/>
    <col min="12824" max="12824" width="5.42578125" style="275" customWidth="1"/>
    <col min="12825" max="13056" width="9.140625" style="275"/>
    <col min="13057" max="13057" width="2.5703125" style="275" customWidth="1"/>
    <col min="13058" max="13058" width="10.42578125" style="275" customWidth="1"/>
    <col min="13059" max="13059" width="11.5703125" style="275" customWidth="1"/>
    <col min="13060" max="13060" width="5.140625" style="275" customWidth="1"/>
    <col min="13061" max="13061" width="5.85546875" style="275" customWidth="1"/>
    <col min="13062" max="13062" width="6.85546875" style="275" customWidth="1"/>
    <col min="13063" max="13063" width="4.7109375" style="275" customWidth="1"/>
    <col min="13064" max="13065" width="5.42578125" style="275" customWidth="1"/>
    <col min="13066" max="13066" width="5.7109375" style="275" customWidth="1"/>
    <col min="13067" max="13067" width="5.140625" style="275" customWidth="1"/>
    <col min="13068" max="13068" width="5.7109375" style="275" customWidth="1"/>
    <col min="13069" max="13069" width="6.140625" style="275" customWidth="1"/>
    <col min="13070" max="13070" width="6.7109375" style="275" customWidth="1"/>
    <col min="13071" max="13071" width="6.28515625" style="275" customWidth="1"/>
    <col min="13072" max="13072" width="6.7109375" style="275" customWidth="1"/>
    <col min="13073" max="13073" width="5.28515625" style="275" customWidth="1"/>
    <col min="13074" max="13075" width="5.85546875" style="275" customWidth="1"/>
    <col min="13076" max="13076" width="5" style="275" customWidth="1"/>
    <col min="13077" max="13077" width="5.28515625" style="275" customWidth="1"/>
    <col min="13078" max="13078" width="5.7109375" style="275" customWidth="1"/>
    <col min="13079" max="13079" width="4.85546875" style="275" customWidth="1"/>
    <col min="13080" max="13080" width="5.42578125" style="275" customWidth="1"/>
    <col min="13081" max="13312" width="9.140625" style="275"/>
    <col min="13313" max="13313" width="2.5703125" style="275" customWidth="1"/>
    <col min="13314" max="13314" width="10.42578125" style="275" customWidth="1"/>
    <col min="13315" max="13315" width="11.5703125" style="275" customWidth="1"/>
    <col min="13316" max="13316" width="5.140625" style="275" customWidth="1"/>
    <col min="13317" max="13317" width="5.85546875" style="275" customWidth="1"/>
    <col min="13318" max="13318" width="6.85546875" style="275" customWidth="1"/>
    <col min="13319" max="13319" width="4.7109375" style="275" customWidth="1"/>
    <col min="13320" max="13321" width="5.42578125" style="275" customWidth="1"/>
    <col min="13322" max="13322" width="5.7109375" style="275" customWidth="1"/>
    <col min="13323" max="13323" width="5.140625" style="275" customWidth="1"/>
    <col min="13324" max="13324" width="5.7109375" style="275" customWidth="1"/>
    <col min="13325" max="13325" width="6.140625" style="275" customWidth="1"/>
    <col min="13326" max="13326" width="6.7109375" style="275" customWidth="1"/>
    <col min="13327" max="13327" width="6.28515625" style="275" customWidth="1"/>
    <col min="13328" max="13328" width="6.7109375" style="275" customWidth="1"/>
    <col min="13329" max="13329" width="5.28515625" style="275" customWidth="1"/>
    <col min="13330" max="13331" width="5.85546875" style="275" customWidth="1"/>
    <col min="13332" max="13332" width="5" style="275" customWidth="1"/>
    <col min="13333" max="13333" width="5.28515625" style="275" customWidth="1"/>
    <col min="13334" max="13334" width="5.7109375" style="275" customWidth="1"/>
    <col min="13335" max="13335" width="4.85546875" style="275" customWidth="1"/>
    <col min="13336" max="13336" width="5.42578125" style="275" customWidth="1"/>
    <col min="13337" max="13568" width="9.140625" style="275"/>
    <col min="13569" max="13569" width="2.5703125" style="275" customWidth="1"/>
    <col min="13570" max="13570" width="10.42578125" style="275" customWidth="1"/>
    <col min="13571" max="13571" width="11.5703125" style="275" customWidth="1"/>
    <col min="13572" max="13572" width="5.140625" style="275" customWidth="1"/>
    <col min="13573" max="13573" width="5.85546875" style="275" customWidth="1"/>
    <col min="13574" max="13574" width="6.85546875" style="275" customWidth="1"/>
    <col min="13575" max="13575" width="4.7109375" style="275" customWidth="1"/>
    <col min="13576" max="13577" width="5.42578125" style="275" customWidth="1"/>
    <col min="13578" max="13578" width="5.7109375" style="275" customWidth="1"/>
    <col min="13579" max="13579" width="5.140625" style="275" customWidth="1"/>
    <col min="13580" max="13580" width="5.7109375" style="275" customWidth="1"/>
    <col min="13581" max="13581" width="6.140625" style="275" customWidth="1"/>
    <col min="13582" max="13582" width="6.7109375" style="275" customWidth="1"/>
    <col min="13583" max="13583" width="6.28515625" style="275" customWidth="1"/>
    <col min="13584" max="13584" width="6.7109375" style="275" customWidth="1"/>
    <col min="13585" max="13585" width="5.28515625" style="275" customWidth="1"/>
    <col min="13586" max="13587" width="5.85546875" style="275" customWidth="1"/>
    <col min="13588" max="13588" width="5" style="275" customWidth="1"/>
    <col min="13589" max="13589" width="5.28515625" style="275" customWidth="1"/>
    <col min="13590" max="13590" width="5.7109375" style="275" customWidth="1"/>
    <col min="13591" max="13591" width="4.85546875" style="275" customWidth="1"/>
    <col min="13592" max="13592" width="5.42578125" style="275" customWidth="1"/>
    <col min="13593" max="13824" width="9.140625" style="275"/>
    <col min="13825" max="13825" width="2.5703125" style="275" customWidth="1"/>
    <col min="13826" max="13826" width="10.42578125" style="275" customWidth="1"/>
    <col min="13827" max="13827" width="11.5703125" style="275" customWidth="1"/>
    <col min="13828" max="13828" width="5.140625" style="275" customWidth="1"/>
    <col min="13829" max="13829" width="5.85546875" style="275" customWidth="1"/>
    <col min="13830" max="13830" width="6.85546875" style="275" customWidth="1"/>
    <col min="13831" max="13831" width="4.7109375" style="275" customWidth="1"/>
    <col min="13832" max="13833" width="5.42578125" style="275" customWidth="1"/>
    <col min="13834" max="13834" width="5.7109375" style="275" customWidth="1"/>
    <col min="13835" max="13835" width="5.140625" style="275" customWidth="1"/>
    <col min="13836" max="13836" width="5.7109375" style="275" customWidth="1"/>
    <col min="13837" max="13837" width="6.140625" style="275" customWidth="1"/>
    <col min="13838" max="13838" width="6.7109375" style="275" customWidth="1"/>
    <col min="13839" max="13839" width="6.28515625" style="275" customWidth="1"/>
    <col min="13840" max="13840" width="6.7109375" style="275" customWidth="1"/>
    <col min="13841" max="13841" width="5.28515625" style="275" customWidth="1"/>
    <col min="13842" max="13843" width="5.85546875" style="275" customWidth="1"/>
    <col min="13844" max="13844" width="5" style="275" customWidth="1"/>
    <col min="13845" max="13845" width="5.28515625" style="275" customWidth="1"/>
    <col min="13846" max="13846" width="5.7109375" style="275" customWidth="1"/>
    <col min="13847" max="13847" width="4.85546875" style="275" customWidth="1"/>
    <col min="13848" max="13848" width="5.42578125" style="275" customWidth="1"/>
    <col min="13849" max="14080" width="9.140625" style="275"/>
    <col min="14081" max="14081" width="2.5703125" style="275" customWidth="1"/>
    <col min="14082" max="14082" width="10.42578125" style="275" customWidth="1"/>
    <col min="14083" max="14083" width="11.5703125" style="275" customWidth="1"/>
    <col min="14084" max="14084" width="5.140625" style="275" customWidth="1"/>
    <col min="14085" max="14085" width="5.85546875" style="275" customWidth="1"/>
    <col min="14086" max="14086" width="6.85546875" style="275" customWidth="1"/>
    <col min="14087" max="14087" width="4.7109375" style="275" customWidth="1"/>
    <col min="14088" max="14089" width="5.42578125" style="275" customWidth="1"/>
    <col min="14090" max="14090" width="5.7109375" style="275" customWidth="1"/>
    <col min="14091" max="14091" width="5.140625" style="275" customWidth="1"/>
    <col min="14092" max="14092" width="5.7109375" style="275" customWidth="1"/>
    <col min="14093" max="14093" width="6.140625" style="275" customWidth="1"/>
    <col min="14094" max="14094" width="6.7109375" style="275" customWidth="1"/>
    <col min="14095" max="14095" width="6.28515625" style="275" customWidth="1"/>
    <col min="14096" max="14096" width="6.7109375" style="275" customWidth="1"/>
    <col min="14097" max="14097" width="5.28515625" style="275" customWidth="1"/>
    <col min="14098" max="14099" width="5.85546875" style="275" customWidth="1"/>
    <col min="14100" max="14100" width="5" style="275" customWidth="1"/>
    <col min="14101" max="14101" width="5.28515625" style="275" customWidth="1"/>
    <col min="14102" max="14102" width="5.7109375" style="275" customWidth="1"/>
    <col min="14103" max="14103" width="4.85546875" style="275" customWidth="1"/>
    <col min="14104" max="14104" width="5.42578125" style="275" customWidth="1"/>
    <col min="14105" max="14336" width="9.140625" style="275"/>
    <col min="14337" max="14337" width="2.5703125" style="275" customWidth="1"/>
    <col min="14338" max="14338" width="10.42578125" style="275" customWidth="1"/>
    <col min="14339" max="14339" width="11.5703125" style="275" customWidth="1"/>
    <col min="14340" max="14340" width="5.140625" style="275" customWidth="1"/>
    <col min="14341" max="14341" width="5.85546875" style="275" customWidth="1"/>
    <col min="14342" max="14342" width="6.85546875" style="275" customWidth="1"/>
    <col min="14343" max="14343" width="4.7109375" style="275" customWidth="1"/>
    <col min="14344" max="14345" width="5.42578125" style="275" customWidth="1"/>
    <col min="14346" max="14346" width="5.7109375" style="275" customWidth="1"/>
    <col min="14347" max="14347" width="5.140625" style="275" customWidth="1"/>
    <col min="14348" max="14348" width="5.7109375" style="275" customWidth="1"/>
    <col min="14349" max="14349" width="6.140625" style="275" customWidth="1"/>
    <col min="14350" max="14350" width="6.7109375" style="275" customWidth="1"/>
    <col min="14351" max="14351" width="6.28515625" style="275" customWidth="1"/>
    <col min="14352" max="14352" width="6.7109375" style="275" customWidth="1"/>
    <col min="14353" max="14353" width="5.28515625" style="275" customWidth="1"/>
    <col min="14354" max="14355" width="5.85546875" style="275" customWidth="1"/>
    <col min="14356" max="14356" width="5" style="275" customWidth="1"/>
    <col min="14357" max="14357" width="5.28515625" style="275" customWidth="1"/>
    <col min="14358" max="14358" width="5.7109375" style="275" customWidth="1"/>
    <col min="14359" max="14359" width="4.85546875" style="275" customWidth="1"/>
    <col min="14360" max="14360" width="5.42578125" style="275" customWidth="1"/>
    <col min="14361" max="14592" width="9.140625" style="275"/>
    <col min="14593" max="14593" width="2.5703125" style="275" customWidth="1"/>
    <col min="14594" max="14594" width="10.42578125" style="275" customWidth="1"/>
    <col min="14595" max="14595" width="11.5703125" style="275" customWidth="1"/>
    <col min="14596" max="14596" width="5.140625" style="275" customWidth="1"/>
    <col min="14597" max="14597" width="5.85546875" style="275" customWidth="1"/>
    <col min="14598" max="14598" width="6.85546875" style="275" customWidth="1"/>
    <col min="14599" max="14599" width="4.7109375" style="275" customWidth="1"/>
    <col min="14600" max="14601" width="5.42578125" style="275" customWidth="1"/>
    <col min="14602" max="14602" width="5.7109375" style="275" customWidth="1"/>
    <col min="14603" max="14603" width="5.140625" style="275" customWidth="1"/>
    <col min="14604" max="14604" width="5.7109375" style="275" customWidth="1"/>
    <col min="14605" max="14605" width="6.140625" style="275" customWidth="1"/>
    <col min="14606" max="14606" width="6.7109375" style="275" customWidth="1"/>
    <col min="14607" max="14607" width="6.28515625" style="275" customWidth="1"/>
    <col min="14608" max="14608" width="6.7109375" style="275" customWidth="1"/>
    <col min="14609" max="14609" width="5.28515625" style="275" customWidth="1"/>
    <col min="14610" max="14611" width="5.85546875" style="275" customWidth="1"/>
    <col min="14612" max="14612" width="5" style="275" customWidth="1"/>
    <col min="14613" max="14613" width="5.28515625" style="275" customWidth="1"/>
    <col min="14614" max="14614" width="5.7109375" style="275" customWidth="1"/>
    <col min="14615" max="14615" width="4.85546875" style="275" customWidth="1"/>
    <col min="14616" max="14616" width="5.42578125" style="275" customWidth="1"/>
    <col min="14617" max="14848" width="9.140625" style="275"/>
    <col min="14849" max="14849" width="2.5703125" style="275" customWidth="1"/>
    <col min="14850" max="14850" width="10.42578125" style="275" customWidth="1"/>
    <col min="14851" max="14851" width="11.5703125" style="275" customWidth="1"/>
    <col min="14852" max="14852" width="5.140625" style="275" customWidth="1"/>
    <col min="14853" max="14853" width="5.85546875" style="275" customWidth="1"/>
    <col min="14854" max="14854" width="6.85546875" style="275" customWidth="1"/>
    <col min="14855" max="14855" width="4.7109375" style="275" customWidth="1"/>
    <col min="14856" max="14857" width="5.42578125" style="275" customWidth="1"/>
    <col min="14858" max="14858" width="5.7109375" style="275" customWidth="1"/>
    <col min="14859" max="14859" width="5.140625" style="275" customWidth="1"/>
    <col min="14860" max="14860" width="5.7109375" style="275" customWidth="1"/>
    <col min="14861" max="14861" width="6.140625" style="275" customWidth="1"/>
    <col min="14862" max="14862" width="6.7109375" style="275" customWidth="1"/>
    <col min="14863" max="14863" width="6.28515625" style="275" customWidth="1"/>
    <col min="14864" max="14864" width="6.7109375" style="275" customWidth="1"/>
    <col min="14865" max="14865" width="5.28515625" style="275" customWidth="1"/>
    <col min="14866" max="14867" width="5.85546875" style="275" customWidth="1"/>
    <col min="14868" max="14868" width="5" style="275" customWidth="1"/>
    <col min="14869" max="14869" width="5.28515625" style="275" customWidth="1"/>
    <col min="14870" max="14870" width="5.7109375" style="275" customWidth="1"/>
    <col min="14871" max="14871" width="4.85546875" style="275" customWidth="1"/>
    <col min="14872" max="14872" width="5.42578125" style="275" customWidth="1"/>
    <col min="14873" max="15104" width="9.140625" style="275"/>
    <col min="15105" max="15105" width="2.5703125" style="275" customWidth="1"/>
    <col min="15106" max="15106" width="10.42578125" style="275" customWidth="1"/>
    <col min="15107" max="15107" width="11.5703125" style="275" customWidth="1"/>
    <col min="15108" max="15108" width="5.140625" style="275" customWidth="1"/>
    <col min="15109" max="15109" width="5.85546875" style="275" customWidth="1"/>
    <col min="15110" max="15110" width="6.85546875" style="275" customWidth="1"/>
    <col min="15111" max="15111" width="4.7109375" style="275" customWidth="1"/>
    <col min="15112" max="15113" width="5.42578125" style="275" customWidth="1"/>
    <col min="15114" max="15114" width="5.7109375" style="275" customWidth="1"/>
    <col min="15115" max="15115" width="5.140625" style="275" customWidth="1"/>
    <col min="15116" max="15116" width="5.7109375" style="275" customWidth="1"/>
    <col min="15117" max="15117" width="6.140625" style="275" customWidth="1"/>
    <col min="15118" max="15118" width="6.7109375" style="275" customWidth="1"/>
    <col min="15119" max="15119" width="6.28515625" style="275" customWidth="1"/>
    <col min="15120" max="15120" width="6.7109375" style="275" customWidth="1"/>
    <col min="15121" max="15121" width="5.28515625" style="275" customWidth="1"/>
    <col min="15122" max="15123" width="5.85546875" style="275" customWidth="1"/>
    <col min="15124" max="15124" width="5" style="275" customWidth="1"/>
    <col min="15125" max="15125" width="5.28515625" style="275" customWidth="1"/>
    <col min="15126" max="15126" width="5.7109375" style="275" customWidth="1"/>
    <col min="15127" max="15127" width="4.85546875" style="275" customWidth="1"/>
    <col min="15128" max="15128" width="5.42578125" style="275" customWidth="1"/>
    <col min="15129" max="15360" width="9.140625" style="275"/>
    <col min="15361" max="15361" width="2.5703125" style="275" customWidth="1"/>
    <col min="15362" max="15362" width="10.42578125" style="275" customWidth="1"/>
    <col min="15363" max="15363" width="11.5703125" style="275" customWidth="1"/>
    <col min="15364" max="15364" width="5.140625" style="275" customWidth="1"/>
    <col min="15365" max="15365" width="5.85546875" style="275" customWidth="1"/>
    <col min="15366" max="15366" width="6.85546875" style="275" customWidth="1"/>
    <col min="15367" max="15367" width="4.7109375" style="275" customWidth="1"/>
    <col min="15368" max="15369" width="5.42578125" style="275" customWidth="1"/>
    <col min="15370" max="15370" width="5.7109375" style="275" customWidth="1"/>
    <col min="15371" max="15371" width="5.140625" style="275" customWidth="1"/>
    <col min="15372" max="15372" width="5.7109375" style="275" customWidth="1"/>
    <col min="15373" max="15373" width="6.140625" style="275" customWidth="1"/>
    <col min="15374" max="15374" width="6.7109375" style="275" customWidth="1"/>
    <col min="15375" max="15375" width="6.28515625" style="275" customWidth="1"/>
    <col min="15376" max="15376" width="6.7109375" style="275" customWidth="1"/>
    <col min="15377" max="15377" width="5.28515625" style="275" customWidth="1"/>
    <col min="15378" max="15379" width="5.85546875" style="275" customWidth="1"/>
    <col min="15380" max="15380" width="5" style="275" customWidth="1"/>
    <col min="15381" max="15381" width="5.28515625" style="275" customWidth="1"/>
    <col min="15382" max="15382" width="5.7109375" style="275" customWidth="1"/>
    <col min="15383" max="15383" width="4.85546875" style="275" customWidth="1"/>
    <col min="15384" max="15384" width="5.42578125" style="275" customWidth="1"/>
    <col min="15385" max="15616" width="9.140625" style="275"/>
    <col min="15617" max="15617" width="2.5703125" style="275" customWidth="1"/>
    <col min="15618" max="15618" width="10.42578125" style="275" customWidth="1"/>
    <col min="15619" max="15619" width="11.5703125" style="275" customWidth="1"/>
    <col min="15620" max="15620" width="5.140625" style="275" customWidth="1"/>
    <col min="15621" max="15621" width="5.85546875" style="275" customWidth="1"/>
    <col min="15622" max="15622" width="6.85546875" style="275" customWidth="1"/>
    <col min="15623" max="15623" width="4.7109375" style="275" customWidth="1"/>
    <col min="15624" max="15625" width="5.42578125" style="275" customWidth="1"/>
    <col min="15626" max="15626" width="5.7109375" style="275" customWidth="1"/>
    <col min="15627" max="15627" width="5.140625" style="275" customWidth="1"/>
    <col min="15628" max="15628" width="5.7109375" style="275" customWidth="1"/>
    <col min="15629" max="15629" width="6.140625" style="275" customWidth="1"/>
    <col min="15630" max="15630" width="6.7109375" style="275" customWidth="1"/>
    <col min="15631" max="15631" width="6.28515625" style="275" customWidth="1"/>
    <col min="15632" max="15632" width="6.7109375" style="275" customWidth="1"/>
    <col min="15633" max="15633" width="5.28515625" style="275" customWidth="1"/>
    <col min="15634" max="15635" width="5.85546875" style="275" customWidth="1"/>
    <col min="15636" max="15636" width="5" style="275" customWidth="1"/>
    <col min="15637" max="15637" width="5.28515625" style="275" customWidth="1"/>
    <col min="15638" max="15638" width="5.7109375" style="275" customWidth="1"/>
    <col min="15639" max="15639" width="4.85546875" style="275" customWidth="1"/>
    <col min="15640" max="15640" width="5.42578125" style="275" customWidth="1"/>
    <col min="15641" max="15872" width="9.140625" style="275"/>
    <col min="15873" max="15873" width="2.5703125" style="275" customWidth="1"/>
    <col min="15874" max="15874" width="10.42578125" style="275" customWidth="1"/>
    <col min="15875" max="15875" width="11.5703125" style="275" customWidth="1"/>
    <col min="15876" max="15876" width="5.140625" style="275" customWidth="1"/>
    <col min="15877" max="15877" width="5.85546875" style="275" customWidth="1"/>
    <col min="15878" max="15878" width="6.85546875" style="275" customWidth="1"/>
    <col min="15879" max="15879" width="4.7109375" style="275" customWidth="1"/>
    <col min="15880" max="15881" width="5.42578125" style="275" customWidth="1"/>
    <col min="15882" max="15882" width="5.7109375" style="275" customWidth="1"/>
    <col min="15883" max="15883" width="5.140625" style="275" customWidth="1"/>
    <col min="15884" max="15884" width="5.7109375" style="275" customWidth="1"/>
    <col min="15885" max="15885" width="6.140625" style="275" customWidth="1"/>
    <col min="15886" max="15886" width="6.7109375" style="275" customWidth="1"/>
    <col min="15887" max="15887" width="6.28515625" style="275" customWidth="1"/>
    <col min="15888" max="15888" width="6.7109375" style="275" customWidth="1"/>
    <col min="15889" max="15889" width="5.28515625" style="275" customWidth="1"/>
    <col min="15890" max="15891" width="5.85546875" style="275" customWidth="1"/>
    <col min="15892" max="15892" width="5" style="275" customWidth="1"/>
    <col min="15893" max="15893" width="5.28515625" style="275" customWidth="1"/>
    <col min="15894" max="15894" width="5.7109375" style="275" customWidth="1"/>
    <col min="15895" max="15895" width="4.85546875" style="275" customWidth="1"/>
    <col min="15896" max="15896" width="5.42578125" style="275" customWidth="1"/>
    <col min="15897" max="16128" width="9.140625" style="275"/>
    <col min="16129" max="16129" width="2.5703125" style="275" customWidth="1"/>
    <col min="16130" max="16130" width="10.42578125" style="275" customWidth="1"/>
    <col min="16131" max="16131" width="11.5703125" style="275" customWidth="1"/>
    <col min="16132" max="16132" width="5.140625" style="275" customWidth="1"/>
    <col min="16133" max="16133" width="5.85546875" style="275" customWidth="1"/>
    <col min="16134" max="16134" width="6.85546875" style="275" customWidth="1"/>
    <col min="16135" max="16135" width="4.7109375" style="275" customWidth="1"/>
    <col min="16136" max="16137" width="5.42578125" style="275" customWidth="1"/>
    <col min="16138" max="16138" width="5.7109375" style="275" customWidth="1"/>
    <col min="16139" max="16139" width="5.140625" style="275" customWidth="1"/>
    <col min="16140" max="16140" width="5.7109375" style="275" customWidth="1"/>
    <col min="16141" max="16141" width="6.140625" style="275" customWidth="1"/>
    <col min="16142" max="16142" width="6.7109375" style="275" customWidth="1"/>
    <col min="16143" max="16143" width="6.28515625" style="275" customWidth="1"/>
    <col min="16144" max="16144" width="6.7109375" style="275" customWidth="1"/>
    <col min="16145" max="16145" width="5.28515625" style="275" customWidth="1"/>
    <col min="16146" max="16147" width="5.85546875" style="275" customWidth="1"/>
    <col min="16148" max="16148" width="5" style="275" customWidth="1"/>
    <col min="16149" max="16149" width="5.28515625" style="275" customWidth="1"/>
    <col min="16150" max="16150" width="5.7109375" style="275" customWidth="1"/>
    <col min="16151" max="16151" width="4.85546875" style="275" customWidth="1"/>
    <col min="16152" max="16152" width="5.42578125" style="275" customWidth="1"/>
    <col min="16153" max="16384" width="9.140625" style="275"/>
  </cols>
  <sheetData>
    <row r="1" spans="1:26" ht="12" customHeight="1" x14ac:dyDescent="0.2">
      <c r="U1" s="451" t="s">
        <v>253</v>
      </c>
      <c r="V1" s="451"/>
      <c r="W1" s="451"/>
      <c r="X1" s="451"/>
      <c r="Y1" s="451"/>
    </row>
    <row r="2" spans="1:26" ht="14.25" customHeight="1" x14ac:dyDescent="0.2">
      <c r="B2" s="452" t="s">
        <v>254</v>
      </c>
      <c r="C2" s="452"/>
      <c r="D2" s="452"/>
      <c r="E2" s="452"/>
      <c r="F2" s="452"/>
      <c r="G2" s="452"/>
      <c r="H2" s="452"/>
      <c r="I2" s="452"/>
      <c r="J2" s="452"/>
      <c r="K2" s="452"/>
      <c r="L2" s="452"/>
      <c r="M2" s="452"/>
      <c r="N2" s="452"/>
      <c r="O2" s="452"/>
      <c r="P2" s="452"/>
      <c r="Q2" s="452"/>
      <c r="R2" s="452"/>
      <c r="S2" s="452"/>
      <c r="T2" s="452"/>
      <c r="U2" s="452"/>
      <c r="V2" s="452"/>
      <c r="W2" s="452"/>
    </row>
    <row r="3" spans="1:26" x14ac:dyDescent="0.2">
      <c r="A3" s="453" t="s">
        <v>18</v>
      </c>
      <c r="B3" s="453"/>
      <c r="C3" s="453"/>
      <c r="D3" s="453"/>
      <c r="E3" s="453"/>
      <c r="F3" s="453"/>
      <c r="G3" s="453"/>
      <c r="H3" s="453"/>
      <c r="I3" s="453"/>
      <c r="J3" s="453"/>
      <c r="K3" s="453"/>
      <c r="L3" s="453"/>
      <c r="M3" s="453"/>
      <c r="N3" s="453"/>
      <c r="O3" s="453"/>
      <c r="P3" s="453"/>
      <c r="Q3" s="453"/>
      <c r="R3" s="453"/>
      <c r="S3" s="453"/>
      <c r="T3" s="453"/>
      <c r="U3" s="453"/>
      <c r="V3" s="453"/>
      <c r="W3" s="453"/>
    </row>
    <row r="4" spans="1:26" ht="314.25" x14ac:dyDescent="0.2">
      <c r="A4" s="276" t="s">
        <v>12</v>
      </c>
      <c r="B4" s="277" t="s">
        <v>255</v>
      </c>
      <c r="C4" s="278" t="s">
        <v>0</v>
      </c>
      <c r="D4" s="279" t="s">
        <v>256</v>
      </c>
      <c r="E4" s="279" t="s">
        <v>257</v>
      </c>
      <c r="F4" s="279" t="s">
        <v>258</v>
      </c>
      <c r="G4" s="279" t="s">
        <v>259</v>
      </c>
      <c r="H4" s="279" t="s">
        <v>260</v>
      </c>
      <c r="I4" s="279" t="s">
        <v>261</v>
      </c>
      <c r="J4" s="279" t="s">
        <v>262</v>
      </c>
      <c r="K4" s="279" t="s">
        <v>263</v>
      </c>
      <c r="L4" s="279" t="s">
        <v>264</v>
      </c>
      <c r="M4" s="280" t="s">
        <v>265</v>
      </c>
      <c r="N4" s="279" t="s">
        <v>266</v>
      </c>
      <c r="O4" s="279" t="s">
        <v>267</v>
      </c>
      <c r="P4" s="279" t="s">
        <v>268</v>
      </c>
      <c r="Q4" s="279" t="s">
        <v>269</v>
      </c>
      <c r="R4" s="279" t="s">
        <v>270</v>
      </c>
      <c r="S4" s="279" t="s">
        <v>271</v>
      </c>
      <c r="T4" s="281" t="s">
        <v>272</v>
      </c>
      <c r="U4" s="279" t="s">
        <v>273</v>
      </c>
      <c r="V4" s="279" t="s">
        <v>274</v>
      </c>
      <c r="W4" s="279" t="s">
        <v>275</v>
      </c>
      <c r="X4" s="279" t="s">
        <v>276</v>
      </c>
      <c r="Y4" s="279" t="s">
        <v>277</v>
      </c>
    </row>
    <row r="5" spans="1:26" x14ac:dyDescent="0.2">
      <c r="A5" s="282"/>
      <c r="B5" s="283">
        <v>1</v>
      </c>
      <c r="C5" s="283">
        <v>2</v>
      </c>
      <c r="D5" s="283">
        <v>3</v>
      </c>
      <c r="E5" s="283">
        <v>4</v>
      </c>
      <c r="F5" s="283">
        <v>5</v>
      </c>
      <c r="G5" s="283">
        <v>6</v>
      </c>
      <c r="H5" s="283">
        <v>7</v>
      </c>
      <c r="I5" s="283">
        <v>9</v>
      </c>
      <c r="J5" s="283">
        <v>10</v>
      </c>
      <c r="K5" s="283">
        <v>11</v>
      </c>
      <c r="L5" s="283">
        <v>12</v>
      </c>
      <c r="M5" s="283">
        <v>13</v>
      </c>
      <c r="N5" s="283">
        <v>14</v>
      </c>
      <c r="O5" s="283">
        <v>15</v>
      </c>
      <c r="P5" s="283">
        <v>16</v>
      </c>
      <c r="Q5" s="283">
        <v>17</v>
      </c>
      <c r="R5" s="283">
        <v>18</v>
      </c>
      <c r="S5" s="283">
        <v>19</v>
      </c>
      <c r="T5" s="283">
        <v>20</v>
      </c>
      <c r="U5" s="283">
        <v>21</v>
      </c>
      <c r="V5" s="283">
        <v>22</v>
      </c>
      <c r="W5" s="283">
        <v>23</v>
      </c>
      <c r="X5" s="283">
        <v>24</v>
      </c>
      <c r="Y5" s="283">
        <v>25</v>
      </c>
    </row>
    <row r="6" spans="1:26" ht="36" x14ac:dyDescent="0.2">
      <c r="A6" s="284">
        <v>1</v>
      </c>
      <c r="B6" s="283" t="s">
        <v>278</v>
      </c>
      <c r="C6" s="285">
        <f t="shared" ref="C6:C11" si="0">SUM(D6:Y6)</f>
        <v>3933.8659999999995</v>
      </c>
      <c r="D6" s="286">
        <v>197.9</v>
      </c>
      <c r="E6" s="286">
        <v>513.20000000000005</v>
      </c>
      <c r="F6" s="286">
        <v>1365.2</v>
      </c>
      <c r="G6" s="286">
        <v>8.6</v>
      </c>
      <c r="H6" s="286">
        <v>19.899999999999999</v>
      </c>
      <c r="I6" s="286">
        <v>130.1</v>
      </c>
      <c r="J6" s="286">
        <v>385.1</v>
      </c>
      <c r="K6" s="286">
        <v>2.7</v>
      </c>
      <c r="L6" s="286">
        <v>819.9</v>
      </c>
      <c r="M6" s="286">
        <v>21.7</v>
      </c>
      <c r="N6" s="286">
        <v>176.7</v>
      </c>
      <c r="O6" s="286">
        <v>161</v>
      </c>
      <c r="P6" s="287">
        <v>17.004999999999999</v>
      </c>
      <c r="Q6" s="286">
        <v>8.4</v>
      </c>
      <c r="R6" s="286">
        <v>27.1</v>
      </c>
      <c r="S6" s="286">
        <v>13.9</v>
      </c>
      <c r="T6" s="286">
        <v>0.3</v>
      </c>
      <c r="U6" s="286">
        <v>9.1999999999999993</v>
      </c>
      <c r="V6" s="286">
        <v>28.9</v>
      </c>
      <c r="W6" s="286">
        <v>0.6</v>
      </c>
      <c r="X6" s="286">
        <v>5</v>
      </c>
      <c r="Y6" s="287">
        <v>21.460999999999999</v>
      </c>
    </row>
    <row r="7" spans="1:26" ht="24" x14ac:dyDescent="0.2">
      <c r="A7" s="284">
        <v>2</v>
      </c>
      <c r="B7" s="288" t="s">
        <v>279</v>
      </c>
      <c r="C7" s="289">
        <f t="shared" si="0"/>
        <v>3881.3719999999994</v>
      </c>
      <c r="D7" s="290">
        <v>236</v>
      </c>
      <c r="E7" s="290">
        <v>526.70000000000005</v>
      </c>
      <c r="F7" s="290">
        <v>1265.5</v>
      </c>
      <c r="G7" s="290">
        <v>13.6</v>
      </c>
      <c r="H7" s="290">
        <v>22</v>
      </c>
      <c r="I7" s="290">
        <v>105.7</v>
      </c>
      <c r="J7" s="290">
        <v>353.6</v>
      </c>
      <c r="K7" s="290">
        <v>2.1</v>
      </c>
      <c r="L7" s="290">
        <v>837.8</v>
      </c>
      <c r="M7" s="290">
        <v>27</v>
      </c>
      <c r="N7" s="290">
        <v>224.2</v>
      </c>
      <c r="O7" s="290">
        <v>162</v>
      </c>
      <c r="P7" s="289">
        <v>16.271999999999998</v>
      </c>
      <c r="Q7" s="290">
        <v>8</v>
      </c>
      <c r="R7" s="290">
        <v>27.7</v>
      </c>
      <c r="S7" s="290">
        <v>13.6</v>
      </c>
      <c r="T7" s="290">
        <v>0.2</v>
      </c>
      <c r="U7" s="290">
        <v>5.3</v>
      </c>
      <c r="V7" s="290">
        <v>29.9</v>
      </c>
      <c r="W7" s="290">
        <v>0.6</v>
      </c>
      <c r="X7" s="290">
        <v>3.6</v>
      </c>
      <c r="Y7" s="289" t="s">
        <v>280</v>
      </c>
      <c r="Z7" s="291"/>
    </row>
    <row r="8" spans="1:26" ht="24" x14ac:dyDescent="0.2">
      <c r="A8" s="284">
        <v>3</v>
      </c>
      <c r="B8" s="292" t="s">
        <v>281</v>
      </c>
      <c r="C8" s="293">
        <f t="shared" si="0"/>
        <v>2191.9999999999995</v>
      </c>
      <c r="D8" s="294">
        <v>2.2000000000000002</v>
      </c>
      <c r="E8" s="294">
        <v>14.7</v>
      </c>
      <c r="F8" s="294">
        <v>709.8</v>
      </c>
      <c r="G8" s="294">
        <v>0.4</v>
      </c>
      <c r="H8" s="294">
        <v>20.8</v>
      </c>
      <c r="I8" s="294">
        <v>23.6</v>
      </c>
      <c r="J8" s="294">
        <v>304.7</v>
      </c>
      <c r="K8" s="294">
        <v>2</v>
      </c>
      <c r="L8" s="294">
        <v>794.2</v>
      </c>
      <c r="M8" s="295">
        <v>21.5</v>
      </c>
      <c r="N8" s="295">
        <v>216.7</v>
      </c>
      <c r="O8" s="296"/>
      <c r="P8" s="297"/>
      <c r="Q8" s="294">
        <v>7.9</v>
      </c>
      <c r="R8" s="298">
        <v>22.7</v>
      </c>
      <c r="S8" s="299">
        <v>11.9</v>
      </c>
      <c r="T8" s="295">
        <v>0.2</v>
      </c>
      <c r="U8" s="298">
        <v>5.2</v>
      </c>
      <c r="V8" s="298">
        <v>29.4</v>
      </c>
      <c r="W8" s="298">
        <v>0.6</v>
      </c>
      <c r="X8" s="300">
        <v>3.5</v>
      </c>
      <c r="Y8" s="300"/>
    </row>
    <row r="9" spans="1:26" x14ac:dyDescent="0.2">
      <c r="A9" s="284">
        <v>4</v>
      </c>
      <c r="B9" s="301" t="s">
        <v>282</v>
      </c>
      <c r="C9" s="293">
        <f t="shared" si="0"/>
        <v>27.700000000000003</v>
      </c>
      <c r="D9" s="294">
        <v>0.1</v>
      </c>
      <c r="E9" s="294">
        <v>0.3</v>
      </c>
      <c r="F9" s="294">
        <v>10.3</v>
      </c>
      <c r="G9" s="302"/>
      <c r="H9" s="294">
        <v>0.3</v>
      </c>
      <c r="I9" s="294">
        <v>0.4</v>
      </c>
      <c r="J9" s="294"/>
      <c r="K9" s="294">
        <v>0.1</v>
      </c>
      <c r="L9" s="294">
        <v>11.5</v>
      </c>
      <c r="M9" s="294">
        <v>0.3</v>
      </c>
      <c r="N9" s="295">
        <v>3.2</v>
      </c>
      <c r="O9" s="296"/>
      <c r="P9" s="297"/>
      <c r="Q9" s="294">
        <v>0.1</v>
      </c>
      <c r="R9" s="298">
        <v>0.3</v>
      </c>
      <c r="S9" s="299">
        <v>0.2</v>
      </c>
      <c r="T9" s="303"/>
      <c r="U9" s="298">
        <v>0.1</v>
      </c>
      <c r="V9" s="298">
        <v>0.5</v>
      </c>
      <c r="W9" s="304"/>
      <c r="X9" s="300"/>
      <c r="Y9" s="300"/>
    </row>
    <row r="10" spans="1:26" x14ac:dyDescent="0.2">
      <c r="A10" s="284">
        <v>5</v>
      </c>
      <c r="B10" s="301" t="s">
        <v>283</v>
      </c>
      <c r="C10" s="293">
        <f t="shared" si="0"/>
        <v>1661.6720000000003</v>
      </c>
      <c r="D10" s="294">
        <f t="shared" ref="D10:I10" si="1">D7-D8-D9</f>
        <v>233.70000000000002</v>
      </c>
      <c r="E10" s="294">
        <f t="shared" si="1"/>
        <v>511.7</v>
      </c>
      <c r="F10" s="294">
        <f t="shared" si="1"/>
        <v>545.40000000000009</v>
      </c>
      <c r="G10" s="294">
        <f t="shared" si="1"/>
        <v>13.2</v>
      </c>
      <c r="H10" s="294">
        <f t="shared" si="1"/>
        <v>0.89999999999999925</v>
      </c>
      <c r="I10" s="294">
        <f t="shared" si="1"/>
        <v>81.699999999999989</v>
      </c>
      <c r="J10" s="294">
        <f>J7-J8-J9</f>
        <v>48.900000000000034</v>
      </c>
      <c r="K10" s="294">
        <f t="shared" ref="K10:X10" si="2">K7-K8-K9</f>
        <v>0</v>
      </c>
      <c r="L10" s="294">
        <f t="shared" si="2"/>
        <v>32.099999999999909</v>
      </c>
      <c r="M10" s="294">
        <f t="shared" si="2"/>
        <v>5.2</v>
      </c>
      <c r="N10" s="294">
        <f t="shared" si="2"/>
        <v>4.3</v>
      </c>
      <c r="O10" s="294">
        <f t="shared" si="2"/>
        <v>162</v>
      </c>
      <c r="P10" s="294">
        <f t="shared" si="2"/>
        <v>16.271999999999998</v>
      </c>
      <c r="Q10" s="294">
        <f t="shared" si="2"/>
        <v>-3.6082248300317588E-16</v>
      </c>
      <c r="R10" s="294">
        <f t="shared" si="2"/>
        <v>4.7</v>
      </c>
      <c r="S10" s="294">
        <f t="shared" si="2"/>
        <v>1.4999999999999993</v>
      </c>
      <c r="T10" s="294">
        <f t="shared" si="2"/>
        <v>0</v>
      </c>
      <c r="U10" s="294">
        <f t="shared" si="2"/>
        <v>-3.6082248300317588E-16</v>
      </c>
      <c r="V10" s="294">
        <f t="shared" si="2"/>
        <v>0</v>
      </c>
      <c r="W10" s="294">
        <f t="shared" si="2"/>
        <v>0</v>
      </c>
      <c r="X10" s="294">
        <f t="shared" si="2"/>
        <v>0.10000000000000009</v>
      </c>
      <c r="Y10" s="294"/>
    </row>
    <row r="11" spans="1:26" ht="60" x14ac:dyDescent="0.2">
      <c r="A11" s="284">
        <v>6</v>
      </c>
      <c r="B11" s="305" t="s">
        <v>284</v>
      </c>
      <c r="C11" s="299">
        <f t="shared" si="0"/>
        <v>257.2</v>
      </c>
      <c r="D11" s="295"/>
      <c r="E11" s="295"/>
      <c r="F11" s="295"/>
      <c r="G11" s="295"/>
      <c r="H11" s="295"/>
      <c r="I11" s="295"/>
      <c r="J11" s="295"/>
      <c r="K11" s="295"/>
      <c r="L11" s="295"/>
      <c r="M11" s="295"/>
      <c r="N11" s="299">
        <v>149</v>
      </c>
      <c r="O11" s="295"/>
      <c r="P11" s="295"/>
      <c r="Q11" s="295">
        <v>12.5</v>
      </c>
      <c r="R11" s="295">
        <v>10.3</v>
      </c>
      <c r="S11" s="295"/>
      <c r="T11" s="295"/>
      <c r="U11" s="295">
        <v>24.7</v>
      </c>
      <c r="V11" s="295">
        <v>48</v>
      </c>
      <c r="W11" s="295"/>
      <c r="X11" s="295">
        <v>12.7</v>
      </c>
      <c r="Y11" s="295"/>
      <c r="Z11" s="291"/>
    </row>
    <row r="12" spans="1:26" ht="48" x14ac:dyDescent="0.2">
      <c r="A12" s="284">
        <v>7</v>
      </c>
      <c r="B12" s="284" t="s">
        <v>285</v>
      </c>
      <c r="C12" s="284"/>
      <c r="D12" s="284"/>
      <c r="E12" s="284"/>
      <c r="F12" s="284"/>
      <c r="G12" s="284"/>
      <c r="H12" s="284"/>
      <c r="I12" s="284"/>
      <c r="J12" s="284"/>
      <c r="K12" s="284"/>
      <c r="L12" s="284"/>
      <c r="M12" s="284"/>
      <c r="N12" s="284">
        <v>17.3</v>
      </c>
      <c r="O12" s="284"/>
      <c r="P12" s="284"/>
      <c r="Q12" s="284"/>
      <c r="R12" s="284"/>
      <c r="S12" s="284"/>
      <c r="T12" s="284"/>
      <c r="U12" s="284"/>
      <c r="V12" s="284">
        <v>9.5</v>
      </c>
      <c r="W12" s="284"/>
      <c r="X12" s="284"/>
      <c r="Y12" s="284"/>
    </row>
  </sheetData>
  <sheetProtection password="CF5D" sheet="1" objects="1" scenarios="1"/>
  <mergeCells count="3">
    <mergeCell ref="U1:Y1"/>
    <mergeCell ref="B2:W2"/>
    <mergeCell ref="A3:W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election activeCell="B8" sqref="B8"/>
    </sheetView>
  </sheetViews>
  <sheetFormatPr defaultColWidth="9.140625" defaultRowHeight="15" x14ac:dyDescent="0.25"/>
  <cols>
    <col min="1" max="1" width="4.140625" style="3" customWidth="1"/>
    <col min="2" max="2" width="58.28515625" style="3" customWidth="1"/>
    <col min="3" max="3" width="44.42578125" style="3" customWidth="1"/>
    <col min="4" max="4" width="10.42578125" style="3" customWidth="1"/>
    <col min="5" max="5" width="10.7109375" style="3" customWidth="1"/>
    <col min="6" max="16384" width="9.140625" style="3"/>
  </cols>
  <sheetData>
    <row r="1" spans="1:5" x14ac:dyDescent="0.25">
      <c r="D1" s="357" t="s">
        <v>40</v>
      </c>
      <c r="E1" s="357"/>
    </row>
    <row r="2" spans="1:5" ht="33.75" customHeight="1" x14ac:dyDescent="0.25">
      <c r="A2" s="370" t="s">
        <v>145</v>
      </c>
      <c r="B2" s="370"/>
      <c r="C2" s="370"/>
      <c r="D2" s="370"/>
      <c r="E2" s="370"/>
    </row>
    <row r="3" spans="1:5" ht="15.75" thickBot="1" x14ac:dyDescent="0.3">
      <c r="B3" s="361" t="s">
        <v>18</v>
      </c>
      <c r="C3" s="361"/>
      <c r="D3" s="361"/>
      <c r="E3" s="361"/>
    </row>
    <row r="4" spans="1:5" ht="15" customHeight="1" x14ac:dyDescent="0.25">
      <c r="A4" s="364" t="s">
        <v>12</v>
      </c>
      <c r="B4" s="366" t="s">
        <v>11</v>
      </c>
      <c r="C4" s="366" t="s">
        <v>14</v>
      </c>
      <c r="D4" s="368" t="s">
        <v>0</v>
      </c>
      <c r="E4" s="362" t="s">
        <v>39</v>
      </c>
    </row>
    <row r="5" spans="1:5" ht="27.75" customHeight="1" thickBot="1" x14ac:dyDescent="0.3">
      <c r="A5" s="365"/>
      <c r="B5" s="367"/>
      <c r="C5" s="367"/>
      <c r="D5" s="369"/>
      <c r="E5" s="363"/>
    </row>
    <row r="6" spans="1:5" ht="45" customHeight="1" x14ac:dyDescent="0.25">
      <c r="A6" s="103" t="s">
        <v>4</v>
      </c>
      <c r="B6" s="240" t="s">
        <v>22</v>
      </c>
      <c r="C6" s="240" t="s">
        <v>148</v>
      </c>
      <c r="D6" s="116">
        <v>220</v>
      </c>
      <c r="E6" s="117">
        <v>0</v>
      </c>
    </row>
    <row r="7" spans="1:5" ht="30.75" customHeight="1" x14ac:dyDescent="0.25">
      <c r="A7" s="95" t="s">
        <v>5</v>
      </c>
      <c r="B7" s="240" t="s">
        <v>49</v>
      </c>
      <c r="C7" s="240" t="s">
        <v>151</v>
      </c>
      <c r="D7" s="116">
        <v>10.5</v>
      </c>
      <c r="E7" s="117">
        <v>0</v>
      </c>
    </row>
    <row r="8" spans="1:5" ht="30.75" customHeight="1" x14ac:dyDescent="0.25">
      <c r="A8" s="95" t="s">
        <v>55</v>
      </c>
      <c r="B8" s="92" t="s">
        <v>140</v>
      </c>
      <c r="C8" s="240"/>
      <c r="D8" s="116">
        <v>6.1</v>
      </c>
      <c r="E8" s="117">
        <v>0</v>
      </c>
    </row>
    <row r="9" spans="1:5" ht="47.25" customHeight="1" x14ac:dyDescent="0.25">
      <c r="A9" s="95" t="s">
        <v>6</v>
      </c>
      <c r="B9" s="92" t="s">
        <v>15</v>
      </c>
      <c r="C9" s="240" t="s">
        <v>150</v>
      </c>
      <c r="D9" s="116">
        <v>9.8000000000000007</v>
      </c>
      <c r="E9" s="117">
        <v>0</v>
      </c>
    </row>
    <row r="10" spans="1:5" ht="31.5" customHeight="1" x14ac:dyDescent="0.25">
      <c r="A10" s="95" t="s">
        <v>7</v>
      </c>
      <c r="B10" s="240" t="s">
        <v>13</v>
      </c>
      <c r="C10" s="240" t="s">
        <v>157</v>
      </c>
      <c r="D10" s="116">
        <v>80</v>
      </c>
      <c r="E10" s="117">
        <v>0</v>
      </c>
    </row>
    <row r="11" spans="1:5" ht="18.75" customHeight="1" x14ac:dyDescent="0.25">
      <c r="A11" s="95" t="s">
        <v>8</v>
      </c>
      <c r="B11" s="92" t="s">
        <v>51</v>
      </c>
      <c r="C11" s="240" t="s">
        <v>158</v>
      </c>
      <c r="D11" s="116">
        <v>88.6</v>
      </c>
      <c r="E11" s="117">
        <v>0</v>
      </c>
    </row>
    <row r="12" spans="1:5" ht="30.75" customHeight="1" x14ac:dyDescent="0.25">
      <c r="A12" s="95" t="s">
        <v>9</v>
      </c>
      <c r="B12" s="240" t="s">
        <v>50</v>
      </c>
      <c r="C12" s="240" t="s">
        <v>149</v>
      </c>
      <c r="D12" s="116">
        <v>52</v>
      </c>
      <c r="E12" s="117">
        <v>0</v>
      </c>
    </row>
    <row r="13" spans="1:5" ht="20.25" customHeight="1" thickBot="1" x14ac:dyDescent="0.3">
      <c r="A13" s="358" t="s">
        <v>3</v>
      </c>
      <c r="B13" s="359"/>
      <c r="C13" s="360"/>
      <c r="D13" s="242">
        <f xml:space="preserve"> SUM(D6:D12)</f>
        <v>467</v>
      </c>
      <c r="E13" s="243">
        <f>SUM(E6:E12)</f>
        <v>0</v>
      </c>
    </row>
    <row r="14" spans="1:5" x14ac:dyDescent="0.25">
      <c r="B14" s="352" t="s">
        <v>19</v>
      </c>
      <c r="C14" s="352"/>
    </row>
    <row r="15" spans="1:5" ht="15.75" thickBot="1" x14ac:dyDescent="0.3"/>
    <row r="16" spans="1:5" x14ac:dyDescent="0.25">
      <c r="B16" s="353" t="s">
        <v>20</v>
      </c>
      <c r="C16" s="354"/>
      <c r="D16" s="96">
        <f>D6+D7+D9+D10+D11+D12</f>
        <v>460.9</v>
      </c>
      <c r="E16" s="97">
        <f>E6+E7+E9+E10+E11+E12</f>
        <v>0</v>
      </c>
    </row>
    <row r="17" spans="2:5" ht="15.75" thickBot="1" x14ac:dyDescent="0.3">
      <c r="B17" s="355" t="s">
        <v>104</v>
      </c>
      <c r="C17" s="356"/>
      <c r="D17" s="98">
        <f>D8</f>
        <v>6.1</v>
      </c>
      <c r="E17" s="99">
        <f>E8</f>
        <v>0</v>
      </c>
    </row>
    <row r="18" spans="2:5" ht="15.75" thickBot="1" x14ac:dyDescent="0.3">
      <c r="B18" s="350" t="s">
        <v>3</v>
      </c>
      <c r="C18" s="351"/>
      <c r="D18" s="101">
        <f>SUM(D16:D17)</f>
        <v>467</v>
      </c>
      <c r="E18" s="100">
        <f>SUM(E16:E17)</f>
        <v>0</v>
      </c>
    </row>
  </sheetData>
  <sheetProtection password="CF5D" sheet="1" objects="1" scenarios="1"/>
  <mergeCells count="13">
    <mergeCell ref="B18:C18"/>
    <mergeCell ref="B14:C14"/>
    <mergeCell ref="B16:C16"/>
    <mergeCell ref="B17:C17"/>
    <mergeCell ref="D1:E1"/>
    <mergeCell ref="A13:C13"/>
    <mergeCell ref="B3:E3"/>
    <mergeCell ref="E4:E5"/>
    <mergeCell ref="A4:A5"/>
    <mergeCell ref="B4:B5"/>
    <mergeCell ref="C4:C5"/>
    <mergeCell ref="D4:D5"/>
    <mergeCell ref="A2:E2"/>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workbookViewId="0"/>
  </sheetViews>
  <sheetFormatPr defaultColWidth="8.85546875" defaultRowHeight="12.75" x14ac:dyDescent="0.2"/>
  <cols>
    <col min="1" max="1" width="4.28515625" style="306" customWidth="1"/>
    <col min="2" max="2" width="30.5703125" style="306" customWidth="1"/>
    <col min="3" max="3" width="10.5703125" style="306" customWidth="1"/>
    <col min="4" max="4" width="9.28515625" style="306" customWidth="1"/>
    <col min="5" max="5" width="9.7109375" style="306" customWidth="1"/>
    <col min="6" max="6" width="12.140625" style="306" customWidth="1"/>
    <col min="7" max="7" width="10" style="306" customWidth="1"/>
    <col min="8" max="9" width="9.28515625" style="306" customWidth="1"/>
    <col min="10" max="10" width="11.140625" style="306" customWidth="1"/>
    <col min="11" max="11" width="11.42578125" style="306" customWidth="1"/>
    <col min="12" max="175" width="8.85546875" style="306"/>
    <col min="176" max="176" width="5.28515625" style="306" customWidth="1"/>
    <col min="177" max="177" width="32.7109375" style="306" customWidth="1"/>
    <col min="178" max="178" width="10.5703125" style="306" customWidth="1"/>
    <col min="179" max="179" width="9.28515625" style="306" customWidth="1"/>
    <col min="180" max="180" width="9.7109375" style="306" customWidth="1"/>
    <col min="181" max="181" width="10.5703125" style="306" customWidth="1"/>
    <col min="182" max="182" width="10" style="306" customWidth="1"/>
    <col min="183" max="183" width="9.28515625" style="306" customWidth="1"/>
    <col min="184" max="184" width="9.85546875" style="306" customWidth="1"/>
    <col min="185" max="185" width="10" style="306" customWidth="1"/>
    <col min="186" max="186" width="10.28515625" style="306" customWidth="1"/>
    <col min="187" max="187" width="6.28515625" style="306" customWidth="1"/>
    <col min="188" max="256" width="8.85546875" style="306"/>
    <col min="257" max="257" width="4.28515625" style="306" customWidth="1"/>
    <col min="258" max="258" width="30.5703125" style="306" customWidth="1"/>
    <col min="259" max="259" width="10.5703125" style="306" customWidth="1"/>
    <col min="260" max="260" width="9.28515625" style="306" customWidth="1"/>
    <col min="261" max="261" width="9.7109375" style="306" customWidth="1"/>
    <col min="262" max="262" width="12.140625" style="306" customWidth="1"/>
    <col min="263" max="263" width="10" style="306" customWidth="1"/>
    <col min="264" max="265" width="9.28515625" style="306" customWidth="1"/>
    <col min="266" max="266" width="11.140625" style="306" customWidth="1"/>
    <col min="267" max="267" width="11.42578125" style="306" customWidth="1"/>
    <col min="268" max="431" width="8.85546875" style="306"/>
    <col min="432" max="432" width="5.28515625" style="306" customWidth="1"/>
    <col min="433" max="433" width="32.7109375" style="306" customWidth="1"/>
    <col min="434" max="434" width="10.5703125" style="306" customWidth="1"/>
    <col min="435" max="435" width="9.28515625" style="306" customWidth="1"/>
    <col min="436" max="436" width="9.7109375" style="306" customWidth="1"/>
    <col min="437" max="437" width="10.5703125" style="306" customWidth="1"/>
    <col min="438" max="438" width="10" style="306" customWidth="1"/>
    <col min="439" max="439" width="9.28515625" style="306" customWidth="1"/>
    <col min="440" max="440" width="9.85546875" style="306" customWidth="1"/>
    <col min="441" max="441" width="10" style="306" customWidth="1"/>
    <col min="442" max="442" width="10.28515625" style="306" customWidth="1"/>
    <col min="443" max="443" width="6.28515625" style="306" customWidth="1"/>
    <col min="444" max="512" width="8.85546875" style="306"/>
    <col min="513" max="513" width="4.28515625" style="306" customWidth="1"/>
    <col min="514" max="514" width="30.5703125" style="306" customWidth="1"/>
    <col min="515" max="515" width="10.5703125" style="306" customWidth="1"/>
    <col min="516" max="516" width="9.28515625" style="306" customWidth="1"/>
    <col min="517" max="517" width="9.7109375" style="306" customWidth="1"/>
    <col min="518" max="518" width="12.140625" style="306" customWidth="1"/>
    <col min="519" max="519" width="10" style="306" customWidth="1"/>
    <col min="520" max="521" width="9.28515625" style="306" customWidth="1"/>
    <col min="522" max="522" width="11.140625" style="306" customWidth="1"/>
    <col min="523" max="523" width="11.42578125" style="306" customWidth="1"/>
    <col min="524" max="687" width="8.85546875" style="306"/>
    <col min="688" max="688" width="5.28515625" style="306" customWidth="1"/>
    <col min="689" max="689" width="32.7109375" style="306" customWidth="1"/>
    <col min="690" max="690" width="10.5703125" style="306" customWidth="1"/>
    <col min="691" max="691" width="9.28515625" style="306" customWidth="1"/>
    <col min="692" max="692" width="9.7109375" style="306" customWidth="1"/>
    <col min="693" max="693" width="10.5703125" style="306" customWidth="1"/>
    <col min="694" max="694" width="10" style="306" customWidth="1"/>
    <col min="695" max="695" width="9.28515625" style="306" customWidth="1"/>
    <col min="696" max="696" width="9.85546875" style="306" customWidth="1"/>
    <col min="697" max="697" width="10" style="306" customWidth="1"/>
    <col min="698" max="698" width="10.28515625" style="306" customWidth="1"/>
    <col min="699" max="699" width="6.28515625" style="306" customWidth="1"/>
    <col min="700" max="768" width="8.85546875" style="306"/>
    <col min="769" max="769" width="4.28515625" style="306" customWidth="1"/>
    <col min="770" max="770" width="30.5703125" style="306" customWidth="1"/>
    <col min="771" max="771" width="10.5703125" style="306" customWidth="1"/>
    <col min="772" max="772" width="9.28515625" style="306" customWidth="1"/>
    <col min="773" max="773" width="9.7109375" style="306" customWidth="1"/>
    <col min="774" max="774" width="12.140625" style="306" customWidth="1"/>
    <col min="775" max="775" width="10" style="306" customWidth="1"/>
    <col min="776" max="777" width="9.28515625" style="306" customWidth="1"/>
    <col min="778" max="778" width="11.140625" style="306" customWidth="1"/>
    <col min="779" max="779" width="11.42578125" style="306" customWidth="1"/>
    <col min="780" max="943" width="8.85546875" style="306"/>
    <col min="944" max="944" width="5.28515625" style="306" customWidth="1"/>
    <col min="945" max="945" width="32.7109375" style="306" customWidth="1"/>
    <col min="946" max="946" width="10.5703125" style="306" customWidth="1"/>
    <col min="947" max="947" width="9.28515625" style="306" customWidth="1"/>
    <col min="948" max="948" width="9.7109375" style="306" customWidth="1"/>
    <col min="949" max="949" width="10.5703125" style="306" customWidth="1"/>
    <col min="950" max="950" width="10" style="306" customWidth="1"/>
    <col min="951" max="951" width="9.28515625" style="306" customWidth="1"/>
    <col min="952" max="952" width="9.85546875" style="306" customWidth="1"/>
    <col min="953" max="953" width="10" style="306" customWidth="1"/>
    <col min="954" max="954" width="10.28515625" style="306" customWidth="1"/>
    <col min="955" max="955" width="6.28515625" style="306" customWidth="1"/>
    <col min="956" max="1024" width="8.85546875" style="306"/>
    <col min="1025" max="1025" width="4.28515625" style="306" customWidth="1"/>
    <col min="1026" max="1026" width="30.5703125" style="306" customWidth="1"/>
    <col min="1027" max="1027" width="10.5703125" style="306" customWidth="1"/>
    <col min="1028" max="1028" width="9.28515625" style="306" customWidth="1"/>
    <col min="1029" max="1029" width="9.7109375" style="306" customWidth="1"/>
    <col min="1030" max="1030" width="12.140625" style="306" customWidth="1"/>
    <col min="1031" max="1031" width="10" style="306" customWidth="1"/>
    <col min="1032" max="1033" width="9.28515625" style="306" customWidth="1"/>
    <col min="1034" max="1034" width="11.140625" style="306" customWidth="1"/>
    <col min="1035" max="1035" width="11.42578125" style="306" customWidth="1"/>
    <col min="1036" max="1199" width="8.85546875" style="306"/>
    <col min="1200" max="1200" width="5.28515625" style="306" customWidth="1"/>
    <col min="1201" max="1201" width="32.7109375" style="306" customWidth="1"/>
    <col min="1202" max="1202" width="10.5703125" style="306" customWidth="1"/>
    <col min="1203" max="1203" width="9.28515625" style="306" customWidth="1"/>
    <col min="1204" max="1204" width="9.7109375" style="306" customWidth="1"/>
    <col min="1205" max="1205" width="10.5703125" style="306" customWidth="1"/>
    <col min="1206" max="1206" width="10" style="306" customWidth="1"/>
    <col min="1207" max="1207" width="9.28515625" style="306" customWidth="1"/>
    <col min="1208" max="1208" width="9.85546875" style="306" customWidth="1"/>
    <col min="1209" max="1209" width="10" style="306" customWidth="1"/>
    <col min="1210" max="1210" width="10.28515625" style="306" customWidth="1"/>
    <col min="1211" max="1211" width="6.28515625" style="306" customWidth="1"/>
    <col min="1212" max="1280" width="8.85546875" style="306"/>
    <col min="1281" max="1281" width="4.28515625" style="306" customWidth="1"/>
    <col min="1282" max="1282" width="30.5703125" style="306" customWidth="1"/>
    <col min="1283" max="1283" width="10.5703125" style="306" customWidth="1"/>
    <col min="1284" max="1284" width="9.28515625" style="306" customWidth="1"/>
    <col min="1285" max="1285" width="9.7109375" style="306" customWidth="1"/>
    <col min="1286" max="1286" width="12.140625" style="306" customWidth="1"/>
    <col min="1287" max="1287" width="10" style="306" customWidth="1"/>
    <col min="1288" max="1289" width="9.28515625" style="306" customWidth="1"/>
    <col min="1290" max="1290" width="11.140625" style="306" customWidth="1"/>
    <col min="1291" max="1291" width="11.42578125" style="306" customWidth="1"/>
    <col min="1292" max="1455" width="8.85546875" style="306"/>
    <col min="1456" max="1456" width="5.28515625" style="306" customWidth="1"/>
    <col min="1457" max="1457" width="32.7109375" style="306" customWidth="1"/>
    <col min="1458" max="1458" width="10.5703125" style="306" customWidth="1"/>
    <col min="1459" max="1459" width="9.28515625" style="306" customWidth="1"/>
    <col min="1460" max="1460" width="9.7109375" style="306" customWidth="1"/>
    <col min="1461" max="1461" width="10.5703125" style="306" customWidth="1"/>
    <col min="1462" max="1462" width="10" style="306" customWidth="1"/>
    <col min="1463" max="1463" width="9.28515625" style="306" customWidth="1"/>
    <col min="1464" max="1464" width="9.85546875" style="306" customWidth="1"/>
    <col min="1465" max="1465" width="10" style="306" customWidth="1"/>
    <col min="1466" max="1466" width="10.28515625" style="306" customWidth="1"/>
    <col min="1467" max="1467" width="6.28515625" style="306" customWidth="1"/>
    <col min="1468" max="1536" width="8.85546875" style="306"/>
    <col min="1537" max="1537" width="4.28515625" style="306" customWidth="1"/>
    <col min="1538" max="1538" width="30.5703125" style="306" customWidth="1"/>
    <col min="1539" max="1539" width="10.5703125" style="306" customWidth="1"/>
    <col min="1540" max="1540" width="9.28515625" style="306" customWidth="1"/>
    <col min="1541" max="1541" width="9.7109375" style="306" customWidth="1"/>
    <col min="1542" max="1542" width="12.140625" style="306" customWidth="1"/>
    <col min="1543" max="1543" width="10" style="306" customWidth="1"/>
    <col min="1544" max="1545" width="9.28515625" style="306" customWidth="1"/>
    <col min="1546" max="1546" width="11.140625" style="306" customWidth="1"/>
    <col min="1547" max="1547" width="11.42578125" style="306" customWidth="1"/>
    <col min="1548" max="1711" width="8.85546875" style="306"/>
    <col min="1712" max="1712" width="5.28515625" style="306" customWidth="1"/>
    <col min="1713" max="1713" width="32.7109375" style="306" customWidth="1"/>
    <col min="1714" max="1714" width="10.5703125" style="306" customWidth="1"/>
    <col min="1715" max="1715" width="9.28515625" style="306" customWidth="1"/>
    <col min="1716" max="1716" width="9.7109375" style="306" customWidth="1"/>
    <col min="1717" max="1717" width="10.5703125" style="306" customWidth="1"/>
    <col min="1718" max="1718" width="10" style="306" customWidth="1"/>
    <col min="1719" max="1719" width="9.28515625" style="306" customWidth="1"/>
    <col min="1720" max="1720" width="9.85546875" style="306" customWidth="1"/>
    <col min="1721" max="1721" width="10" style="306" customWidth="1"/>
    <col min="1722" max="1722" width="10.28515625" style="306" customWidth="1"/>
    <col min="1723" max="1723" width="6.28515625" style="306" customWidth="1"/>
    <col min="1724" max="1792" width="8.85546875" style="306"/>
    <col min="1793" max="1793" width="4.28515625" style="306" customWidth="1"/>
    <col min="1794" max="1794" width="30.5703125" style="306" customWidth="1"/>
    <col min="1795" max="1795" width="10.5703125" style="306" customWidth="1"/>
    <col min="1796" max="1796" width="9.28515625" style="306" customWidth="1"/>
    <col min="1797" max="1797" width="9.7109375" style="306" customWidth="1"/>
    <col min="1798" max="1798" width="12.140625" style="306" customWidth="1"/>
    <col min="1799" max="1799" width="10" style="306" customWidth="1"/>
    <col min="1800" max="1801" width="9.28515625" style="306" customWidth="1"/>
    <col min="1802" max="1802" width="11.140625" style="306" customWidth="1"/>
    <col min="1803" max="1803" width="11.42578125" style="306" customWidth="1"/>
    <col min="1804" max="1967" width="8.85546875" style="306"/>
    <col min="1968" max="1968" width="5.28515625" style="306" customWidth="1"/>
    <col min="1969" max="1969" width="32.7109375" style="306" customWidth="1"/>
    <col min="1970" max="1970" width="10.5703125" style="306" customWidth="1"/>
    <col min="1971" max="1971" width="9.28515625" style="306" customWidth="1"/>
    <col min="1972" max="1972" width="9.7109375" style="306" customWidth="1"/>
    <col min="1973" max="1973" width="10.5703125" style="306" customWidth="1"/>
    <col min="1974" max="1974" width="10" style="306" customWidth="1"/>
    <col min="1975" max="1975" width="9.28515625" style="306" customWidth="1"/>
    <col min="1976" max="1976" width="9.85546875" style="306" customWidth="1"/>
    <col min="1977" max="1977" width="10" style="306" customWidth="1"/>
    <col min="1978" max="1978" width="10.28515625" style="306" customWidth="1"/>
    <col min="1979" max="1979" width="6.28515625" style="306" customWidth="1"/>
    <col min="1980" max="2048" width="8.85546875" style="306"/>
    <col min="2049" max="2049" width="4.28515625" style="306" customWidth="1"/>
    <col min="2050" max="2050" width="30.5703125" style="306" customWidth="1"/>
    <col min="2051" max="2051" width="10.5703125" style="306" customWidth="1"/>
    <col min="2052" max="2052" width="9.28515625" style="306" customWidth="1"/>
    <col min="2053" max="2053" width="9.7109375" style="306" customWidth="1"/>
    <col min="2054" max="2054" width="12.140625" style="306" customWidth="1"/>
    <col min="2055" max="2055" width="10" style="306" customWidth="1"/>
    <col min="2056" max="2057" width="9.28515625" style="306" customWidth="1"/>
    <col min="2058" max="2058" width="11.140625" style="306" customWidth="1"/>
    <col min="2059" max="2059" width="11.42578125" style="306" customWidth="1"/>
    <col min="2060" max="2223" width="8.85546875" style="306"/>
    <col min="2224" max="2224" width="5.28515625" style="306" customWidth="1"/>
    <col min="2225" max="2225" width="32.7109375" style="306" customWidth="1"/>
    <col min="2226" max="2226" width="10.5703125" style="306" customWidth="1"/>
    <col min="2227" max="2227" width="9.28515625" style="306" customWidth="1"/>
    <col min="2228" max="2228" width="9.7109375" style="306" customWidth="1"/>
    <col min="2229" max="2229" width="10.5703125" style="306" customWidth="1"/>
    <col min="2230" max="2230" width="10" style="306" customWidth="1"/>
    <col min="2231" max="2231" width="9.28515625" style="306" customWidth="1"/>
    <col min="2232" max="2232" width="9.85546875" style="306" customWidth="1"/>
    <col min="2233" max="2233" width="10" style="306" customWidth="1"/>
    <col min="2234" max="2234" width="10.28515625" style="306" customWidth="1"/>
    <col min="2235" max="2235" width="6.28515625" style="306" customWidth="1"/>
    <col min="2236" max="2304" width="8.85546875" style="306"/>
    <col min="2305" max="2305" width="4.28515625" style="306" customWidth="1"/>
    <col min="2306" max="2306" width="30.5703125" style="306" customWidth="1"/>
    <col min="2307" max="2307" width="10.5703125" style="306" customWidth="1"/>
    <col min="2308" max="2308" width="9.28515625" style="306" customWidth="1"/>
    <col min="2309" max="2309" width="9.7109375" style="306" customWidth="1"/>
    <col min="2310" max="2310" width="12.140625" style="306" customWidth="1"/>
    <col min="2311" max="2311" width="10" style="306" customWidth="1"/>
    <col min="2312" max="2313" width="9.28515625" style="306" customWidth="1"/>
    <col min="2314" max="2314" width="11.140625" style="306" customWidth="1"/>
    <col min="2315" max="2315" width="11.42578125" style="306" customWidth="1"/>
    <col min="2316" max="2479" width="8.85546875" style="306"/>
    <col min="2480" max="2480" width="5.28515625" style="306" customWidth="1"/>
    <col min="2481" max="2481" width="32.7109375" style="306" customWidth="1"/>
    <col min="2482" max="2482" width="10.5703125" style="306" customWidth="1"/>
    <col min="2483" max="2483" width="9.28515625" style="306" customWidth="1"/>
    <col min="2484" max="2484" width="9.7109375" style="306" customWidth="1"/>
    <col min="2485" max="2485" width="10.5703125" style="306" customWidth="1"/>
    <col min="2486" max="2486" width="10" style="306" customWidth="1"/>
    <col min="2487" max="2487" width="9.28515625" style="306" customWidth="1"/>
    <col min="2488" max="2488" width="9.85546875" style="306" customWidth="1"/>
    <col min="2489" max="2489" width="10" style="306" customWidth="1"/>
    <col min="2490" max="2490" width="10.28515625" style="306" customWidth="1"/>
    <col min="2491" max="2491" width="6.28515625" style="306" customWidth="1"/>
    <col min="2492" max="2560" width="8.85546875" style="306"/>
    <col min="2561" max="2561" width="4.28515625" style="306" customWidth="1"/>
    <col min="2562" max="2562" width="30.5703125" style="306" customWidth="1"/>
    <col min="2563" max="2563" width="10.5703125" style="306" customWidth="1"/>
    <col min="2564" max="2564" width="9.28515625" style="306" customWidth="1"/>
    <col min="2565" max="2565" width="9.7109375" style="306" customWidth="1"/>
    <col min="2566" max="2566" width="12.140625" style="306" customWidth="1"/>
    <col min="2567" max="2567" width="10" style="306" customWidth="1"/>
    <col min="2568" max="2569" width="9.28515625" style="306" customWidth="1"/>
    <col min="2570" max="2570" width="11.140625" style="306" customWidth="1"/>
    <col min="2571" max="2571" width="11.42578125" style="306" customWidth="1"/>
    <col min="2572" max="2735" width="8.85546875" style="306"/>
    <col min="2736" max="2736" width="5.28515625" style="306" customWidth="1"/>
    <col min="2737" max="2737" width="32.7109375" style="306" customWidth="1"/>
    <col min="2738" max="2738" width="10.5703125" style="306" customWidth="1"/>
    <col min="2739" max="2739" width="9.28515625" style="306" customWidth="1"/>
    <col min="2740" max="2740" width="9.7109375" style="306" customWidth="1"/>
    <col min="2741" max="2741" width="10.5703125" style="306" customWidth="1"/>
    <col min="2742" max="2742" width="10" style="306" customWidth="1"/>
    <col min="2743" max="2743" width="9.28515625" style="306" customWidth="1"/>
    <col min="2744" max="2744" width="9.85546875" style="306" customWidth="1"/>
    <col min="2745" max="2745" width="10" style="306" customWidth="1"/>
    <col min="2746" max="2746" width="10.28515625" style="306" customWidth="1"/>
    <col min="2747" max="2747" width="6.28515625" style="306" customWidth="1"/>
    <col min="2748" max="2816" width="8.85546875" style="306"/>
    <col min="2817" max="2817" width="4.28515625" style="306" customWidth="1"/>
    <col min="2818" max="2818" width="30.5703125" style="306" customWidth="1"/>
    <col min="2819" max="2819" width="10.5703125" style="306" customWidth="1"/>
    <col min="2820" max="2820" width="9.28515625" style="306" customWidth="1"/>
    <col min="2821" max="2821" width="9.7109375" style="306" customWidth="1"/>
    <col min="2822" max="2822" width="12.140625" style="306" customWidth="1"/>
    <col min="2823" max="2823" width="10" style="306" customWidth="1"/>
    <col min="2824" max="2825" width="9.28515625" style="306" customWidth="1"/>
    <col min="2826" max="2826" width="11.140625" style="306" customWidth="1"/>
    <col min="2827" max="2827" width="11.42578125" style="306" customWidth="1"/>
    <col min="2828" max="2991" width="8.85546875" style="306"/>
    <col min="2992" max="2992" width="5.28515625" style="306" customWidth="1"/>
    <col min="2993" max="2993" width="32.7109375" style="306" customWidth="1"/>
    <col min="2994" max="2994" width="10.5703125" style="306" customWidth="1"/>
    <col min="2995" max="2995" width="9.28515625" style="306" customWidth="1"/>
    <col min="2996" max="2996" width="9.7109375" style="306" customWidth="1"/>
    <col min="2997" max="2997" width="10.5703125" style="306" customWidth="1"/>
    <col min="2998" max="2998" width="10" style="306" customWidth="1"/>
    <col min="2999" max="2999" width="9.28515625" style="306" customWidth="1"/>
    <col min="3000" max="3000" width="9.85546875" style="306" customWidth="1"/>
    <col min="3001" max="3001" width="10" style="306" customWidth="1"/>
    <col min="3002" max="3002" width="10.28515625" style="306" customWidth="1"/>
    <col min="3003" max="3003" width="6.28515625" style="306" customWidth="1"/>
    <col min="3004" max="3072" width="8.85546875" style="306"/>
    <col min="3073" max="3073" width="4.28515625" style="306" customWidth="1"/>
    <col min="3074" max="3074" width="30.5703125" style="306" customWidth="1"/>
    <col min="3075" max="3075" width="10.5703125" style="306" customWidth="1"/>
    <col min="3076" max="3076" width="9.28515625" style="306" customWidth="1"/>
    <col min="3077" max="3077" width="9.7109375" style="306" customWidth="1"/>
    <col min="3078" max="3078" width="12.140625" style="306" customWidth="1"/>
    <col min="3079" max="3079" width="10" style="306" customWidth="1"/>
    <col min="3080" max="3081" width="9.28515625" style="306" customWidth="1"/>
    <col min="3082" max="3082" width="11.140625" style="306" customWidth="1"/>
    <col min="3083" max="3083" width="11.42578125" style="306" customWidth="1"/>
    <col min="3084" max="3247" width="8.85546875" style="306"/>
    <col min="3248" max="3248" width="5.28515625" style="306" customWidth="1"/>
    <col min="3249" max="3249" width="32.7109375" style="306" customWidth="1"/>
    <col min="3250" max="3250" width="10.5703125" style="306" customWidth="1"/>
    <col min="3251" max="3251" width="9.28515625" style="306" customWidth="1"/>
    <col min="3252" max="3252" width="9.7109375" style="306" customWidth="1"/>
    <col min="3253" max="3253" width="10.5703125" style="306" customWidth="1"/>
    <col min="3254" max="3254" width="10" style="306" customWidth="1"/>
    <col min="3255" max="3255" width="9.28515625" style="306" customWidth="1"/>
    <col min="3256" max="3256" width="9.85546875" style="306" customWidth="1"/>
    <col min="3257" max="3257" width="10" style="306" customWidth="1"/>
    <col min="3258" max="3258" width="10.28515625" style="306" customWidth="1"/>
    <col min="3259" max="3259" width="6.28515625" style="306" customWidth="1"/>
    <col min="3260" max="3328" width="8.85546875" style="306"/>
    <col min="3329" max="3329" width="4.28515625" style="306" customWidth="1"/>
    <col min="3330" max="3330" width="30.5703125" style="306" customWidth="1"/>
    <col min="3331" max="3331" width="10.5703125" style="306" customWidth="1"/>
    <col min="3332" max="3332" width="9.28515625" style="306" customWidth="1"/>
    <col min="3333" max="3333" width="9.7109375" style="306" customWidth="1"/>
    <col min="3334" max="3334" width="12.140625" style="306" customWidth="1"/>
    <col min="3335" max="3335" width="10" style="306" customWidth="1"/>
    <col min="3336" max="3337" width="9.28515625" style="306" customWidth="1"/>
    <col min="3338" max="3338" width="11.140625" style="306" customWidth="1"/>
    <col min="3339" max="3339" width="11.42578125" style="306" customWidth="1"/>
    <col min="3340" max="3503" width="8.85546875" style="306"/>
    <col min="3504" max="3504" width="5.28515625" style="306" customWidth="1"/>
    <col min="3505" max="3505" width="32.7109375" style="306" customWidth="1"/>
    <col min="3506" max="3506" width="10.5703125" style="306" customWidth="1"/>
    <col min="3507" max="3507" width="9.28515625" style="306" customWidth="1"/>
    <col min="3508" max="3508" width="9.7109375" style="306" customWidth="1"/>
    <col min="3509" max="3509" width="10.5703125" style="306" customWidth="1"/>
    <col min="3510" max="3510" width="10" style="306" customWidth="1"/>
    <col min="3511" max="3511" width="9.28515625" style="306" customWidth="1"/>
    <col min="3512" max="3512" width="9.85546875" style="306" customWidth="1"/>
    <col min="3513" max="3513" width="10" style="306" customWidth="1"/>
    <col min="3514" max="3514" width="10.28515625" style="306" customWidth="1"/>
    <col min="3515" max="3515" width="6.28515625" style="306" customWidth="1"/>
    <col min="3516" max="3584" width="8.85546875" style="306"/>
    <col min="3585" max="3585" width="4.28515625" style="306" customWidth="1"/>
    <col min="3586" max="3586" width="30.5703125" style="306" customWidth="1"/>
    <col min="3587" max="3587" width="10.5703125" style="306" customWidth="1"/>
    <col min="3588" max="3588" width="9.28515625" style="306" customWidth="1"/>
    <col min="3589" max="3589" width="9.7109375" style="306" customWidth="1"/>
    <col min="3590" max="3590" width="12.140625" style="306" customWidth="1"/>
    <col min="3591" max="3591" width="10" style="306" customWidth="1"/>
    <col min="3592" max="3593" width="9.28515625" style="306" customWidth="1"/>
    <col min="3594" max="3594" width="11.140625" style="306" customWidth="1"/>
    <col min="3595" max="3595" width="11.42578125" style="306" customWidth="1"/>
    <col min="3596" max="3759" width="8.85546875" style="306"/>
    <col min="3760" max="3760" width="5.28515625" style="306" customWidth="1"/>
    <col min="3761" max="3761" width="32.7109375" style="306" customWidth="1"/>
    <col min="3762" max="3762" width="10.5703125" style="306" customWidth="1"/>
    <col min="3763" max="3763" width="9.28515625" style="306" customWidth="1"/>
    <col min="3764" max="3764" width="9.7109375" style="306" customWidth="1"/>
    <col min="3765" max="3765" width="10.5703125" style="306" customWidth="1"/>
    <col min="3766" max="3766" width="10" style="306" customWidth="1"/>
    <col min="3767" max="3767" width="9.28515625" style="306" customWidth="1"/>
    <col min="3768" max="3768" width="9.85546875" style="306" customWidth="1"/>
    <col min="3769" max="3769" width="10" style="306" customWidth="1"/>
    <col min="3770" max="3770" width="10.28515625" style="306" customWidth="1"/>
    <col min="3771" max="3771" width="6.28515625" style="306" customWidth="1"/>
    <col min="3772" max="3840" width="8.85546875" style="306"/>
    <col min="3841" max="3841" width="4.28515625" style="306" customWidth="1"/>
    <col min="3842" max="3842" width="30.5703125" style="306" customWidth="1"/>
    <col min="3843" max="3843" width="10.5703125" style="306" customWidth="1"/>
    <col min="3844" max="3844" width="9.28515625" style="306" customWidth="1"/>
    <col min="3845" max="3845" width="9.7109375" style="306" customWidth="1"/>
    <col min="3846" max="3846" width="12.140625" style="306" customWidth="1"/>
    <col min="3847" max="3847" width="10" style="306" customWidth="1"/>
    <col min="3848" max="3849" width="9.28515625" style="306" customWidth="1"/>
    <col min="3850" max="3850" width="11.140625" style="306" customWidth="1"/>
    <col min="3851" max="3851" width="11.42578125" style="306" customWidth="1"/>
    <col min="3852" max="4015" width="8.85546875" style="306"/>
    <col min="4016" max="4016" width="5.28515625" style="306" customWidth="1"/>
    <col min="4017" max="4017" width="32.7109375" style="306" customWidth="1"/>
    <col min="4018" max="4018" width="10.5703125" style="306" customWidth="1"/>
    <col min="4019" max="4019" width="9.28515625" style="306" customWidth="1"/>
    <col min="4020" max="4020" width="9.7109375" style="306" customWidth="1"/>
    <col min="4021" max="4021" width="10.5703125" style="306" customWidth="1"/>
    <col min="4022" max="4022" width="10" style="306" customWidth="1"/>
    <col min="4023" max="4023" width="9.28515625" style="306" customWidth="1"/>
    <col min="4024" max="4024" width="9.85546875" style="306" customWidth="1"/>
    <col min="4025" max="4025" width="10" style="306" customWidth="1"/>
    <col min="4026" max="4026" width="10.28515625" style="306" customWidth="1"/>
    <col min="4027" max="4027" width="6.28515625" style="306" customWidth="1"/>
    <col min="4028" max="4096" width="8.85546875" style="306"/>
    <col min="4097" max="4097" width="4.28515625" style="306" customWidth="1"/>
    <col min="4098" max="4098" width="30.5703125" style="306" customWidth="1"/>
    <col min="4099" max="4099" width="10.5703125" style="306" customWidth="1"/>
    <col min="4100" max="4100" width="9.28515625" style="306" customWidth="1"/>
    <col min="4101" max="4101" width="9.7109375" style="306" customWidth="1"/>
    <col min="4102" max="4102" width="12.140625" style="306" customWidth="1"/>
    <col min="4103" max="4103" width="10" style="306" customWidth="1"/>
    <col min="4104" max="4105" width="9.28515625" style="306" customWidth="1"/>
    <col min="4106" max="4106" width="11.140625" style="306" customWidth="1"/>
    <col min="4107" max="4107" width="11.42578125" style="306" customWidth="1"/>
    <col min="4108" max="4271" width="8.85546875" style="306"/>
    <col min="4272" max="4272" width="5.28515625" style="306" customWidth="1"/>
    <col min="4273" max="4273" width="32.7109375" style="306" customWidth="1"/>
    <col min="4274" max="4274" width="10.5703125" style="306" customWidth="1"/>
    <col min="4275" max="4275" width="9.28515625" style="306" customWidth="1"/>
    <col min="4276" max="4276" width="9.7109375" style="306" customWidth="1"/>
    <col min="4277" max="4277" width="10.5703125" style="306" customWidth="1"/>
    <col min="4278" max="4278" width="10" style="306" customWidth="1"/>
    <col min="4279" max="4279" width="9.28515625" style="306" customWidth="1"/>
    <col min="4280" max="4280" width="9.85546875" style="306" customWidth="1"/>
    <col min="4281" max="4281" width="10" style="306" customWidth="1"/>
    <col min="4282" max="4282" width="10.28515625" style="306" customWidth="1"/>
    <col min="4283" max="4283" width="6.28515625" style="306" customWidth="1"/>
    <col min="4284" max="4352" width="8.85546875" style="306"/>
    <col min="4353" max="4353" width="4.28515625" style="306" customWidth="1"/>
    <col min="4354" max="4354" width="30.5703125" style="306" customWidth="1"/>
    <col min="4355" max="4355" width="10.5703125" style="306" customWidth="1"/>
    <col min="4356" max="4356" width="9.28515625" style="306" customWidth="1"/>
    <col min="4357" max="4357" width="9.7109375" style="306" customWidth="1"/>
    <col min="4358" max="4358" width="12.140625" style="306" customWidth="1"/>
    <col min="4359" max="4359" width="10" style="306" customWidth="1"/>
    <col min="4360" max="4361" width="9.28515625" style="306" customWidth="1"/>
    <col min="4362" max="4362" width="11.140625" style="306" customWidth="1"/>
    <col min="4363" max="4363" width="11.42578125" style="306" customWidth="1"/>
    <col min="4364" max="4527" width="8.85546875" style="306"/>
    <col min="4528" max="4528" width="5.28515625" style="306" customWidth="1"/>
    <col min="4529" max="4529" width="32.7109375" style="306" customWidth="1"/>
    <col min="4530" max="4530" width="10.5703125" style="306" customWidth="1"/>
    <col min="4531" max="4531" width="9.28515625" style="306" customWidth="1"/>
    <col min="4532" max="4532" width="9.7109375" style="306" customWidth="1"/>
    <col min="4533" max="4533" width="10.5703125" style="306" customWidth="1"/>
    <col min="4534" max="4534" width="10" style="306" customWidth="1"/>
    <col min="4535" max="4535" width="9.28515625" style="306" customWidth="1"/>
    <col min="4536" max="4536" width="9.85546875" style="306" customWidth="1"/>
    <col min="4537" max="4537" width="10" style="306" customWidth="1"/>
    <col min="4538" max="4538" width="10.28515625" style="306" customWidth="1"/>
    <col min="4539" max="4539" width="6.28515625" style="306" customWidth="1"/>
    <col min="4540" max="4608" width="8.85546875" style="306"/>
    <col min="4609" max="4609" width="4.28515625" style="306" customWidth="1"/>
    <col min="4610" max="4610" width="30.5703125" style="306" customWidth="1"/>
    <col min="4611" max="4611" width="10.5703125" style="306" customWidth="1"/>
    <col min="4612" max="4612" width="9.28515625" style="306" customWidth="1"/>
    <col min="4613" max="4613" width="9.7109375" style="306" customWidth="1"/>
    <col min="4614" max="4614" width="12.140625" style="306" customWidth="1"/>
    <col min="4615" max="4615" width="10" style="306" customWidth="1"/>
    <col min="4616" max="4617" width="9.28515625" style="306" customWidth="1"/>
    <col min="4618" max="4618" width="11.140625" style="306" customWidth="1"/>
    <col min="4619" max="4619" width="11.42578125" style="306" customWidth="1"/>
    <col min="4620" max="4783" width="8.85546875" style="306"/>
    <col min="4784" max="4784" width="5.28515625" style="306" customWidth="1"/>
    <col min="4785" max="4785" width="32.7109375" style="306" customWidth="1"/>
    <col min="4786" max="4786" width="10.5703125" style="306" customWidth="1"/>
    <col min="4787" max="4787" width="9.28515625" style="306" customWidth="1"/>
    <col min="4788" max="4788" width="9.7109375" style="306" customWidth="1"/>
    <col min="4789" max="4789" width="10.5703125" style="306" customWidth="1"/>
    <col min="4790" max="4790" width="10" style="306" customWidth="1"/>
    <col min="4791" max="4791" width="9.28515625" style="306" customWidth="1"/>
    <col min="4792" max="4792" width="9.85546875" style="306" customWidth="1"/>
    <col min="4793" max="4793" width="10" style="306" customWidth="1"/>
    <col min="4794" max="4794" width="10.28515625" style="306" customWidth="1"/>
    <col min="4795" max="4795" width="6.28515625" style="306" customWidth="1"/>
    <col min="4796" max="4864" width="8.85546875" style="306"/>
    <col min="4865" max="4865" width="4.28515625" style="306" customWidth="1"/>
    <col min="4866" max="4866" width="30.5703125" style="306" customWidth="1"/>
    <col min="4867" max="4867" width="10.5703125" style="306" customWidth="1"/>
    <col min="4868" max="4868" width="9.28515625" style="306" customWidth="1"/>
    <col min="4869" max="4869" width="9.7109375" style="306" customWidth="1"/>
    <col min="4870" max="4870" width="12.140625" style="306" customWidth="1"/>
    <col min="4871" max="4871" width="10" style="306" customWidth="1"/>
    <col min="4872" max="4873" width="9.28515625" style="306" customWidth="1"/>
    <col min="4874" max="4874" width="11.140625" style="306" customWidth="1"/>
    <col min="4875" max="4875" width="11.42578125" style="306" customWidth="1"/>
    <col min="4876" max="5039" width="8.85546875" style="306"/>
    <col min="5040" max="5040" width="5.28515625" style="306" customWidth="1"/>
    <col min="5041" max="5041" width="32.7109375" style="306" customWidth="1"/>
    <col min="5042" max="5042" width="10.5703125" style="306" customWidth="1"/>
    <col min="5043" max="5043" width="9.28515625" style="306" customWidth="1"/>
    <col min="5044" max="5044" width="9.7109375" style="306" customWidth="1"/>
    <col min="5045" max="5045" width="10.5703125" style="306" customWidth="1"/>
    <col min="5046" max="5046" width="10" style="306" customWidth="1"/>
    <col min="5047" max="5047" width="9.28515625" style="306" customWidth="1"/>
    <col min="5048" max="5048" width="9.85546875" style="306" customWidth="1"/>
    <col min="5049" max="5049" width="10" style="306" customWidth="1"/>
    <col min="5050" max="5050" width="10.28515625" style="306" customWidth="1"/>
    <col min="5051" max="5051" width="6.28515625" style="306" customWidth="1"/>
    <col min="5052" max="5120" width="8.85546875" style="306"/>
    <col min="5121" max="5121" width="4.28515625" style="306" customWidth="1"/>
    <col min="5122" max="5122" width="30.5703125" style="306" customWidth="1"/>
    <col min="5123" max="5123" width="10.5703125" style="306" customWidth="1"/>
    <col min="5124" max="5124" width="9.28515625" style="306" customWidth="1"/>
    <col min="5125" max="5125" width="9.7109375" style="306" customWidth="1"/>
    <col min="5126" max="5126" width="12.140625" style="306" customWidth="1"/>
    <col min="5127" max="5127" width="10" style="306" customWidth="1"/>
    <col min="5128" max="5129" width="9.28515625" style="306" customWidth="1"/>
    <col min="5130" max="5130" width="11.140625" style="306" customWidth="1"/>
    <col min="5131" max="5131" width="11.42578125" style="306" customWidth="1"/>
    <col min="5132" max="5295" width="8.85546875" style="306"/>
    <col min="5296" max="5296" width="5.28515625" style="306" customWidth="1"/>
    <col min="5297" max="5297" width="32.7109375" style="306" customWidth="1"/>
    <col min="5298" max="5298" width="10.5703125" style="306" customWidth="1"/>
    <col min="5299" max="5299" width="9.28515625" style="306" customWidth="1"/>
    <col min="5300" max="5300" width="9.7109375" style="306" customWidth="1"/>
    <col min="5301" max="5301" width="10.5703125" style="306" customWidth="1"/>
    <col min="5302" max="5302" width="10" style="306" customWidth="1"/>
    <col min="5303" max="5303" width="9.28515625" style="306" customWidth="1"/>
    <col min="5304" max="5304" width="9.85546875" style="306" customWidth="1"/>
    <col min="5305" max="5305" width="10" style="306" customWidth="1"/>
    <col min="5306" max="5306" width="10.28515625" style="306" customWidth="1"/>
    <col min="5307" max="5307" width="6.28515625" style="306" customWidth="1"/>
    <col min="5308" max="5376" width="8.85546875" style="306"/>
    <col min="5377" max="5377" width="4.28515625" style="306" customWidth="1"/>
    <col min="5378" max="5378" width="30.5703125" style="306" customWidth="1"/>
    <col min="5379" max="5379" width="10.5703125" style="306" customWidth="1"/>
    <col min="5380" max="5380" width="9.28515625" style="306" customWidth="1"/>
    <col min="5381" max="5381" width="9.7109375" style="306" customWidth="1"/>
    <col min="5382" max="5382" width="12.140625" style="306" customWidth="1"/>
    <col min="5383" max="5383" width="10" style="306" customWidth="1"/>
    <col min="5384" max="5385" width="9.28515625" style="306" customWidth="1"/>
    <col min="5386" max="5386" width="11.140625" style="306" customWidth="1"/>
    <col min="5387" max="5387" width="11.42578125" style="306" customWidth="1"/>
    <col min="5388" max="5551" width="8.85546875" style="306"/>
    <col min="5552" max="5552" width="5.28515625" style="306" customWidth="1"/>
    <col min="5553" max="5553" width="32.7109375" style="306" customWidth="1"/>
    <col min="5554" max="5554" width="10.5703125" style="306" customWidth="1"/>
    <col min="5555" max="5555" width="9.28515625" style="306" customWidth="1"/>
    <col min="5556" max="5556" width="9.7109375" style="306" customWidth="1"/>
    <col min="5557" max="5557" width="10.5703125" style="306" customWidth="1"/>
    <col min="5558" max="5558" width="10" style="306" customWidth="1"/>
    <col min="5559" max="5559" width="9.28515625" style="306" customWidth="1"/>
    <col min="5560" max="5560" width="9.85546875" style="306" customWidth="1"/>
    <col min="5561" max="5561" width="10" style="306" customWidth="1"/>
    <col min="5562" max="5562" width="10.28515625" style="306" customWidth="1"/>
    <col min="5563" max="5563" width="6.28515625" style="306" customWidth="1"/>
    <col min="5564" max="5632" width="8.85546875" style="306"/>
    <col min="5633" max="5633" width="4.28515625" style="306" customWidth="1"/>
    <col min="5634" max="5634" width="30.5703125" style="306" customWidth="1"/>
    <col min="5635" max="5635" width="10.5703125" style="306" customWidth="1"/>
    <col min="5636" max="5636" width="9.28515625" style="306" customWidth="1"/>
    <col min="5637" max="5637" width="9.7109375" style="306" customWidth="1"/>
    <col min="5638" max="5638" width="12.140625" style="306" customWidth="1"/>
    <col min="5639" max="5639" width="10" style="306" customWidth="1"/>
    <col min="5640" max="5641" width="9.28515625" style="306" customWidth="1"/>
    <col min="5642" max="5642" width="11.140625" style="306" customWidth="1"/>
    <col min="5643" max="5643" width="11.42578125" style="306" customWidth="1"/>
    <col min="5644" max="5807" width="8.85546875" style="306"/>
    <col min="5808" max="5808" width="5.28515625" style="306" customWidth="1"/>
    <col min="5809" max="5809" width="32.7109375" style="306" customWidth="1"/>
    <col min="5810" max="5810" width="10.5703125" style="306" customWidth="1"/>
    <col min="5811" max="5811" width="9.28515625" style="306" customWidth="1"/>
    <col min="5812" max="5812" width="9.7109375" style="306" customWidth="1"/>
    <col min="5813" max="5813" width="10.5703125" style="306" customWidth="1"/>
    <col min="5814" max="5814" width="10" style="306" customWidth="1"/>
    <col min="5815" max="5815" width="9.28515625" style="306" customWidth="1"/>
    <col min="5816" max="5816" width="9.85546875" style="306" customWidth="1"/>
    <col min="5817" max="5817" width="10" style="306" customWidth="1"/>
    <col min="5818" max="5818" width="10.28515625" style="306" customWidth="1"/>
    <col min="5819" max="5819" width="6.28515625" style="306" customWidth="1"/>
    <col min="5820" max="5888" width="8.85546875" style="306"/>
    <col min="5889" max="5889" width="4.28515625" style="306" customWidth="1"/>
    <col min="5890" max="5890" width="30.5703125" style="306" customWidth="1"/>
    <col min="5891" max="5891" width="10.5703125" style="306" customWidth="1"/>
    <col min="5892" max="5892" width="9.28515625" style="306" customWidth="1"/>
    <col min="5893" max="5893" width="9.7109375" style="306" customWidth="1"/>
    <col min="5894" max="5894" width="12.140625" style="306" customWidth="1"/>
    <col min="5895" max="5895" width="10" style="306" customWidth="1"/>
    <col min="5896" max="5897" width="9.28515625" style="306" customWidth="1"/>
    <col min="5898" max="5898" width="11.140625" style="306" customWidth="1"/>
    <col min="5899" max="5899" width="11.42578125" style="306" customWidth="1"/>
    <col min="5900" max="6063" width="8.85546875" style="306"/>
    <col min="6064" max="6064" width="5.28515625" style="306" customWidth="1"/>
    <col min="6065" max="6065" width="32.7109375" style="306" customWidth="1"/>
    <col min="6066" max="6066" width="10.5703125" style="306" customWidth="1"/>
    <col min="6067" max="6067" width="9.28515625" style="306" customWidth="1"/>
    <col min="6068" max="6068" width="9.7109375" style="306" customWidth="1"/>
    <col min="6069" max="6069" width="10.5703125" style="306" customWidth="1"/>
    <col min="6070" max="6070" width="10" style="306" customWidth="1"/>
    <col min="6071" max="6071" width="9.28515625" style="306" customWidth="1"/>
    <col min="6072" max="6072" width="9.85546875" style="306" customWidth="1"/>
    <col min="6073" max="6073" width="10" style="306" customWidth="1"/>
    <col min="6074" max="6074" width="10.28515625" style="306" customWidth="1"/>
    <col min="6075" max="6075" width="6.28515625" style="306" customWidth="1"/>
    <col min="6076" max="6144" width="8.85546875" style="306"/>
    <col min="6145" max="6145" width="4.28515625" style="306" customWidth="1"/>
    <col min="6146" max="6146" width="30.5703125" style="306" customWidth="1"/>
    <col min="6147" max="6147" width="10.5703125" style="306" customWidth="1"/>
    <col min="6148" max="6148" width="9.28515625" style="306" customWidth="1"/>
    <col min="6149" max="6149" width="9.7109375" style="306" customWidth="1"/>
    <col min="6150" max="6150" width="12.140625" style="306" customWidth="1"/>
    <col min="6151" max="6151" width="10" style="306" customWidth="1"/>
    <col min="6152" max="6153" width="9.28515625" style="306" customWidth="1"/>
    <col min="6154" max="6154" width="11.140625" style="306" customWidth="1"/>
    <col min="6155" max="6155" width="11.42578125" style="306" customWidth="1"/>
    <col min="6156" max="6319" width="8.85546875" style="306"/>
    <col min="6320" max="6320" width="5.28515625" style="306" customWidth="1"/>
    <col min="6321" max="6321" width="32.7109375" style="306" customWidth="1"/>
    <col min="6322" max="6322" width="10.5703125" style="306" customWidth="1"/>
    <col min="6323" max="6323" width="9.28515625" style="306" customWidth="1"/>
    <col min="6324" max="6324" width="9.7109375" style="306" customWidth="1"/>
    <col min="6325" max="6325" width="10.5703125" style="306" customWidth="1"/>
    <col min="6326" max="6326" width="10" style="306" customWidth="1"/>
    <col min="6327" max="6327" width="9.28515625" style="306" customWidth="1"/>
    <col min="6328" max="6328" width="9.85546875" style="306" customWidth="1"/>
    <col min="6329" max="6329" width="10" style="306" customWidth="1"/>
    <col min="6330" max="6330" width="10.28515625" style="306" customWidth="1"/>
    <col min="6331" max="6331" width="6.28515625" style="306" customWidth="1"/>
    <col min="6332" max="6400" width="8.85546875" style="306"/>
    <col min="6401" max="6401" width="4.28515625" style="306" customWidth="1"/>
    <col min="6402" max="6402" width="30.5703125" style="306" customWidth="1"/>
    <col min="6403" max="6403" width="10.5703125" style="306" customWidth="1"/>
    <col min="6404" max="6404" width="9.28515625" style="306" customWidth="1"/>
    <col min="6405" max="6405" width="9.7109375" style="306" customWidth="1"/>
    <col min="6406" max="6406" width="12.140625" style="306" customWidth="1"/>
    <col min="6407" max="6407" width="10" style="306" customWidth="1"/>
    <col min="6408" max="6409" width="9.28515625" style="306" customWidth="1"/>
    <col min="6410" max="6410" width="11.140625" style="306" customWidth="1"/>
    <col min="6411" max="6411" width="11.42578125" style="306" customWidth="1"/>
    <col min="6412" max="6575" width="8.85546875" style="306"/>
    <col min="6576" max="6576" width="5.28515625" style="306" customWidth="1"/>
    <col min="6577" max="6577" width="32.7109375" style="306" customWidth="1"/>
    <col min="6578" max="6578" width="10.5703125" style="306" customWidth="1"/>
    <col min="6579" max="6579" width="9.28515625" style="306" customWidth="1"/>
    <col min="6580" max="6580" width="9.7109375" style="306" customWidth="1"/>
    <col min="6581" max="6581" width="10.5703125" style="306" customWidth="1"/>
    <col min="6582" max="6582" width="10" style="306" customWidth="1"/>
    <col min="6583" max="6583" width="9.28515625" style="306" customWidth="1"/>
    <col min="6584" max="6584" width="9.85546875" style="306" customWidth="1"/>
    <col min="6585" max="6585" width="10" style="306" customWidth="1"/>
    <col min="6586" max="6586" width="10.28515625" style="306" customWidth="1"/>
    <col min="6587" max="6587" width="6.28515625" style="306" customWidth="1"/>
    <col min="6588" max="6656" width="8.85546875" style="306"/>
    <col min="6657" max="6657" width="4.28515625" style="306" customWidth="1"/>
    <col min="6658" max="6658" width="30.5703125" style="306" customWidth="1"/>
    <col min="6659" max="6659" width="10.5703125" style="306" customWidth="1"/>
    <col min="6660" max="6660" width="9.28515625" style="306" customWidth="1"/>
    <col min="6661" max="6661" width="9.7109375" style="306" customWidth="1"/>
    <col min="6662" max="6662" width="12.140625" style="306" customWidth="1"/>
    <col min="6663" max="6663" width="10" style="306" customWidth="1"/>
    <col min="6664" max="6665" width="9.28515625" style="306" customWidth="1"/>
    <col min="6666" max="6666" width="11.140625" style="306" customWidth="1"/>
    <col min="6667" max="6667" width="11.42578125" style="306" customWidth="1"/>
    <col min="6668" max="6831" width="8.85546875" style="306"/>
    <col min="6832" max="6832" width="5.28515625" style="306" customWidth="1"/>
    <col min="6833" max="6833" width="32.7109375" style="306" customWidth="1"/>
    <col min="6834" max="6834" width="10.5703125" style="306" customWidth="1"/>
    <col min="6835" max="6835" width="9.28515625" style="306" customWidth="1"/>
    <col min="6836" max="6836" width="9.7109375" style="306" customWidth="1"/>
    <col min="6837" max="6837" width="10.5703125" style="306" customWidth="1"/>
    <col min="6838" max="6838" width="10" style="306" customWidth="1"/>
    <col min="6839" max="6839" width="9.28515625" style="306" customWidth="1"/>
    <col min="6840" max="6840" width="9.85546875" style="306" customWidth="1"/>
    <col min="6841" max="6841" width="10" style="306" customWidth="1"/>
    <col min="6842" max="6842" width="10.28515625" style="306" customWidth="1"/>
    <col min="6843" max="6843" width="6.28515625" style="306" customWidth="1"/>
    <col min="6844" max="6912" width="8.85546875" style="306"/>
    <col min="6913" max="6913" width="4.28515625" style="306" customWidth="1"/>
    <col min="6914" max="6914" width="30.5703125" style="306" customWidth="1"/>
    <col min="6915" max="6915" width="10.5703125" style="306" customWidth="1"/>
    <col min="6916" max="6916" width="9.28515625" style="306" customWidth="1"/>
    <col min="6917" max="6917" width="9.7109375" style="306" customWidth="1"/>
    <col min="6918" max="6918" width="12.140625" style="306" customWidth="1"/>
    <col min="6919" max="6919" width="10" style="306" customWidth="1"/>
    <col min="6920" max="6921" width="9.28515625" style="306" customWidth="1"/>
    <col min="6922" max="6922" width="11.140625" style="306" customWidth="1"/>
    <col min="6923" max="6923" width="11.42578125" style="306" customWidth="1"/>
    <col min="6924" max="7087" width="8.85546875" style="306"/>
    <col min="7088" max="7088" width="5.28515625" style="306" customWidth="1"/>
    <col min="7089" max="7089" width="32.7109375" style="306" customWidth="1"/>
    <col min="7090" max="7090" width="10.5703125" style="306" customWidth="1"/>
    <col min="7091" max="7091" width="9.28515625" style="306" customWidth="1"/>
    <col min="7092" max="7092" width="9.7109375" style="306" customWidth="1"/>
    <col min="7093" max="7093" width="10.5703125" style="306" customWidth="1"/>
    <col min="7094" max="7094" width="10" style="306" customWidth="1"/>
    <col min="7095" max="7095" width="9.28515625" style="306" customWidth="1"/>
    <col min="7096" max="7096" width="9.85546875" style="306" customWidth="1"/>
    <col min="7097" max="7097" width="10" style="306" customWidth="1"/>
    <col min="7098" max="7098" width="10.28515625" style="306" customWidth="1"/>
    <col min="7099" max="7099" width="6.28515625" style="306" customWidth="1"/>
    <col min="7100" max="7168" width="8.85546875" style="306"/>
    <col min="7169" max="7169" width="4.28515625" style="306" customWidth="1"/>
    <col min="7170" max="7170" width="30.5703125" style="306" customWidth="1"/>
    <col min="7171" max="7171" width="10.5703125" style="306" customWidth="1"/>
    <col min="7172" max="7172" width="9.28515625" style="306" customWidth="1"/>
    <col min="7173" max="7173" width="9.7109375" style="306" customWidth="1"/>
    <col min="7174" max="7174" width="12.140625" style="306" customWidth="1"/>
    <col min="7175" max="7175" width="10" style="306" customWidth="1"/>
    <col min="7176" max="7177" width="9.28515625" style="306" customWidth="1"/>
    <col min="7178" max="7178" width="11.140625" style="306" customWidth="1"/>
    <col min="7179" max="7179" width="11.42578125" style="306" customWidth="1"/>
    <col min="7180" max="7343" width="8.85546875" style="306"/>
    <col min="7344" max="7344" width="5.28515625" style="306" customWidth="1"/>
    <col min="7345" max="7345" width="32.7109375" style="306" customWidth="1"/>
    <col min="7346" max="7346" width="10.5703125" style="306" customWidth="1"/>
    <col min="7347" max="7347" width="9.28515625" style="306" customWidth="1"/>
    <col min="7348" max="7348" width="9.7109375" style="306" customWidth="1"/>
    <col min="7349" max="7349" width="10.5703125" style="306" customWidth="1"/>
    <col min="7350" max="7350" width="10" style="306" customWidth="1"/>
    <col min="7351" max="7351" width="9.28515625" style="306" customWidth="1"/>
    <col min="7352" max="7352" width="9.85546875" style="306" customWidth="1"/>
    <col min="7353" max="7353" width="10" style="306" customWidth="1"/>
    <col min="7354" max="7354" width="10.28515625" style="306" customWidth="1"/>
    <col min="7355" max="7355" width="6.28515625" style="306" customWidth="1"/>
    <col min="7356" max="7424" width="8.85546875" style="306"/>
    <col min="7425" max="7425" width="4.28515625" style="306" customWidth="1"/>
    <col min="7426" max="7426" width="30.5703125" style="306" customWidth="1"/>
    <col min="7427" max="7427" width="10.5703125" style="306" customWidth="1"/>
    <col min="7428" max="7428" width="9.28515625" style="306" customWidth="1"/>
    <col min="7429" max="7429" width="9.7109375" style="306" customWidth="1"/>
    <col min="7430" max="7430" width="12.140625" style="306" customWidth="1"/>
    <col min="7431" max="7431" width="10" style="306" customWidth="1"/>
    <col min="7432" max="7433" width="9.28515625" style="306" customWidth="1"/>
    <col min="7434" max="7434" width="11.140625" style="306" customWidth="1"/>
    <col min="7435" max="7435" width="11.42578125" style="306" customWidth="1"/>
    <col min="7436" max="7599" width="8.85546875" style="306"/>
    <col min="7600" max="7600" width="5.28515625" style="306" customWidth="1"/>
    <col min="7601" max="7601" width="32.7109375" style="306" customWidth="1"/>
    <col min="7602" max="7602" width="10.5703125" style="306" customWidth="1"/>
    <col min="7603" max="7603" width="9.28515625" style="306" customWidth="1"/>
    <col min="7604" max="7604" width="9.7109375" style="306" customWidth="1"/>
    <col min="7605" max="7605" width="10.5703125" style="306" customWidth="1"/>
    <col min="7606" max="7606" width="10" style="306" customWidth="1"/>
    <col min="7607" max="7607" width="9.28515625" style="306" customWidth="1"/>
    <col min="7608" max="7608" width="9.85546875" style="306" customWidth="1"/>
    <col min="7609" max="7609" width="10" style="306" customWidth="1"/>
    <col min="7610" max="7610" width="10.28515625" style="306" customWidth="1"/>
    <col min="7611" max="7611" width="6.28515625" style="306" customWidth="1"/>
    <col min="7612" max="7680" width="8.85546875" style="306"/>
    <col min="7681" max="7681" width="4.28515625" style="306" customWidth="1"/>
    <col min="7682" max="7682" width="30.5703125" style="306" customWidth="1"/>
    <col min="7683" max="7683" width="10.5703125" style="306" customWidth="1"/>
    <col min="7684" max="7684" width="9.28515625" style="306" customWidth="1"/>
    <col min="7685" max="7685" width="9.7109375" style="306" customWidth="1"/>
    <col min="7686" max="7686" width="12.140625" style="306" customWidth="1"/>
    <col min="7687" max="7687" width="10" style="306" customWidth="1"/>
    <col min="7688" max="7689" width="9.28515625" style="306" customWidth="1"/>
    <col min="7690" max="7690" width="11.140625" style="306" customWidth="1"/>
    <col min="7691" max="7691" width="11.42578125" style="306" customWidth="1"/>
    <col min="7692" max="7855" width="8.85546875" style="306"/>
    <col min="7856" max="7856" width="5.28515625" style="306" customWidth="1"/>
    <col min="7857" max="7857" width="32.7109375" style="306" customWidth="1"/>
    <col min="7858" max="7858" width="10.5703125" style="306" customWidth="1"/>
    <col min="7859" max="7859" width="9.28515625" style="306" customWidth="1"/>
    <col min="7860" max="7860" width="9.7109375" style="306" customWidth="1"/>
    <col min="7861" max="7861" width="10.5703125" style="306" customWidth="1"/>
    <col min="7862" max="7862" width="10" style="306" customWidth="1"/>
    <col min="7863" max="7863" width="9.28515625" style="306" customWidth="1"/>
    <col min="7864" max="7864" width="9.85546875" style="306" customWidth="1"/>
    <col min="7865" max="7865" width="10" style="306" customWidth="1"/>
    <col min="7866" max="7866" width="10.28515625" style="306" customWidth="1"/>
    <col min="7867" max="7867" width="6.28515625" style="306" customWidth="1"/>
    <col min="7868" max="7936" width="8.85546875" style="306"/>
    <col min="7937" max="7937" width="4.28515625" style="306" customWidth="1"/>
    <col min="7938" max="7938" width="30.5703125" style="306" customWidth="1"/>
    <col min="7939" max="7939" width="10.5703125" style="306" customWidth="1"/>
    <col min="7940" max="7940" width="9.28515625" style="306" customWidth="1"/>
    <col min="7941" max="7941" width="9.7109375" style="306" customWidth="1"/>
    <col min="7942" max="7942" width="12.140625" style="306" customWidth="1"/>
    <col min="7943" max="7943" width="10" style="306" customWidth="1"/>
    <col min="7944" max="7945" width="9.28515625" style="306" customWidth="1"/>
    <col min="7946" max="7946" width="11.140625" style="306" customWidth="1"/>
    <col min="7947" max="7947" width="11.42578125" style="306" customWidth="1"/>
    <col min="7948" max="8111" width="8.85546875" style="306"/>
    <col min="8112" max="8112" width="5.28515625" style="306" customWidth="1"/>
    <col min="8113" max="8113" width="32.7109375" style="306" customWidth="1"/>
    <col min="8114" max="8114" width="10.5703125" style="306" customWidth="1"/>
    <col min="8115" max="8115" width="9.28515625" style="306" customWidth="1"/>
    <col min="8116" max="8116" width="9.7109375" style="306" customWidth="1"/>
    <col min="8117" max="8117" width="10.5703125" style="306" customWidth="1"/>
    <col min="8118" max="8118" width="10" style="306" customWidth="1"/>
    <col min="8119" max="8119" width="9.28515625" style="306" customWidth="1"/>
    <col min="8120" max="8120" width="9.85546875" style="306" customWidth="1"/>
    <col min="8121" max="8121" width="10" style="306" customWidth="1"/>
    <col min="8122" max="8122" width="10.28515625" style="306" customWidth="1"/>
    <col min="8123" max="8123" width="6.28515625" style="306" customWidth="1"/>
    <col min="8124" max="8192" width="8.85546875" style="306"/>
    <col min="8193" max="8193" width="4.28515625" style="306" customWidth="1"/>
    <col min="8194" max="8194" width="30.5703125" style="306" customWidth="1"/>
    <col min="8195" max="8195" width="10.5703125" style="306" customWidth="1"/>
    <col min="8196" max="8196" width="9.28515625" style="306" customWidth="1"/>
    <col min="8197" max="8197" width="9.7109375" style="306" customWidth="1"/>
    <col min="8198" max="8198" width="12.140625" style="306" customWidth="1"/>
    <col min="8199" max="8199" width="10" style="306" customWidth="1"/>
    <col min="8200" max="8201" width="9.28515625" style="306" customWidth="1"/>
    <col min="8202" max="8202" width="11.140625" style="306" customWidth="1"/>
    <col min="8203" max="8203" width="11.42578125" style="306" customWidth="1"/>
    <col min="8204" max="8367" width="8.85546875" style="306"/>
    <col min="8368" max="8368" width="5.28515625" style="306" customWidth="1"/>
    <col min="8369" max="8369" width="32.7109375" style="306" customWidth="1"/>
    <col min="8370" max="8370" width="10.5703125" style="306" customWidth="1"/>
    <col min="8371" max="8371" width="9.28515625" style="306" customWidth="1"/>
    <col min="8372" max="8372" width="9.7109375" style="306" customWidth="1"/>
    <col min="8373" max="8373" width="10.5703125" style="306" customWidth="1"/>
    <col min="8374" max="8374" width="10" style="306" customWidth="1"/>
    <col min="8375" max="8375" width="9.28515625" style="306" customWidth="1"/>
    <col min="8376" max="8376" width="9.85546875" style="306" customWidth="1"/>
    <col min="8377" max="8377" width="10" style="306" customWidth="1"/>
    <col min="8378" max="8378" width="10.28515625" style="306" customWidth="1"/>
    <col min="8379" max="8379" width="6.28515625" style="306" customWidth="1"/>
    <col min="8380" max="8448" width="8.85546875" style="306"/>
    <col min="8449" max="8449" width="4.28515625" style="306" customWidth="1"/>
    <col min="8450" max="8450" width="30.5703125" style="306" customWidth="1"/>
    <col min="8451" max="8451" width="10.5703125" style="306" customWidth="1"/>
    <col min="8452" max="8452" width="9.28515625" style="306" customWidth="1"/>
    <col min="8453" max="8453" width="9.7109375" style="306" customWidth="1"/>
    <col min="8454" max="8454" width="12.140625" style="306" customWidth="1"/>
    <col min="8455" max="8455" width="10" style="306" customWidth="1"/>
    <col min="8456" max="8457" width="9.28515625" style="306" customWidth="1"/>
    <col min="8458" max="8458" width="11.140625" style="306" customWidth="1"/>
    <col min="8459" max="8459" width="11.42578125" style="306" customWidth="1"/>
    <col min="8460" max="8623" width="8.85546875" style="306"/>
    <col min="8624" max="8624" width="5.28515625" style="306" customWidth="1"/>
    <col min="8625" max="8625" width="32.7109375" style="306" customWidth="1"/>
    <col min="8626" max="8626" width="10.5703125" style="306" customWidth="1"/>
    <col min="8627" max="8627" width="9.28515625" style="306" customWidth="1"/>
    <col min="8628" max="8628" width="9.7109375" style="306" customWidth="1"/>
    <col min="8629" max="8629" width="10.5703125" style="306" customWidth="1"/>
    <col min="8630" max="8630" width="10" style="306" customWidth="1"/>
    <col min="8631" max="8631" width="9.28515625" style="306" customWidth="1"/>
    <col min="8632" max="8632" width="9.85546875" style="306" customWidth="1"/>
    <col min="8633" max="8633" width="10" style="306" customWidth="1"/>
    <col min="8634" max="8634" width="10.28515625" style="306" customWidth="1"/>
    <col min="8635" max="8635" width="6.28515625" style="306" customWidth="1"/>
    <col min="8636" max="8704" width="8.85546875" style="306"/>
    <col min="8705" max="8705" width="4.28515625" style="306" customWidth="1"/>
    <col min="8706" max="8706" width="30.5703125" style="306" customWidth="1"/>
    <col min="8707" max="8707" width="10.5703125" style="306" customWidth="1"/>
    <col min="8708" max="8708" width="9.28515625" style="306" customWidth="1"/>
    <col min="8709" max="8709" width="9.7109375" style="306" customWidth="1"/>
    <col min="8710" max="8710" width="12.140625" style="306" customWidth="1"/>
    <col min="8711" max="8711" width="10" style="306" customWidth="1"/>
    <col min="8712" max="8713" width="9.28515625" style="306" customWidth="1"/>
    <col min="8714" max="8714" width="11.140625" style="306" customWidth="1"/>
    <col min="8715" max="8715" width="11.42578125" style="306" customWidth="1"/>
    <col min="8716" max="8879" width="8.85546875" style="306"/>
    <col min="8880" max="8880" width="5.28515625" style="306" customWidth="1"/>
    <col min="8881" max="8881" width="32.7109375" style="306" customWidth="1"/>
    <col min="8882" max="8882" width="10.5703125" style="306" customWidth="1"/>
    <col min="8883" max="8883" width="9.28515625" style="306" customWidth="1"/>
    <col min="8884" max="8884" width="9.7109375" style="306" customWidth="1"/>
    <col min="8885" max="8885" width="10.5703125" style="306" customWidth="1"/>
    <col min="8886" max="8886" width="10" style="306" customWidth="1"/>
    <col min="8887" max="8887" width="9.28515625" style="306" customWidth="1"/>
    <col min="8888" max="8888" width="9.85546875" style="306" customWidth="1"/>
    <col min="8889" max="8889" width="10" style="306" customWidth="1"/>
    <col min="8890" max="8890" width="10.28515625" style="306" customWidth="1"/>
    <col min="8891" max="8891" width="6.28515625" style="306" customWidth="1"/>
    <col min="8892" max="8960" width="8.85546875" style="306"/>
    <col min="8961" max="8961" width="4.28515625" style="306" customWidth="1"/>
    <col min="8962" max="8962" width="30.5703125" style="306" customWidth="1"/>
    <col min="8963" max="8963" width="10.5703125" style="306" customWidth="1"/>
    <col min="8964" max="8964" width="9.28515625" style="306" customWidth="1"/>
    <col min="8965" max="8965" width="9.7109375" style="306" customWidth="1"/>
    <col min="8966" max="8966" width="12.140625" style="306" customWidth="1"/>
    <col min="8967" max="8967" width="10" style="306" customWidth="1"/>
    <col min="8968" max="8969" width="9.28515625" style="306" customWidth="1"/>
    <col min="8970" max="8970" width="11.140625" style="306" customWidth="1"/>
    <col min="8971" max="8971" width="11.42578125" style="306" customWidth="1"/>
    <col min="8972" max="9135" width="8.85546875" style="306"/>
    <col min="9136" max="9136" width="5.28515625" style="306" customWidth="1"/>
    <col min="9137" max="9137" width="32.7109375" style="306" customWidth="1"/>
    <col min="9138" max="9138" width="10.5703125" style="306" customWidth="1"/>
    <col min="9139" max="9139" width="9.28515625" style="306" customWidth="1"/>
    <col min="9140" max="9140" width="9.7109375" style="306" customWidth="1"/>
    <col min="9141" max="9141" width="10.5703125" style="306" customWidth="1"/>
    <col min="9142" max="9142" width="10" style="306" customWidth="1"/>
    <col min="9143" max="9143" width="9.28515625" style="306" customWidth="1"/>
    <col min="9144" max="9144" width="9.85546875" style="306" customWidth="1"/>
    <col min="9145" max="9145" width="10" style="306" customWidth="1"/>
    <col min="9146" max="9146" width="10.28515625" style="306" customWidth="1"/>
    <col min="9147" max="9147" width="6.28515625" style="306" customWidth="1"/>
    <col min="9148" max="9216" width="8.85546875" style="306"/>
    <col min="9217" max="9217" width="4.28515625" style="306" customWidth="1"/>
    <col min="9218" max="9218" width="30.5703125" style="306" customWidth="1"/>
    <col min="9219" max="9219" width="10.5703125" style="306" customWidth="1"/>
    <col min="9220" max="9220" width="9.28515625" style="306" customWidth="1"/>
    <col min="9221" max="9221" width="9.7109375" style="306" customWidth="1"/>
    <col min="9222" max="9222" width="12.140625" style="306" customWidth="1"/>
    <col min="9223" max="9223" width="10" style="306" customWidth="1"/>
    <col min="9224" max="9225" width="9.28515625" style="306" customWidth="1"/>
    <col min="9226" max="9226" width="11.140625" style="306" customWidth="1"/>
    <col min="9227" max="9227" width="11.42578125" style="306" customWidth="1"/>
    <col min="9228" max="9391" width="8.85546875" style="306"/>
    <col min="9392" max="9392" width="5.28515625" style="306" customWidth="1"/>
    <col min="9393" max="9393" width="32.7109375" style="306" customWidth="1"/>
    <col min="9394" max="9394" width="10.5703125" style="306" customWidth="1"/>
    <col min="9395" max="9395" width="9.28515625" style="306" customWidth="1"/>
    <col min="9396" max="9396" width="9.7109375" style="306" customWidth="1"/>
    <col min="9397" max="9397" width="10.5703125" style="306" customWidth="1"/>
    <col min="9398" max="9398" width="10" style="306" customWidth="1"/>
    <col min="9399" max="9399" width="9.28515625" style="306" customWidth="1"/>
    <col min="9400" max="9400" width="9.85546875" style="306" customWidth="1"/>
    <col min="9401" max="9401" width="10" style="306" customWidth="1"/>
    <col min="9402" max="9402" width="10.28515625" style="306" customWidth="1"/>
    <col min="9403" max="9403" width="6.28515625" style="306" customWidth="1"/>
    <col min="9404" max="9472" width="8.85546875" style="306"/>
    <col min="9473" max="9473" width="4.28515625" style="306" customWidth="1"/>
    <col min="9474" max="9474" width="30.5703125" style="306" customWidth="1"/>
    <col min="9475" max="9475" width="10.5703125" style="306" customWidth="1"/>
    <col min="9476" max="9476" width="9.28515625" style="306" customWidth="1"/>
    <col min="9477" max="9477" width="9.7109375" style="306" customWidth="1"/>
    <col min="9478" max="9478" width="12.140625" style="306" customWidth="1"/>
    <col min="9479" max="9479" width="10" style="306" customWidth="1"/>
    <col min="9480" max="9481" width="9.28515625" style="306" customWidth="1"/>
    <col min="9482" max="9482" width="11.140625" style="306" customWidth="1"/>
    <col min="9483" max="9483" width="11.42578125" style="306" customWidth="1"/>
    <col min="9484" max="9647" width="8.85546875" style="306"/>
    <col min="9648" max="9648" width="5.28515625" style="306" customWidth="1"/>
    <col min="9649" max="9649" width="32.7109375" style="306" customWidth="1"/>
    <col min="9650" max="9650" width="10.5703125" style="306" customWidth="1"/>
    <col min="9651" max="9651" width="9.28515625" style="306" customWidth="1"/>
    <col min="9652" max="9652" width="9.7109375" style="306" customWidth="1"/>
    <col min="9653" max="9653" width="10.5703125" style="306" customWidth="1"/>
    <col min="9654" max="9654" width="10" style="306" customWidth="1"/>
    <col min="9655" max="9655" width="9.28515625" style="306" customWidth="1"/>
    <col min="9656" max="9656" width="9.85546875" style="306" customWidth="1"/>
    <col min="9657" max="9657" width="10" style="306" customWidth="1"/>
    <col min="9658" max="9658" width="10.28515625" style="306" customWidth="1"/>
    <col min="9659" max="9659" width="6.28515625" style="306" customWidth="1"/>
    <col min="9660" max="9728" width="8.85546875" style="306"/>
    <col min="9729" max="9729" width="4.28515625" style="306" customWidth="1"/>
    <col min="9730" max="9730" width="30.5703125" style="306" customWidth="1"/>
    <col min="9731" max="9731" width="10.5703125" style="306" customWidth="1"/>
    <col min="9732" max="9732" width="9.28515625" style="306" customWidth="1"/>
    <col min="9733" max="9733" width="9.7109375" style="306" customWidth="1"/>
    <col min="9734" max="9734" width="12.140625" style="306" customWidth="1"/>
    <col min="9735" max="9735" width="10" style="306" customWidth="1"/>
    <col min="9736" max="9737" width="9.28515625" style="306" customWidth="1"/>
    <col min="9738" max="9738" width="11.140625" style="306" customWidth="1"/>
    <col min="9739" max="9739" width="11.42578125" style="306" customWidth="1"/>
    <col min="9740" max="9903" width="8.85546875" style="306"/>
    <col min="9904" max="9904" width="5.28515625" style="306" customWidth="1"/>
    <col min="9905" max="9905" width="32.7109375" style="306" customWidth="1"/>
    <col min="9906" max="9906" width="10.5703125" style="306" customWidth="1"/>
    <col min="9907" max="9907" width="9.28515625" style="306" customWidth="1"/>
    <col min="9908" max="9908" width="9.7109375" style="306" customWidth="1"/>
    <col min="9909" max="9909" width="10.5703125" style="306" customWidth="1"/>
    <col min="9910" max="9910" width="10" style="306" customWidth="1"/>
    <col min="9911" max="9911" width="9.28515625" style="306" customWidth="1"/>
    <col min="9912" max="9912" width="9.85546875" style="306" customWidth="1"/>
    <col min="9913" max="9913" width="10" style="306" customWidth="1"/>
    <col min="9914" max="9914" width="10.28515625" style="306" customWidth="1"/>
    <col min="9915" max="9915" width="6.28515625" style="306" customWidth="1"/>
    <col min="9916" max="9984" width="8.85546875" style="306"/>
    <col min="9985" max="9985" width="4.28515625" style="306" customWidth="1"/>
    <col min="9986" max="9986" width="30.5703125" style="306" customWidth="1"/>
    <col min="9987" max="9987" width="10.5703125" style="306" customWidth="1"/>
    <col min="9988" max="9988" width="9.28515625" style="306" customWidth="1"/>
    <col min="9989" max="9989" width="9.7109375" style="306" customWidth="1"/>
    <col min="9990" max="9990" width="12.140625" style="306" customWidth="1"/>
    <col min="9991" max="9991" width="10" style="306" customWidth="1"/>
    <col min="9992" max="9993" width="9.28515625" style="306" customWidth="1"/>
    <col min="9994" max="9994" width="11.140625" style="306" customWidth="1"/>
    <col min="9995" max="9995" width="11.42578125" style="306" customWidth="1"/>
    <col min="9996" max="10159" width="8.85546875" style="306"/>
    <col min="10160" max="10160" width="5.28515625" style="306" customWidth="1"/>
    <col min="10161" max="10161" width="32.7109375" style="306" customWidth="1"/>
    <col min="10162" max="10162" width="10.5703125" style="306" customWidth="1"/>
    <col min="10163" max="10163" width="9.28515625" style="306" customWidth="1"/>
    <col min="10164" max="10164" width="9.7109375" style="306" customWidth="1"/>
    <col min="10165" max="10165" width="10.5703125" style="306" customWidth="1"/>
    <col min="10166" max="10166" width="10" style="306" customWidth="1"/>
    <col min="10167" max="10167" width="9.28515625" style="306" customWidth="1"/>
    <col min="10168" max="10168" width="9.85546875" style="306" customWidth="1"/>
    <col min="10169" max="10169" width="10" style="306" customWidth="1"/>
    <col min="10170" max="10170" width="10.28515625" style="306" customWidth="1"/>
    <col min="10171" max="10171" width="6.28515625" style="306" customWidth="1"/>
    <col min="10172" max="10240" width="8.85546875" style="306"/>
    <col min="10241" max="10241" width="4.28515625" style="306" customWidth="1"/>
    <col min="10242" max="10242" width="30.5703125" style="306" customWidth="1"/>
    <col min="10243" max="10243" width="10.5703125" style="306" customWidth="1"/>
    <col min="10244" max="10244" width="9.28515625" style="306" customWidth="1"/>
    <col min="10245" max="10245" width="9.7109375" style="306" customWidth="1"/>
    <col min="10246" max="10246" width="12.140625" style="306" customWidth="1"/>
    <col min="10247" max="10247" width="10" style="306" customWidth="1"/>
    <col min="10248" max="10249" width="9.28515625" style="306" customWidth="1"/>
    <col min="10250" max="10250" width="11.140625" style="306" customWidth="1"/>
    <col min="10251" max="10251" width="11.42578125" style="306" customWidth="1"/>
    <col min="10252" max="10415" width="8.85546875" style="306"/>
    <col min="10416" max="10416" width="5.28515625" style="306" customWidth="1"/>
    <col min="10417" max="10417" width="32.7109375" style="306" customWidth="1"/>
    <col min="10418" max="10418" width="10.5703125" style="306" customWidth="1"/>
    <col min="10419" max="10419" width="9.28515625" style="306" customWidth="1"/>
    <col min="10420" max="10420" width="9.7109375" style="306" customWidth="1"/>
    <col min="10421" max="10421" width="10.5703125" style="306" customWidth="1"/>
    <col min="10422" max="10422" width="10" style="306" customWidth="1"/>
    <col min="10423" max="10423" width="9.28515625" style="306" customWidth="1"/>
    <col min="10424" max="10424" width="9.85546875" style="306" customWidth="1"/>
    <col min="10425" max="10425" width="10" style="306" customWidth="1"/>
    <col min="10426" max="10426" width="10.28515625" style="306" customWidth="1"/>
    <col min="10427" max="10427" width="6.28515625" style="306" customWidth="1"/>
    <col min="10428" max="10496" width="8.85546875" style="306"/>
    <col min="10497" max="10497" width="4.28515625" style="306" customWidth="1"/>
    <col min="10498" max="10498" width="30.5703125" style="306" customWidth="1"/>
    <col min="10499" max="10499" width="10.5703125" style="306" customWidth="1"/>
    <col min="10500" max="10500" width="9.28515625" style="306" customWidth="1"/>
    <col min="10501" max="10501" width="9.7109375" style="306" customWidth="1"/>
    <col min="10502" max="10502" width="12.140625" style="306" customWidth="1"/>
    <col min="10503" max="10503" width="10" style="306" customWidth="1"/>
    <col min="10504" max="10505" width="9.28515625" style="306" customWidth="1"/>
    <col min="10506" max="10506" width="11.140625" style="306" customWidth="1"/>
    <col min="10507" max="10507" width="11.42578125" style="306" customWidth="1"/>
    <col min="10508" max="10671" width="8.85546875" style="306"/>
    <col min="10672" max="10672" width="5.28515625" style="306" customWidth="1"/>
    <col min="10673" max="10673" width="32.7109375" style="306" customWidth="1"/>
    <col min="10674" max="10674" width="10.5703125" style="306" customWidth="1"/>
    <col min="10675" max="10675" width="9.28515625" style="306" customWidth="1"/>
    <col min="10676" max="10676" width="9.7109375" style="306" customWidth="1"/>
    <col min="10677" max="10677" width="10.5703125" style="306" customWidth="1"/>
    <col min="10678" max="10678" width="10" style="306" customWidth="1"/>
    <col min="10679" max="10679" width="9.28515625" style="306" customWidth="1"/>
    <col min="10680" max="10680" width="9.85546875" style="306" customWidth="1"/>
    <col min="10681" max="10681" width="10" style="306" customWidth="1"/>
    <col min="10682" max="10682" width="10.28515625" style="306" customWidth="1"/>
    <col min="10683" max="10683" width="6.28515625" style="306" customWidth="1"/>
    <col min="10684" max="10752" width="8.85546875" style="306"/>
    <col min="10753" max="10753" width="4.28515625" style="306" customWidth="1"/>
    <col min="10754" max="10754" width="30.5703125" style="306" customWidth="1"/>
    <col min="10755" max="10755" width="10.5703125" style="306" customWidth="1"/>
    <col min="10756" max="10756" width="9.28515625" style="306" customWidth="1"/>
    <col min="10757" max="10757" width="9.7109375" style="306" customWidth="1"/>
    <col min="10758" max="10758" width="12.140625" style="306" customWidth="1"/>
    <col min="10759" max="10759" width="10" style="306" customWidth="1"/>
    <col min="10760" max="10761" width="9.28515625" style="306" customWidth="1"/>
    <col min="10762" max="10762" width="11.140625" style="306" customWidth="1"/>
    <col min="10763" max="10763" width="11.42578125" style="306" customWidth="1"/>
    <col min="10764" max="10927" width="8.85546875" style="306"/>
    <col min="10928" max="10928" width="5.28515625" style="306" customWidth="1"/>
    <col min="10929" max="10929" width="32.7109375" style="306" customWidth="1"/>
    <col min="10930" max="10930" width="10.5703125" style="306" customWidth="1"/>
    <col min="10931" max="10931" width="9.28515625" style="306" customWidth="1"/>
    <col min="10932" max="10932" width="9.7109375" style="306" customWidth="1"/>
    <col min="10933" max="10933" width="10.5703125" style="306" customWidth="1"/>
    <col min="10934" max="10934" width="10" style="306" customWidth="1"/>
    <col min="10935" max="10935" width="9.28515625" style="306" customWidth="1"/>
    <col min="10936" max="10936" width="9.85546875" style="306" customWidth="1"/>
    <col min="10937" max="10937" width="10" style="306" customWidth="1"/>
    <col min="10938" max="10938" width="10.28515625" style="306" customWidth="1"/>
    <col min="10939" max="10939" width="6.28515625" style="306" customWidth="1"/>
    <col min="10940" max="11008" width="8.85546875" style="306"/>
    <col min="11009" max="11009" width="4.28515625" style="306" customWidth="1"/>
    <col min="11010" max="11010" width="30.5703125" style="306" customWidth="1"/>
    <col min="11011" max="11011" width="10.5703125" style="306" customWidth="1"/>
    <col min="11012" max="11012" width="9.28515625" style="306" customWidth="1"/>
    <col min="11013" max="11013" width="9.7109375" style="306" customWidth="1"/>
    <col min="11014" max="11014" width="12.140625" style="306" customWidth="1"/>
    <col min="11015" max="11015" width="10" style="306" customWidth="1"/>
    <col min="11016" max="11017" width="9.28515625" style="306" customWidth="1"/>
    <col min="11018" max="11018" width="11.140625" style="306" customWidth="1"/>
    <col min="11019" max="11019" width="11.42578125" style="306" customWidth="1"/>
    <col min="11020" max="11183" width="8.85546875" style="306"/>
    <col min="11184" max="11184" width="5.28515625" style="306" customWidth="1"/>
    <col min="11185" max="11185" width="32.7109375" style="306" customWidth="1"/>
    <col min="11186" max="11186" width="10.5703125" style="306" customWidth="1"/>
    <col min="11187" max="11187" width="9.28515625" style="306" customWidth="1"/>
    <col min="11188" max="11188" width="9.7109375" style="306" customWidth="1"/>
    <col min="11189" max="11189" width="10.5703125" style="306" customWidth="1"/>
    <col min="11190" max="11190" width="10" style="306" customWidth="1"/>
    <col min="11191" max="11191" width="9.28515625" style="306" customWidth="1"/>
    <col min="11192" max="11192" width="9.85546875" style="306" customWidth="1"/>
    <col min="11193" max="11193" width="10" style="306" customWidth="1"/>
    <col min="11194" max="11194" width="10.28515625" style="306" customWidth="1"/>
    <col min="11195" max="11195" width="6.28515625" style="306" customWidth="1"/>
    <col min="11196" max="11264" width="8.85546875" style="306"/>
    <col min="11265" max="11265" width="4.28515625" style="306" customWidth="1"/>
    <col min="11266" max="11266" width="30.5703125" style="306" customWidth="1"/>
    <col min="11267" max="11267" width="10.5703125" style="306" customWidth="1"/>
    <col min="11268" max="11268" width="9.28515625" style="306" customWidth="1"/>
    <col min="11269" max="11269" width="9.7109375" style="306" customWidth="1"/>
    <col min="11270" max="11270" width="12.140625" style="306" customWidth="1"/>
    <col min="11271" max="11271" width="10" style="306" customWidth="1"/>
    <col min="11272" max="11273" width="9.28515625" style="306" customWidth="1"/>
    <col min="11274" max="11274" width="11.140625" style="306" customWidth="1"/>
    <col min="11275" max="11275" width="11.42578125" style="306" customWidth="1"/>
    <col min="11276" max="11439" width="8.85546875" style="306"/>
    <col min="11440" max="11440" width="5.28515625" style="306" customWidth="1"/>
    <col min="11441" max="11441" width="32.7109375" style="306" customWidth="1"/>
    <col min="11442" max="11442" width="10.5703125" style="306" customWidth="1"/>
    <col min="11443" max="11443" width="9.28515625" style="306" customWidth="1"/>
    <col min="11444" max="11444" width="9.7109375" style="306" customWidth="1"/>
    <col min="11445" max="11445" width="10.5703125" style="306" customWidth="1"/>
    <col min="11446" max="11446" width="10" style="306" customWidth="1"/>
    <col min="11447" max="11447" width="9.28515625" style="306" customWidth="1"/>
    <col min="11448" max="11448" width="9.85546875" style="306" customWidth="1"/>
    <col min="11449" max="11449" width="10" style="306" customWidth="1"/>
    <col min="11450" max="11450" width="10.28515625" style="306" customWidth="1"/>
    <col min="11451" max="11451" width="6.28515625" style="306" customWidth="1"/>
    <col min="11452" max="11520" width="8.85546875" style="306"/>
    <col min="11521" max="11521" width="4.28515625" style="306" customWidth="1"/>
    <col min="11522" max="11522" width="30.5703125" style="306" customWidth="1"/>
    <col min="11523" max="11523" width="10.5703125" style="306" customWidth="1"/>
    <col min="11524" max="11524" width="9.28515625" style="306" customWidth="1"/>
    <col min="11525" max="11525" width="9.7109375" style="306" customWidth="1"/>
    <col min="11526" max="11526" width="12.140625" style="306" customWidth="1"/>
    <col min="11527" max="11527" width="10" style="306" customWidth="1"/>
    <col min="11528" max="11529" width="9.28515625" style="306" customWidth="1"/>
    <col min="11530" max="11530" width="11.140625" style="306" customWidth="1"/>
    <col min="11531" max="11531" width="11.42578125" style="306" customWidth="1"/>
    <col min="11532" max="11695" width="8.85546875" style="306"/>
    <col min="11696" max="11696" width="5.28515625" style="306" customWidth="1"/>
    <col min="11697" max="11697" width="32.7109375" style="306" customWidth="1"/>
    <col min="11698" max="11698" width="10.5703125" style="306" customWidth="1"/>
    <col min="11699" max="11699" width="9.28515625" style="306" customWidth="1"/>
    <col min="11700" max="11700" width="9.7109375" style="306" customWidth="1"/>
    <col min="11701" max="11701" width="10.5703125" style="306" customWidth="1"/>
    <col min="11702" max="11702" width="10" style="306" customWidth="1"/>
    <col min="11703" max="11703" width="9.28515625" style="306" customWidth="1"/>
    <col min="11704" max="11704" width="9.85546875" style="306" customWidth="1"/>
    <col min="11705" max="11705" width="10" style="306" customWidth="1"/>
    <col min="11706" max="11706" width="10.28515625" style="306" customWidth="1"/>
    <col min="11707" max="11707" width="6.28515625" style="306" customWidth="1"/>
    <col min="11708" max="11776" width="8.85546875" style="306"/>
    <col min="11777" max="11777" width="4.28515625" style="306" customWidth="1"/>
    <col min="11778" max="11778" width="30.5703125" style="306" customWidth="1"/>
    <col min="11779" max="11779" width="10.5703125" style="306" customWidth="1"/>
    <col min="11780" max="11780" width="9.28515625" style="306" customWidth="1"/>
    <col min="11781" max="11781" width="9.7109375" style="306" customWidth="1"/>
    <col min="11782" max="11782" width="12.140625" style="306" customWidth="1"/>
    <col min="11783" max="11783" width="10" style="306" customWidth="1"/>
    <col min="11784" max="11785" width="9.28515625" style="306" customWidth="1"/>
    <col min="11786" max="11786" width="11.140625" style="306" customWidth="1"/>
    <col min="11787" max="11787" width="11.42578125" style="306" customWidth="1"/>
    <col min="11788" max="11951" width="8.85546875" style="306"/>
    <col min="11952" max="11952" width="5.28515625" style="306" customWidth="1"/>
    <col min="11953" max="11953" width="32.7109375" style="306" customWidth="1"/>
    <col min="11954" max="11954" width="10.5703125" style="306" customWidth="1"/>
    <col min="11955" max="11955" width="9.28515625" style="306" customWidth="1"/>
    <col min="11956" max="11956" width="9.7109375" style="306" customWidth="1"/>
    <col min="11957" max="11957" width="10.5703125" style="306" customWidth="1"/>
    <col min="11958" max="11958" width="10" style="306" customWidth="1"/>
    <col min="11959" max="11959" width="9.28515625" style="306" customWidth="1"/>
    <col min="11960" max="11960" width="9.85546875" style="306" customWidth="1"/>
    <col min="11961" max="11961" width="10" style="306" customWidth="1"/>
    <col min="11962" max="11962" width="10.28515625" style="306" customWidth="1"/>
    <col min="11963" max="11963" width="6.28515625" style="306" customWidth="1"/>
    <col min="11964" max="12032" width="8.85546875" style="306"/>
    <col min="12033" max="12033" width="4.28515625" style="306" customWidth="1"/>
    <col min="12034" max="12034" width="30.5703125" style="306" customWidth="1"/>
    <col min="12035" max="12035" width="10.5703125" style="306" customWidth="1"/>
    <col min="12036" max="12036" width="9.28515625" style="306" customWidth="1"/>
    <col min="12037" max="12037" width="9.7109375" style="306" customWidth="1"/>
    <col min="12038" max="12038" width="12.140625" style="306" customWidth="1"/>
    <col min="12039" max="12039" width="10" style="306" customWidth="1"/>
    <col min="12040" max="12041" width="9.28515625" style="306" customWidth="1"/>
    <col min="12042" max="12042" width="11.140625" style="306" customWidth="1"/>
    <col min="12043" max="12043" width="11.42578125" style="306" customWidth="1"/>
    <col min="12044" max="12207" width="8.85546875" style="306"/>
    <col min="12208" max="12208" width="5.28515625" style="306" customWidth="1"/>
    <col min="12209" max="12209" width="32.7109375" style="306" customWidth="1"/>
    <col min="12210" max="12210" width="10.5703125" style="306" customWidth="1"/>
    <col min="12211" max="12211" width="9.28515625" style="306" customWidth="1"/>
    <col min="12212" max="12212" width="9.7109375" style="306" customWidth="1"/>
    <col min="12213" max="12213" width="10.5703125" style="306" customWidth="1"/>
    <col min="12214" max="12214" width="10" style="306" customWidth="1"/>
    <col min="12215" max="12215" width="9.28515625" style="306" customWidth="1"/>
    <col min="12216" max="12216" width="9.85546875" style="306" customWidth="1"/>
    <col min="12217" max="12217" width="10" style="306" customWidth="1"/>
    <col min="12218" max="12218" width="10.28515625" style="306" customWidth="1"/>
    <col min="12219" max="12219" width="6.28515625" style="306" customWidth="1"/>
    <col min="12220" max="12288" width="8.85546875" style="306"/>
    <col min="12289" max="12289" width="4.28515625" style="306" customWidth="1"/>
    <col min="12290" max="12290" width="30.5703125" style="306" customWidth="1"/>
    <col min="12291" max="12291" width="10.5703125" style="306" customWidth="1"/>
    <col min="12292" max="12292" width="9.28515625" style="306" customWidth="1"/>
    <col min="12293" max="12293" width="9.7109375" style="306" customWidth="1"/>
    <col min="12294" max="12294" width="12.140625" style="306" customWidth="1"/>
    <col min="12295" max="12295" width="10" style="306" customWidth="1"/>
    <col min="12296" max="12297" width="9.28515625" style="306" customWidth="1"/>
    <col min="12298" max="12298" width="11.140625" style="306" customWidth="1"/>
    <col min="12299" max="12299" width="11.42578125" style="306" customWidth="1"/>
    <col min="12300" max="12463" width="8.85546875" style="306"/>
    <col min="12464" max="12464" width="5.28515625" style="306" customWidth="1"/>
    <col min="12465" max="12465" width="32.7109375" style="306" customWidth="1"/>
    <col min="12466" max="12466" width="10.5703125" style="306" customWidth="1"/>
    <col min="12467" max="12467" width="9.28515625" style="306" customWidth="1"/>
    <col min="12468" max="12468" width="9.7109375" style="306" customWidth="1"/>
    <col min="12469" max="12469" width="10.5703125" style="306" customWidth="1"/>
    <col min="12470" max="12470" width="10" style="306" customWidth="1"/>
    <col min="12471" max="12471" width="9.28515625" style="306" customWidth="1"/>
    <col min="12472" max="12472" width="9.85546875" style="306" customWidth="1"/>
    <col min="12473" max="12473" width="10" style="306" customWidth="1"/>
    <col min="12474" max="12474" width="10.28515625" style="306" customWidth="1"/>
    <col min="12475" max="12475" width="6.28515625" style="306" customWidth="1"/>
    <col min="12476" max="12544" width="8.85546875" style="306"/>
    <col min="12545" max="12545" width="4.28515625" style="306" customWidth="1"/>
    <col min="12546" max="12546" width="30.5703125" style="306" customWidth="1"/>
    <col min="12547" max="12547" width="10.5703125" style="306" customWidth="1"/>
    <col min="12548" max="12548" width="9.28515625" style="306" customWidth="1"/>
    <col min="12549" max="12549" width="9.7109375" style="306" customWidth="1"/>
    <col min="12550" max="12550" width="12.140625" style="306" customWidth="1"/>
    <col min="12551" max="12551" width="10" style="306" customWidth="1"/>
    <col min="12552" max="12553" width="9.28515625" style="306" customWidth="1"/>
    <col min="12554" max="12554" width="11.140625" style="306" customWidth="1"/>
    <col min="12555" max="12555" width="11.42578125" style="306" customWidth="1"/>
    <col min="12556" max="12719" width="8.85546875" style="306"/>
    <col min="12720" max="12720" width="5.28515625" style="306" customWidth="1"/>
    <col min="12721" max="12721" width="32.7109375" style="306" customWidth="1"/>
    <col min="12722" max="12722" width="10.5703125" style="306" customWidth="1"/>
    <col min="12723" max="12723" width="9.28515625" style="306" customWidth="1"/>
    <col min="12724" max="12724" width="9.7109375" style="306" customWidth="1"/>
    <col min="12725" max="12725" width="10.5703125" style="306" customWidth="1"/>
    <col min="12726" max="12726" width="10" style="306" customWidth="1"/>
    <col min="12727" max="12727" width="9.28515625" style="306" customWidth="1"/>
    <col min="12728" max="12728" width="9.85546875" style="306" customWidth="1"/>
    <col min="12729" max="12729" width="10" style="306" customWidth="1"/>
    <col min="12730" max="12730" width="10.28515625" style="306" customWidth="1"/>
    <col min="12731" max="12731" width="6.28515625" style="306" customWidth="1"/>
    <col min="12732" max="12800" width="8.85546875" style="306"/>
    <col min="12801" max="12801" width="4.28515625" style="306" customWidth="1"/>
    <col min="12802" max="12802" width="30.5703125" style="306" customWidth="1"/>
    <col min="12803" max="12803" width="10.5703125" style="306" customWidth="1"/>
    <col min="12804" max="12804" width="9.28515625" style="306" customWidth="1"/>
    <col min="12805" max="12805" width="9.7109375" style="306" customWidth="1"/>
    <col min="12806" max="12806" width="12.140625" style="306" customWidth="1"/>
    <col min="12807" max="12807" width="10" style="306" customWidth="1"/>
    <col min="12808" max="12809" width="9.28515625" style="306" customWidth="1"/>
    <col min="12810" max="12810" width="11.140625" style="306" customWidth="1"/>
    <col min="12811" max="12811" width="11.42578125" style="306" customWidth="1"/>
    <col min="12812" max="12975" width="8.85546875" style="306"/>
    <col min="12976" max="12976" width="5.28515625" style="306" customWidth="1"/>
    <col min="12977" max="12977" width="32.7109375" style="306" customWidth="1"/>
    <col min="12978" max="12978" width="10.5703125" style="306" customWidth="1"/>
    <col min="12979" max="12979" width="9.28515625" style="306" customWidth="1"/>
    <col min="12980" max="12980" width="9.7109375" style="306" customWidth="1"/>
    <col min="12981" max="12981" width="10.5703125" style="306" customWidth="1"/>
    <col min="12982" max="12982" width="10" style="306" customWidth="1"/>
    <col min="12983" max="12983" width="9.28515625" style="306" customWidth="1"/>
    <col min="12984" max="12984" width="9.85546875" style="306" customWidth="1"/>
    <col min="12985" max="12985" width="10" style="306" customWidth="1"/>
    <col min="12986" max="12986" width="10.28515625" style="306" customWidth="1"/>
    <col min="12987" max="12987" width="6.28515625" style="306" customWidth="1"/>
    <col min="12988" max="13056" width="8.85546875" style="306"/>
    <col min="13057" max="13057" width="4.28515625" style="306" customWidth="1"/>
    <col min="13058" max="13058" width="30.5703125" style="306" customWidth="1"/>
    <col min="13059" max="13059" width="10.5703125" style="306" customWidth="1"/>
    <col min="13060" max="13060" width="9.28515625" style="306" customWidth="1"/>
    <col min="13061" max="13061" width="9.7109375" style="306" customWidth="1"/>
    <col min="13062" max="13062" width="12.140625" style="306" customWidth="1"/>
    <col min="13063" max="13063" width="10" style="306" customWidth="1"/>
    <col min="13064" max="13065" width="9.28515625" style="306" customWidth="1"/>
    <col min="13066" max="13066" width="11.140625" style="306" customWidth="1"/>
    <col min="13067" max="13067" width="11.42578125" style="306" customWidth="1"/>
    <col min="13068" max="13231" width="8.85546875" style="306"/>
    <col min="13232" max="13232" width="5.28515625" style="306" customWidth="1"/>
    <col min="13233" max="13233" width="32.7109375" style="306" customWidth="1"/>
    <col min="13234" max="13234" width="10.5703125" style="306" customWidth="1"/>
    <col min="13235" max="13235" width="9.28515625" style="306" customWidth="1"/>
    <col min="13236" max="13236" width="9.7109375" style="306" customWidth="1"/>
    <col min="13237" max="13237" width="10.5703125" style="306" customWidth="1"/>
    <col min="13238" max="13238" width="10" style="306" customWidth="1"/>
    <col min="13239" max="13239" width="9.28515625" style="306" customWidth="1"/>
    <col min="13240" max="13240" width="9.85546875" style="306" customWidth="1"/>
    <col min="13241" max="13241" width="10" style="306" customWidth="1"/>
    <col min="13242" max="13242" width="10.28515625" style="306" customWidth="1"/>
    <col min="13243" max="13243" width="6.28515625" style="306" customWidth="1"/>
    <col min="13244" max="13312" width="8.85546875" style="306"/>
    <col min="13313" max="13313" width="4.28515625" style="306" customWidth="1"/>
    <col min="13314" max="13314" width="30.5703125" style="306" customWidth="1"/>
    <col min="13315" max="13315" width="10.5703125" style="306" customWidth="1"/>
    <col min="13316" max="13316" width="9.28515625" style="306" customWidth="1"/>
    <col min="13317" max="13317" width="9.7109375" style="306" customWidth="1"/>
    <col min="13318" max="13318" width="12.140625" style="306" customWidth="1"/>
    <col min="13319" max="13319" width="10" style="306" customWidth="1"/>
    <col min="13320" max="13321" width="9.28515625" style="306" customWidth="1"/>
    <col min="13322" max="13322" width="11.140625" style="306" customWidth="1"/>
    <col min="13323" max="13323" width="11.42578125" style="306" customWidth="1"/>
    <col min="13324" max="13487" width="8.85546875" style="306"/>
    <col min="13488" max="13488" width="5.28515625" style="306" customWidth="1"/>
    <col min="13489" max="13489" width="32.7109375" style="306" customWidth="1"/>
    <col min="13490" max="13490" width="10.5703125" style="306" customWidth="1"/>
    <col min="13491" max="13491" width="9.28515625" style="306" customWidth="1"/>
    <col min="13492" max="13492" width="9.7109375" style="306" customWidth="1"/>
    <col min="13493" max="13493" width="10.5703125" style="306" customWidth="1"/>
    <col min="13494" max="13494" width="10" style="306" customWidth="1"/>
    <col min="13495" max="13495" width="9.28515625" style="306" customWidth="1"/>
    <col min="13496" max="13496" width="9.85546875" style="306" customWidth="1"/>
    <col min="13497" max="13497" width="10" style="306" customWidth="1"/>
    <col min="13498" max="13498" width="10.28515625" style="306" customWidth="1"/>
    <col min="13499" max="13499" width="6.28515625" style="306" customWidth="1"/>
    <col min="13500" max="13568" width="8.85546875" style="306"/>
    <col min="13569" max="13569" width="4.28515625" style="306" customWidth="1"/>
    <col min="13570" max="13570" width="30.5703125" style="306" customWidth="1"/>
    <col min="13571" max="13571" width="10.5703125" style="306" customWidth="1"/>
    <col min="13572" max="13572" width="9.28515625" style="306" customWidth="1"/>
    <col min="13573" max="13573" width="9.7109375" style="306" customWidth="1"/>
    <col min="13574" max="13574" width="12.140625" style="306" customWidth="1"/>
    <col min="13575" max="13575" width="10" style="306" customWidth="1"/>
    <col min="13576" max="13577" width="9.28515625" style="306" customWidth="1"/>
    <col min="13578" max="13578" width="11.140625" style="306" customWidth="1"/>
    <col min="13579" max="13579" width="11.42578125" style="306" customWidth="1"/>
    <col min="13580" max="13743" width="8.85546875" style="306"/>
    <col min="13744" max="13744" width="5.28515625" style="306" customWidth="1"/>
    <col min="13745" max="13745" width="32.7109375" style="306" customWidth="1"/>
    <col min="13746" max="13746" width="10.5703125" style="306" customWidth="1"/>
    <col min="13747" max="13747" width="9.28515625" style="306" customWidth="1"/>
    <col min="13748" max="13748" width="9.7109375" style="306" customWidth="1"/>
    <col min="13749" max="13749" width="10.5703125" style="306" customWidth="1"/>
    <col min="13750" max="13750" width="10" style="306" customWidth="1"/>
    <col min="13751" max="13751" width="9.28515625" style="306" customWidth="1"/>
    <col min="13752" max="13752" width="9.85546875" style="306" customWidth="1"/>
    <col min="13753" max="13753" width="10" style="306" customWidth="1"/>
    <col min="13754" max="13754" width="10.28515625" style="306" customWidth="1"/>
    <col min="13755" max="13755" width="6.28515625" style="306" customWidth="1"/>
    <col min="13756" max="13824" width="8.85546875" style="306"/>
    <col min="13825" max="13825" width="4.28515625" style="306" customWidth="1"/>
    <col min="13826" max="13826" width="30.5703125" style="306" customWidth="1"/>
    <col min="13827" max="13827" width="10.5703125" style="306" customWidth="1"/>
    <col min="13828" max="13828" width="9.28515625" style="306" customWidth="1"/>
    <col min="13829" max="13829" width="9.7109375" style="306" customWidth="1"/>
    <col min="13830" max="13830" width="12.140625" style="306" customWidth="1"/>
    <col min="13831" max="13831" width="10" style="306" customWidth="1"/>
    <col min="13832" max="13833" width="9.28515625" style="306" customWidth="1"/>
    <col min="13834" max="13834" width="11.140625" style="306" customWidth="1"/>
    <col min="13835" max="13835" width="11.42578125" style="306" customWidth="1"/>
    <col min="13836" max="13999" width="8.85546875" style="306"/>
    <col min="14000" max="14000" width="5.28515625" style="306" customWidth="1"/>
    <col min="14001" max="14001" width="32.7109375" style="306" customWidth="1"/>
    <col min="14002" max="14002" width="10.5703125" style="306" customWidth="1"/>
    <col min="14003" max="14003" width="9.28515625" style="306" customWidth="1"/>
    <col min="14004" max="14004" width="9.7109375" style="306" customWidth="1"/>
    <col min="14005" max="14005" width="10.5703125" style="306" customWidth="1"/>
    <col min="14006" max="14006" width="10" style="306" customWidth="1"/>
    <col min="14007" max="14007" width="9.28515625" style="306" customWidth="1"/>
    <col min="14008" max="14008" width="9.85546875" style="306" customWidth="1"/>
    <col min="14009" max="14009" width="10" style="306" customWidth="1"/>
    <col min="14010" max="14010" width="10.28515625" style="306" customWidth="1"/>
    <col min="14011" max="14011" width="6.28515625" style="306" customWidth="1"/>
    <col min="14012" max="14080" width="8.85546875" style="306"/>
    <col min="14081" max="14081" width="4.28515625" style="306" customWidth="1"/>
    <col min="14082" max="14082" width="30.5703125" style="306" customWidth="1"/>
    <col min="14083" max="14083" width="10.5703125" style="306" customWidth="1"/>
    <col min="14084" max="14084" width="9.28515625" style="306" customWidth="1"/>
    <col min="14085" max="14085" width="9.7109375" style="306" customWidth="1"/>
    <col min="14086" max="14086" width="12.140625" style="306" customWidth="1"/>
    <col min="14087" max="14087" width="10" style="306" customWidth="1"/>
    <col min="14088" max="14089" width="9.28515625" style="306" customWidth="1"/>
    <col min="14090" max="14090" width="11.140625" style="306" customWidth="1"/>
    <col min="14091" max="14091" width="11.42578125" style="306" customWidth="1"/>
    <col min="14092" max="14255" width="8.85546875" style="306"/>
    <col min="14256" max="14256" width="5.28515625" style="306" customWidth="1"/>
    <col min="14257" max="14257" width="32.7109375" style="306" customWidth="1"/>
    <col min="14258" max="14258" width="10.5703125" style="306" customWidth="1"/>
    <col min="14259" max="14259" width="9.28515625" style="306" customWidth="1"/>
    <col min="14260" max="14260" width="9.7109375" style="306" customWidth="1"/>
    <col min="14261" max="14261" width="10.5703125" style="306" customWidth="1"/>
    <col min="14262" max="14262" width="10" style="306" customWidth="1"/>
    <col min="14263" max="14263" width="9.28515625" style="306" customWidth="1"/>
    <col min="14264" max="14264" width="9.85546875" style="306" customWidth="1"/>
    <col min="14265" max="14265" width="10" style="306" customWidth="1"/>
    <col min="14266" max="14266" width="10.28515625" style="306" customWidth="1"/>
    <col min="14267" max="14267" width="6.28515625" style="306" customWidth="1"/>
    <col min="14268" max="14336" width="8.85546875" style="306"/>
    <col min="14337" max="14337" width="4.28515625" style="306" customWidth="1"/>
    <col min="14338" max="14338" width="30.5703125" style="306" customWidth="1"/>
    <col min="14339" max="14339" width="10.5703125" style="306" customWidth="1"/>
    <col min="14340" max="14340" width="9.28515625" style="306" customWidth="1"/>
    <col min="14341" max="14341" width="9.7109375" style="306" customWidth="1"/>
    <col min="14342" max="14342" width="12.140625" style="306" customWidth="1"/>
    <col min="14343" max="14343" width="10" style="306" customWidth="1"/>
    <col min="14344" max="14345" width="9.28515625" style="306" customWidth="1"/>
    <col min="14346" max="14346" width="11.140625" style="306" customWidth="1"/>
    <col min="14347" max="14347" width="11.42578125" style="306" customWidth="1"/>
    <col min="14348" max="14511" width="8.85546875" style="306"/>
    <col min="14512" max="14512" width="5.28515625" style="306" customWidth="1"/>
    <col min="14513" max="14513" width="32.7109375" style="306" customWidth="1"/>
    <col min="14514" max="14514" width="10.5703125" style="306" customWidth="1"/>
    <col min="14515" max="14515" width="9.28515625" style="306" customWidth="1"/>
    <col min="14516" max="14516" width="9.7109375" style="306" customWidth="1"/>
    <col min="14517" max="14517" width="10.5703125" style="306" customWidth="1"/>
    <col min="14518" max="14518" width="10" style="306" customWidth="1"/>
    <col min="14519" max="14519" width="9.28515625" style="306" customWidth="1"/>
    <col min="14520" max="14520" width="9.85546875" style="306" customWidth="1"/>
    <col min="14521" max="14521" width="10" style="306" customWidth="1"/>
    <col min="14522" max="14522" width="10.28515625" style="306" customWidth="1"/>
    <col min="14523" max="14523" width="6.28515625" style="306" customWidth="1"/>
    <col min="14524" max="14592" width="8.85546875" style="306"/>
    <col min="14593" max="14593" width="4.28515625" style="306" customWidth="1"/>
    <col min="14594" max="14594" width="30.5703125" style="306" customWidth="1"/>
    <col min="14595" max="14595" width="10.5703125" style="306" customWidth="1"/>
    <col min="14596" max="14596" width="9.28515625" style="306" customWidth="1"/>
    <col min="14597" max="14597" width="9.7109375" style="306" customWidth="1"/>
    <col min="14598" max="14598" width="12.140625" style="306" customWidth="1"/>
    <col min="14599" max="14599" width="10" style="306" customWidth="1"/>
    <col min="14600" max="14601" width="9.28515625" style="306" customWidth="1"/>
    <col min="14602" max="14602" width="11.140625" style="306" customWidth="1"/>
    <col min="14603" max="14603" width="11.42578125" style="306" customWidth="1"/>
    <col min="14604" max="14767" width="8.85546875" style="306"/>
    <col min="14768" max="14768" width="5.28515625" style="306" customWidth="1"/>
    <col min="14769" max="14769" width="32.7109375" style="306" customWidth="1"/>
    <col min="14770" max="14770" width="10.5703125" style="306" customWidth="1"/>
    <col min="14771" max="14771" width="9.28515625" style="306" customWidth="1"/>
    <col min="14772" max="14772" width="9.7109375" style="306" customWidth="1"/>
    <col min="14773" max="14773" width="10.5703125" style="306" customWidth="1"/>
    <col min="14774" max="14774" width="10" style="306" customWidth="1"/>
    <col min="14775" max="14775" width="9.28515625" style="306" customWidth="1"/>
    <col min="14776" max="14776" width="9.85546875" style="306" customWidth="1"/>
    <col min="14777" max="14777" width="10" style="306" customWidth="1"/>
    <col min="14778" max="14778" width="10.28515625" style="306" customWidth="1"/>
    <col min="14779" max="14779" width="6.28515625" style="306" customWidth="1"/>
    <col min="14780" max="14848" width="8.85546875" style="306"/>
    <col min="14849" max="14849" width="4.28515625" style="306" customWidth="1"/>
    <col min="14850" max="14850" width="30.5703125" style="306" customWidth="1"/>
    <col min="14851" max="14851" width="10.5703125" style="306" customWidth="1"/>
    <col min="14852" max="14852" width="9.28515625" style="306" customWidth="1"/>
    <col min="14853" max="14853" width="9.7109375" style="306" customWidth="1"/>
    <col min="14854" max="14854" width="12.140625" style="306" customWidth="1"/>
    <col min="14855" max="14855" width="10" style="306" customWidth="1"/>
    <col min="14856" max="14857" width="9.28515625" style="306" customWidth="1"/>
    <col min="14858" max="14858" width="11.140625" style="306" customWidth="1"/>
    <col min="14859" max="14859" width="11.42578125" style="306" customWidth="1"/>
    <col min="14860" max="15023" width="8.85546875" style="306"/>
    <col min="15024" max="15024" width="5.28515625" style="306" customWidth="1"/>
    <col min="15025" max="15025" width="32.7109375" style="306" customWidth="1"/>
    <col min="15026" max="15026" width="10.5703125" style="306" customWidth="1"/>
    <col min="15027" max="15027" width="9.28515625" style="306" customWidth="1"/>
    <col min="15028" max="15028" width="9.7109375" style="306" customWidth="1"/>
    <col min="15029" max="15029" width="10.5703125" style="306" customWidth="1"/>
    <col min="15030" max="15030" width="10" style="306" customWidth="1"/>
    <col min="15031" max="15031" width="9.28515625" style="306" customWidth="1"/>
    <col min="15032" max="15032" width="9.85546875" style="306" customWidth="1"/>
    <col min="15033" max="15033" width="10" style="306" customWidth="1"/>
    <col min="15034" max="15034" width="10.28515625" style="306" customWidth="1"/>
    <col min="15035" max="15035" width="6.28515625" style="306" customWidth="1"/>
    <col min="15036" max="15104" width="8.85546875" style="306"/>
    <col min="15105" max="15105" width="4.28515625" style="306" customWidth="1"/>
    <col min="15106" max="15106" width="30.5703125" style="306" customWidth="1"/>
    <col min="15107" max="15107" width="10.5703125" style="306" customWidth="1"/>
    <col min="15108" max="15108" width="9.28515625" style="306" customWidth="1"/>
    <col min="15109" max="15109" width="9.7109375" style="306" customWidth="1"/>
    <col min="15110" max="15110" width="12.140625" style="306" customWidth="1"/>
    <col min="15111" max="15111" width="10" style="306" customWidth="1"/>
    <col min="15112" max="15113" width="9.28515625" style="306" customWidth="1"/>
    <col min="15114" max="15114" width="11.140625" style="306" customWidth="1"/>
    <col min="15115" max="15115" width="11.42578125" style="306" customWidth="1"/>
    <col min="15116" max="15279" width="8.85546875" style="306"/>
    <col min="15280" max="15280" width="5.28515625" style="306" customWidth="1"/>
    <col min="15281" max="15281" width="32.7109375" style="306" customWidth="1"/>
    <col min="15282" max="15282" width="10.5703125" style="306" customWidth="1"/>
    <col min="15283" max="15283" width="9.28515625" style="306" customWidth="1"/>
    <col min="15284" max="15284" width="9.7109375" style="306" customWidth="1"/>
    <col min="15285" max="15285" width="10.5703125" style="306" customWidth="1"/>
    <col min="15286" max="15286" width="10" style="306" customWidth="1"/>
    <col min="15287" max="15287" width="9.28515625" style="306" customWidth="1"/>
    <col min="15288" max="15288" width="9.85546875" style="306" customWidth="1"/>
    <col min="15289" max="15289" width="10" style="306" customWidth="1"/>
    <col min="15290" max="15290" width="10.28515625" style="306" customWidth="1"/>
    <col min="15291" max="15291" width="6.28515625" style="306" customWidth="1"/>
    <col min="15292" max="15360" width="8.85546875" style="306"/>
    <col min="15361" max="15361" width="4.28515625" style="306" customWidth="1"/>
    <col min="15362" max="15362" width="30.5703125" style="306" customWidth="1"/>
    <col min="15363" max="15363" width="10.5703125" style="306" customWidth="1"/>
    <col min="15364" max="15364" width="9.28515625" style="306" customWidth="1"/>
    <col min="15365" max="15365" width="9.7109375" style="306" customWidth="1"/>
    <col min="15366" max="15366" width="12.140625" style="306" customWidth="1"/>
    <col min="15367" max="15367" width="10" style="306" customWidth="1"/>
    <col min="15368" max="15369" width="9.28515625" style="306" customWidth="1"/>
    <col min="15370" max="15370" width="11.140625" style="306" customWidth="1"/>
    <col min="15371" max="15371" width="11.42578125" style="306" customWidth="1"/>
    <col min="15372" max="15535" width="8.85546875" style="306"/>
    <col min="15536" max="15536" width="5.28515625" style="306" customWidth="1"/>
    <col min="15537" max="15537" width="32.7109375" style="306" customWidth="1"/>
    <col min="15538" max="15538" width="10.5703125" style="306" customWidth="1"/>
    <col min="15539" max="15539" width="9.28515625" style="306" customWidth="1"/>
    <col min="15540" max="15540" width="9.7109375" style="306" customWidth="1"/>
    <col min="15541" max="15541" width="10.5703125" style="306" customWidth="1"/>
    <col min="15542" max="15542" width="10" style="306" customWidth="1"/>
    <col min="15543" max="15543" width="9.28515625" style="306" customWidth="1"/>
    <col min="15544" max="15544" width="9.85546875" style="306" customWidth="1"/>
    <col min="15545" max="15545" width="10" style="306" customWidth="1"/>
    <col min="15546" max="15546" width="10.28515625" style="306" customWidth="1"/>
    <col min="15547" max="15547" width="6.28515625" style="306" customWidth="1"/>
    <col min="15548" max="15616" width="8.85546875" style="306"/>
    <col min="15617" max="15617" width="4.28515625" style="306" customWidth="1"/>
    <col min="15618" max="15618" width="30.5703125" style="306" customWidth="1"/>
    <col min="15619" max="15619" width="10.5703125" style="306" customWidth="1"/>
    <col min="15620" max="15620" width="9.28515625" style="306" customWidth="1"/>
    <col min="15621" max="15621" width="9.7109375" style="306" customWidth="1"/>
    <col min="15622" max="15622" width="12.140625" style="306" customWidth="1"/>
    <col min="15623" max="15623" width="10" style="306" customWidth="1"/>
    <col min="15624" max="15625" width="9.28515625" style="306" customWidth="1"/>
    <col min="15626" max="15626" width="11.140625" style="306" customWidth="1"/>
    <col min="15627" max="15627" width="11.42578125" style="306" customWidth="1"/>
    <col min="15628" max="15791" width="8.85546875" style="306"/>
    <col min="15792" max="15792" width="5.28515625" style="306" customWidth="1"/>
    <col min="15793" max="15793" width="32.7109375" style="306" customWidth="1"/>
    <col min="15794" max="15794" width="10.5703125" style="306" customWidth="1"/>
    <col min="15795" max="15795" width="9.28515625" style="306" customWidth="1"/>
    <col min="15796" max="15796" width="9.7109375" style="306" customWidth="1"/>
    <col min="15797" max="15797" width="10.5703125" style="306" customWidth="1"/>
    <col min="15798" max="15798" width="10" style="306" customWidth="1"/>
    <col min="15799" max="15799" width="9.28515625" style="306" customWidth="1"/>
    <col min="15800" max="15800" width="9.85546875" style="306" customWidth="1"/>
    <col min="15801" max="15801" width="10" style="306" customWidth="1"/>
    <col min="15802" max="15802" width="10.28515625" style="306" customWidth="1"/>
    <col min="15803" max="15803" width="6.28515625" style="306" customWidth="1"/>
    <col min="15804" max="15872" width="8.85546875" style="306"/>
    <col min="15873" max="15873" width="4.28515625" style="306" customWidth="1"/>
    <col min="15874" max="15874" width="30.5703125" style="306" customWidth="1"/>
    <col min="15875" max="15875" width="10.5703125" style="306" customWidth="1"/>
    <col min="15876" max="15876" width="9.28515625" style="306" customWidth="1"/>
    <col min="15877" max="15877" width="9.7109375" style="306" customWidth="1"/>
    <col min="15878" max="15878" width="12.140625" style="306" customWidth="1"/>
    <col min="15879" max="15879" width="10" style="306" customWidth="1"/>
    <col min="15880" max="15881" width="9.28515625" style="306" customWidth="1"/>
    <col min="15882" max="15882" width="11.140625" style="306" customWidth="1"/>
    <col min="15883" max="15883" width="11.42578125" style="306" customWidth="1"/>
    <col min="15884" max="16047" width="8.85546875" style="306"/>
    <col min="16048" max="16048" width="5.28515625" style="306" customWidth="1"/>
    <col min="16049" max="16049" width="32.7109375" style="306" customWidth="1"/>
    <col min="16050" max="16050" width="10.5703125" style="306" customWidth="1"/>
    <col min="16051" max="16051" width="9.28515625" style="306" customWidth="1"/>
    <col min="16052" max="16052" width="9.7109375" style="306" customWidth="1"/>
    <col min="16053" max="16053" width="10.5703125" style="306" customWidth="1"/>
    <col min="16054" max="16054" width="10" style="306" customWidth="1"/>
    <col min="16055" max="16055" width="9.28515625" style="306" customWidth="1"/>
    <col min="16056" max="16056" width="9.85546875" style="306" customWidth="1"/>
    <col min="16057" max="16057" width="10" style="306" customWidth="1"/>
    <col min="16058" max="16058" width="10.28515625" style="306" customWidth="1"/>
    <col min="16059" max="16059" width="6.28515625" style="306" customWidth="1"/>
    <col min="16060" max="16128" width="8.85546875" style="306"/>
    <col min="16129" max="16129" width="4.28515625" style="306" customWidth="1"/>
    <col min="16130" max="16130" width="30.5703125" style="306" customWidth="1"/>
    <col min="16131" max="16131" width="10.5703125" style="306" customWidth="1"/>
    <col min="16132" max="16132" width="9.28515625" style="306" customWidth="1"/>
    <col min="16133" max="16133" width="9.7109375" style="306" customWidth="1"/>
    <col min="16134" max="16134" width="12.140625" style="306" customWidth="1"/>
    <col min="16135" max="16135" width="10" style="306" customWidth="1"/>
    <col min="16136" max="16137" width="9.28515625" style="306" customWidth="1"/>
    <col min="16138" max="16138" width="11.140625" style="306" customWidth="1"/>
    <col min="16139" max="16139" width="11.42578125" style="306" customWidth="1"/>
    <col min="16140" max="16303" width="8.85546875" style="306"/>
    <col min="16304" max="16304" width="5.28515625" style="306" customWidth="1"/>
    <col min="16305" max="16305" width="32.7109375" style="306" customWidth="1"/>
    <col min="16306" max="16306" width="10.5703125" style="306" customWidth="1"/>
    <col min="16307" max="16307" width="9.28515625" style="306" customWidth="1"/>
    <col min="16308" max="16308" width="9.7109375" style="306" customWidth="1"/>
    <col min="16309" max="16309" width="10.5703125" style="306" customWidth="1"/>
    <col min="16310" max="16310" width="10" style="306" customWidth="1"/>
    <col min="16311" max="16311" width="9.28515625" style="306" customWidth="1"/>
    <col min="16312" max="16312" width="9.85546875" style="306" customWidth="1"/>
    <col min="16313" max="16313" width="10" style="306" customWidth="1"/>
    <col min="16314" max="16314" width="10.28515625" style="306" customWidth="1"/>
    <col min="16315" max="16315" width="6.28515625" style="306" customWidth="1"/>
    <col min="16316" max="16384" width="8.85546875" style="306"/>
  </cols>
  <sheetData>
    <row r="1" spans="1:11" x14ac:dyDescent="0.2">
      <c r="H1" s="454" t="s">
        <v>286</v>
      </c>
      <c r="I1" s="454"/>
      <c r="J1" s="454"/>
      <c r="K1" s="454"/>
    </row>
    <row r="2" spans="1:11" ht="13.5" thickBot="1" x14ac:dyDescent="0.25">
      <c r="A2" s="455" t="s">
        <v>287</v>
      </c>
      <c r="B2" s="455"/>
      <c r="C2" s="455"/>
      <c r="D2" s="455"/>
      <c r="E2" s="455"/>
      <c r="F2" s="455"/>
      <c r="G2" s="455"/>
      <c r="H2" s="455"/>
      <c r="I2" s="455"/>
      <c r="J2" s="455"/>
      <c r="K2" s="455"/>
    </row>
    <row r="3" spans="1:11" ht="76.5" x14ac:dyDescent="0.2">
      <c r="A3" s="456" t="s">
        <v>32</v>
      </c>
      <c r="B3" s="459" t="s">
        <v>288</v>
      </c>
      <c r="C3" s="307" t="s">
        <v>289</v>
      </c>
      <c r="D3" s="307" t="s">
        <v>290</v>
      </c>
      <c r="E3" s="307" t="s">
        <v>278</v>
      </c>
      <c r="F3" s="307" t="s">
        <v>291</v>
      </c>
      <c r="G3" s="308" t="s">
        <v>292</v>
      </c>
      <c r="H3" s="307" t="s">
        <v>293</v>
      </c>
      <c r="I3" s="307" t="s">
        <v>294</v>
      </c>
      <c r="J3" s="307" t="s">
        <v>295</v>
      </c>
      <c r="K3" s="309" t="s">
        <v>296</v>
      </c>
    </row>
    <row r="4" spans="1:11" hidden="1" x14ac:dyDescent="0.2">
      <c r="A4" s="457"/>
      <c r="B4" s="460"/>
      <c r="C4" s="462" t="s">
        <v>18</v>
      </c>
      <c r="D4" s="463"/>
      <c r="E4" s="463"/>
      <c r="F4" s="463"/>
      <c r="G4" s="463"/>
      <c r="H4" s="464"/>
      <c r="I4" s="310" t="s">
        <v>297</v>
      </c>
      <c r="J4" s="311" t="s">
        <v>18</v>
      </c>
      <c r="K4" s="312" t="s">
        <v>297</v>
      </c>
    </row>
    <row r="5" spans="1:11" ht="13.5" thickBot="1" x14ac:dyDescent="0.25">
      <c r="A5" s="458"/>
      <c r="B5" s="461"/>
      <c r="C5" s="465" t="s">
        <v>298</v>
      </c>
      <c r="D5" s="465"/>
      <c r="E5" s="465"/>
      <c r="F5" s="465"/>
      <c r="G5" s="465"/>
      <c r="H5" s="465"/>
      <c r="I5" s="339" t="s">
        <v>297</v>
      </c>
      <c r="J5" s="339" t="s">
        <v>298</v>
      </c>
      <c r="K5" s="313" t="s">
        <v>297</v>
      </c>
    </row>
    <row r="6" spans="1:11" x14ac:dyDescent="0.2">
      <c r="A6" s="314">
        <v>1</v>
      </c>
      <c r="B6" s="315">
        <v>2</v>
      </c>
      <c r="C6" s="316">
        <v>3</v>
      </c>
      <c r="D6" s="316">
        <v>4</v>
      </c>
      <c r="E6" s="316">
        <v>5</v>
      </c>
      <c r="F6" s="316">
        <v>6</v>
      </c>
      <c r="G6" s="316">
        <v>7</v>
      </c>
      <c r="H6" s="316">
        <v>8</v>
      </c>
      <c r="I6" s="314">
        <v>9</v>
      </c>
      <c r="J6" s="317">
        <v>10</v>
      </c>
      <c r="K6" s="317">
        <v>11</v>
      </c>
    </row>
    <row r="7" spans="1:11" ht="38.25" x14ac:dyDescent="0.2">
      <c r="A7" s="318">
        <v>3</v>
      </c>
      <c r="B7" s="319" t="s">
        <v>299</v>
      </c>
      <c r="C7" s="320">
        <v>24021</v>
      </c>
      <c r="D7" s="320">
        <f>SUM(E7-C7)</f>
        <v>1500</v>
      </c>
      <c r="E7" s="321">
        <v>25521</v>
      </c>
      <c r="F7" s="322">
        <v>27190.799999999999</v>
      </c>
      <c r="G7" s="323">
        <v>28527</v>
      </c>
      <c r="H7" s="320">
        <f>SUM(G7-C7)</f>
        <v>4506</v>
      </c>
      <c r="I7" s="321">
        <f>SUM(G7/C7*100)</f>
        <v>118.75858623704258</v>
      </c>
      <c r="J7" s="321">
        <f>G7-E7</f>
        <v>3006</v>
      </c>
      <c r="K7" s="321">
        <f>SUM(G7/E7*100)</f>
        <v>111.77853532385093</v>
      </c>
    </row>
    <row r="8" spans="1:11" ht="25.5" x14ac:dyDescent="0.2">
      <c r="A8" s="318">
        <v>4</v>
      </c>
      <c r="B8" s="319" t="s">
        <v>300</v>
      </c>
      <c r="C8" s="320">
        <v>50</v>
      </c>
      <c r="D8" s="320">
        <f t="shared" ref="D8:D17" si="0">SUM(E8-C8)</f>
        <v>0</v>
      </c>
      <c r="E8" s="321">
        <v>50</v>
      </c>
      <c r="F8" s="322">
        <v>63</v>
      </c>
      <c r="G8" s="323">
        <v>41</v>
      </c>
      <c r="H8" s="320">
        <f t="shared" ref="H8:H37" si="1">SUM(G8-C8)</f>
        <v>-9</v>
      </c>
      <c r="I8" s="321">
        <f t="shared" ref="I8:I37" si="2">SUM(G8/C8*100)</f>
        <v>82</v>
      </c>
      <c r="J8" s="321">
        <f t="shared" ref="J8:J37" si="3">G8-E8</f>
        <v>-9</v>
      </c>
      <c r="K8" s="321">
        <f t="shared" ref="K8:K37" si="4">SUM(G8/E8*100)</f>
        <v>82</v>
      </c>
    </row>
    <row r="9" spans="1:11" x14ac:dyDescent="0.2">
      <c r="A9" s="318">
        <v>5</v>
      </c>
      <c r="B9" s="319" t="s">
        <v>301</v>
      </c>
      <c r="C9" s="320">
        <v>420</v>
      </c>
      <c r="D9" s="320">
        <f t="shared" si="0"/>
        <v>0</v>
      </c>
      <c r="E9" s="321">
        <v>420</v>
      </c>
      <c r="F9" s="322">
        <v>433.2</v>
      </c>
      <c r="G9" s="323">
        <v>420</v>
      </c>
      <c r="H9" s="320">
        <f t="shared" si="1"/>
        <v>0</v>
      </c>
      <c r="I9" s="321">
        <f t="shared" si="2"/>
        <v>100</v>
      </c>
      <c r="J9" s="321">
        <f t="shared" si="3"/>
        <v>0</v>
      </c>
      <c r="K9" s="321">
        <f t="shared" si="4"/>
        <v>100</v>
      </c>
    </row>
    <row r="10" spans="1:11" x14ac:dyDescent="0.2">
      <c r="A10" s="318">
        <v>6</v>
      </c>
      <c r="B10" s="319" t="s">
        <v>302</v>
      </c>
      <c r="C10" s="320">
        <v>450</v>
      </c>
      <c r="D10" s="320">
        <f t="shared" si="0"/>
        <v>27</v>
      </c>
      <c r="E10" s="321">
        <v>477</v>
      </c>
      <c r="F10" s="322">
        <v>518.29999999999995</v>
      </c>
      <c r="G10" s="323">
        <v>450</v>
      </c>
      <c r="H10" s="320">
        <f t="shared" si="1"/>
        <v>0</v>
      </c>
      <c r="I10" s="321">
        <f t="shared" si="2"/>
        <v>100</v>
      </c>
      <c r="J10" s="321">
        <f t="shared" si="3"/>
        <v>-27</v>
      </c>
      <c r="K10" s="321">
        <f t="shared" si="4"/>
        <v>94.339622641509436</v>
      </c>
    </row>
    <row r="11" spans="1:11" x14ac:dyDescent="0.2">
      <c r="A11" s="318">
        <v>7</v>
      </c>
      <c r="B11" s="319" t="s">
        <v>303</v>
      </c>
      <c r="C11" s="320">
        <v>10</v>
      </c>
      <c r="D11" s="320">
        <f t="shared" si="0"/>
        <v>0</v>
      </c>
      <c r="E11" s="321">
        <v>10</v>
      </c>
      <c r="F11" s="322">
        <v>16.899999999999999</v>
      </c>
      <c r="G11" s="323">
        <v>15</v>
      </c>
      <c r="H11" s="320">
        <f t="shared" si="1"/>
        <v>5</v>
      </c>
      <c r="I11" s="321">
        <f t="shared" si="2"/>
        <v>150</v>
      </c>
      <c r="J11" s="321">
        <f t="shared" si="3"/>
        <v>5</v>
      </c>
      <c r="K11" s="321">
        <f t="shared" si="4"/>
        <v>150</v>
      </c>
    </row>
    <row r="12" spans="1:11" x14ac:dyDescent="0.2">
      <c r="A12" s="318">
        <v>8</v>
      </c>
      <c r="B12" s="319" t="s">
        <v>304</v>
      </c>
      <c r="C12" s="320">
        <v>190</v>
      </c>
      <c r="D12" s="320">
        <f t="shared" si="0"/>
        <v>0</v>
      </c>
      <c r="E12" s="321">
        <v>190</v>
      </c>
      <c r="F12" s="322">
        <v>204.4</v>
      </c>
      <c r="G12" s="323">
        <v>190</v>
      </c>
      <c r="H12" s="320">
        <f t="shared" si="1"/>
        <v>0</v>
      </c>
      <c r="I12" s="321">
        <f t="shared" si="2"/>
        <v>100</v>
      </c>
      <c r="J12" s="321">
        <f t="shared" si="3"/>
        <v>0</v>
      </c>
      <c r="K12" s="321">
        <f t="shared" si="4"/>
        <v>100</v>
      </c>
    </row>
    <row r="13" spans="1:11" x14ac:dyDescent="0.2">
      <c r="A13" s="318">
        <v>9</v>
      </c>
      <c r="B13" s="319" t="s">
        <v>305</v>
      </c>
      <c r="C13" s="320">
        <v>50</v>
      </c>
      <c r="D13" s="320">
        <f t="shared" si="0"/>
        <v>0</v>
      </c>
      <c r="E13" s="321">
        <v>50</v>
      </c>
      <c r="F13" s="322">
        <v>45.7</v>
      </c>
      <c r="G13" s="323">
        <v>50</v>
      </c>
      <c r="H13" s="320">
        <f t="shared" si="1"/>
        <v>0</v>
      </c>
      <c r="I13" s="321">
        <f t="shared" si="2"/>
        <v>100</v>
      </c>
      <c r="J13" s="321">
        <f t="shared" si="3"/>
        <v>0</v>
      </c>
      <c r="K13" s="321">
        <f t="shared" si="4"/>
        <v>100</v>
      </c>
    </row>
    <row r="14" spans="1:11" ht="25.5" x14ac:dyDescent="0.2">
      <c r="A14" s="318">
        <v>10</v>
      </c>
      <c r="B14" s="319" t="s">
        <v>306</v>
      </c>
      <c r="C14" s="320">
        <v>20</v>
      </c>
      <c r="D14" s="320">
        <f t="shared" si="0"/>
        <v>0</v>
      </c>
      <c r="E14" s="321">
        <v>20</v>
      </c>
      <c r="F14" s="322">
        <v>57.8</v>
      </c>
      <c r="G14" s="323">
        <v>30</v>
      </c>
      <c r="H14" s="320">
        <f t="shared" si="1"/>
        <v>10</v>
      </c>
      <c r="I14" s="321">
        <f t="shared" si="2"/>
        <v>150</v>
      </c>
      <c r="J14" s="321">
        <f t="shared" si="3"/>
        <v>10</v>
      </c>
      <c r="K14" s="321">
        <f t="shared" si="4"/>
        <v>150</v>
      </c>
    </row>
    <row r="15" spans="1:11" x14ac:dyDescent="0.2">
      <c r="A15" s="318">
        <v>11</v>
      </c>
      <c r="B15" s="319" t="s">
        <v>307</v>
      </c>
      <c r="C15" s="320"/>
      <c r="D15" s="320">
        <f t="shared" si="0"/>
        <v>0</v>
      </c>
      <c r="E15" s="321">
        <v>0</v>
      </c>
      <c r="F15" s="322">
        <v>4.5999999999999996</v>
      </c>
      <c r="G15" s="323">
        <v>0</v>
      </c>
      <c r="H15" s="320">
        <f t="shared" si="1"/>
        <v>0</v>
      </c>
      <c r="I15" s="321"/>
      <c r="J15" s="321">
        <f t="shared" si="3"/>
        <v>0</v>
      </c>
      <c r="K15" s="321"/>
    </row>
    <row r="16" spans="1:11" x14ac:dyDescent="0.2">
      <c r="A16" s="318">
        <v>12</v>
      </c>
      <c r="B16" s="319" t="s">
        <v>308</v>
      </c>
      <c r="C16" s="320">
        <v>1</v>
      </c>
      <c r="D16" s="320">
        <f t="shared" si="0"/>
        <v>0</v>
      </c>
      <c r="E16" s="321">
        <v>1</v>
      </c>
      <c r="F16" s="322">
        <v>2.9</v>
      </c>
      <c r="G16" s="323">
        <v>1</v>
      </c>
      <c r="H16" s="320">
        <f t="shared" si="1"/>
        <v>0</v>
      </c>
      <c r="I16" s="321">
        <f t="shared" si="2"/>
        <v>100</v>
      </c>
      <c r="J16" s="321">
        <f t="shared" si="3"/>
        <v>0</v>
      </c>
      <c r="K16" s="321">
        <f t="shared" si="4"/>
        <v>100</v>
      </c>
    </row>
    <row r="17" spans="1:15" x14ac:dyDescent="0.2">
      <c r="A17" s="318">
        <v>13</v>
      </c>
      <c r="B17" s="319" t="s">
        <v>309</v>
      </c>
      <c r="C17" s="320">
        <v>40</v>
      </c>
      <c r="D17" s="320">
        <f t="shared" si="0"/>
        <v>0</v>
      </c>
      <c r="E17" s="321">
        <v>40</v>
      </c>
      <c r="F17" s="322">
        <v>64.3</v>
      </c>
      <c r="G17" s="323">
        <v>30</v>
      </c>
      <c r="H17" s="320">
        <f t="shared" si="1"/>
        <v>-10</v>
      </c>
      <c r="I17" s="321">
        <f t="shared" si="2"/>
        <v>75</v>
      </c>
      <c r="J17" s="321">
        <f t="shared" si="3"/>
        <v>-10</v>
      </c>
      <c r="K17" s="321">
        <f t="shared" si="4"/>
        <v>75</v>
      </c>
    </row>
    <row r="18" spans="1:15" x14ac:dyDescent="0.2">
      <c r="A18" s="318">
        <v>15</v>
      </c>
      <c r="B18" s="324" t="s">
        <v>310</v>
      </c>
      <c r="C18" s="320">
        <v>100</v>
      </c>
      <c r="D18" s="320">
        <f>SUM(E18-C18)</f>
        <v>0</v>
      </c>
      <c r="E18" s="321">
        <v>100</v>
      </c>
      <c r="F18" s="322">
        <v>82.2</v>
      </c>
      <c r="G18" s="323">
        <v>90</v>
      </c>
      <c r="H18" s="320">
        <f t="shared" si="1"/>
        <v>-10</v>
      </c>
      <c r="I18" s="321">
        <f t="shared" si="2"/>
        <v>90</v>
      </c>
      <c r="J18" s="321">
        <f t="shared" si="3"/>
        <v>-10</v>
      </c>
      <c r="K18" s="321">
        <f t="shared" si="4"/>
        <v>90</v>
      </c>
    </row>
    <row r="19" spans="1:15" x14ac:dyDescent="0.2">
      <c r="A19" s="318">
        <v>16</v>
      </c>
      <c r="B19" s="319" t="s">
        <v>311</v>
      </c>
      <c r="C19" s="320">
        <v>10</v>
      </c>
      <c r="D19" s="320">
        <f t="shared" ref="D19:D25" si="5">SUM(E19-C19)</f>
        <v>4</v>
      </c>
      <c r="E19" s="321">
        <v>14</v>
      </c>
      <c r="F19" s="322">
        <v>36.799999999999997</v>
      </c>
      <c r="G19" s="323">
        <v>23</v>
      </c>
      <c r="H19" s="320">
        <f t="shared" si="1"/>
        <v>13</v>
      </c>
      <c r="I19" s="321">
        <f t="shared" si="2"/>
        <v>229.99999999999997</v>
      </c>
      <c r="J19" s="321">
        <f t="shared" si="3"/>
        <v>9</v>
      </c>
      <c r="K19" s="321">
        <f t="shared" si="4"/>
        <v>164.28571428571428</v>
      </c>
    </row>
    <row r="20" spans="1:15" x14ac:dyDescent="0.2">
      <c r="A20" s="318">
        <v>17</v>
      </c>
      <c r="B20" s="319" t="s">
        <v>312</v>
      </c>
      <c r="C20" s="320">
        <v>1206</v>
      </c>
      <c r="D20" s="320">
        <f t="shared" si="5"/>
        <v>0</v>
      </c>
      <c r="E20" s="321">
        <v>1206</v>
      </c>
      <c r="F20" s="322">
        <v>1169.3</v>
      </c>
      <c r="G20" s="323">
        <v>1217</v>
      </c>
      <c r="H20" s="320">
        <f t="shared" si="1"/>
        <v>11</v>
      </c>
      <c r="I20" s="321">
        <f t="shared" si="2"/>
        <v>100.91210613598673</v>
      </c>
      <c r="J20" s="321">
        <f t="shared" si="3"/>
        <v>11</v>
      </c>
      <c r="K20" s="321">
        <f t="shared" si="4"/>
        <v>100.91210613598673</v>
      </c>
    </row>
    <row r="21" spans="1:15" ht="25.5" x14ac:dyDescent="0.2">
      <c r="A21" s="318">
        <v>18</v>
      </c>
      <c r="B21" s="319" t="s">
        <v>313</v>
      </c>
      <c r="C21" s="320">
        <v>287.2</v>
      </c>
      <c r="D21" s="320">
        <f t="shared" si="5"/>
        <v>-3.3000000000000114</v>
      </c>
      <c r="E21" s="321">
        <v>283.89999999999998</v>
      </c>
      <c r="F21" s="322">
        <v>275.2</v>
      </c>
      <c r="G21" s="323">
        <v>294.3</v>
      </c>
      <c r="H21" s="320">
        <f t="shared" si="1"/>
        <v>7.1000000000000227</v>
      </c>
      <c r="I21" s="321">
        <f t="shared" si="2"/>
        <v>102.47214484679668</v>
      </c>
      <c r="J21" s="321">
        <f t="shared" si="3"/>
        <v>10.400000000000034</v>
      </c>
      <c r="K21" s="321">
        <f t="shared" si="4"/>
        <v>103.66326171187039</v>
      </c>
      <c r="M21" s="325"/>
    </row>
    <row r="22" spans="1:15" x14ac:dyDescent="0.2">
      <c r="A22" s="318">
        <v>19</v>
      </c>
      <c r="B22" s="320" t="s">
        <v>314</v>
      </c>
      <c r="C22" s="320">
        <v>232.5</v>
      </c>
      <c r="D22" s="320">
        <f t="shared" si="5"/>
        <v>240.5</v>
      </c>
      <c r="E22" s="321">
        <v>473</v>
      </c>
      <c r="F22" s="322">
        <v>369.5</v>
      </c>
      <c r="G22" s="323">
        <v>692.6</v>
      </c>
      <c r="H22" s="320">
        <f t="shared" si="1"/>
        <v>460.1</v>
      </c>
      <c r="I22" s="321">
        <f t="shared" si="2"/>
        <v>297.89247311827955</v>
      </c>
      <c r="J22" s="321">
        <f t="shared" si="3"/>
        <v>219.60000000000002</v>
      </c>
      <c r="K22" s="321">
        <f t="shared" si="4"/>
        <v>146.42706131078225</v>
      </c>
      <c r="M22" s="325"/>
    </row>
    <row r="23" spans="1:15" ht="25.5" x14ac:dyDescent="0.2">
      <c r="A23" s="318">
        <v>20</v>
      </c>
      <c r="B23" s="319" t="s">
        <v>315</v>
      </c>
      <c r="C23" s="320">
        <v>673.7</v>
      </c>
      <c r="D23" s="320">
        <f t="shared" si="5"/>
        <v>122.09999999999991</v>
      </c>
      <c r="E23" s="321">
        <v>795.8</v>
      </c>
      <c r="F23" s="322">
        <v>771.3</v>
      </c>
      <c r="G23" s="326">
        <v>813.8</v>
      </c>
      <c r="H23" s="320">
        <f t="shared" si="1"/>
        <v>140.09999999999991</v>
      </c>
      <c r="I23" s="321">
        <f t="shared" si="2"/>
        <v>120.79560635297608</v>
      </c>
      <c r="J23" s="321">
        <f t="shared" si="3"/>
        <v>18</v>
      </c>
      <c r="K23" s="321">
        <f t="shared" si="4"/>
        <v>102.26187484292535</v>
      </c>
      <c r="L23" s="325"/>
      <c r="M23" s="325"/>
      <c r="O23" s="325"/>
    </row>
    <row r="24" spans="1:15" x14ac:dyDescent="0.2">
      <c r="A24" s="318">
        <v>21</v>
      </c>
      <c r="B24" s="319" t="s">
        <v>316</v>
      </c>
      <c r="C24" s="320">
        <v>50</v>
      </c>
      <c r="D24" s="320">
        <f t="shared" si="5"/>
        <v>75</v>
      </c>
      <c r="E24" s="321">
        <v>125</v>
      </c>
      <c r="F24" s="322">
        <v>129.30000000000001</v>
      </c>
      <c r="G24" s="326">
        <v>125</v>
      </c>
      <c r="H24" s="320">
        <f t="shared" si="1"/>
        <v>75</v>
      </c>
      <c r="I24" s="321">
        <f t="shared" si="2"/>
        <v>250</v>
      </c>
      <c r="J24" s="321">
        <f t="shared" si="3"/>
        <v>0</v>
      </c>
      <c r="K24" s="321">
        <f t="shared" si="4"/>
        <v>100</v>
      </c>
    </row>
    <row r="25" spans="1:15" ht="25.5" x14ac:dyDescent="0.2">
      <c r="A25" s="318">
        <v>22</v>
      </c>
      <c r="B25" s="319" t="s">
        <v>317</v>
      </c>
      <c r="C25" s="320">
        <v>90</v>
      </c>
      <c r="D25" s="321">
        <f t="shared" si="5"/>
        <v>10</v>
      </c>
      <c r="E25" s="321">
        <v>100</v>
      </c>
      <c r="F25" s="322">
        <v>141.9</v>
      </c>
      <c r="G25" s="326">
        <v>100</v>
      </c>
      <c r="H25" s="320">
        <f t="shared" si="1"/>
        <v>10</v>
      </c>
      <c r="I25" s="321">
        <f t="shared" si="2"/>
        <v>111.11111111111111</v>
      </c>
      <c r="J25" s="321">
        <f t="shared" si="3"/>
        <v>0</v>
      </c>
      <c r="K25" s="321">
        <f t="shared" si="4"/>
        <v>100</v>
      </c>
    </row>
    <row r="26" spans="1:15" x14ac:dyDescent="0.2">
      <c r="A26" s="318">
        <v>23</v>
      </c>
      <c r="B26" s="319" t="s">
        <v>318</v>
      </c>
      <c r="C26" s="320">
        <v>20258.2</v>
      </c>
      <c r="D26" s="321">
        <v>5267.7000000000007</v>
      </c>
      <c r="E26" s="321">
        <v>25525.9</v>
      </c>
      <c r="F26" s="321">
        <v>24547.95</v>
      </c>
      <c r="G26" s="326">
        <v>20966.7</v>
      </c>
      <c r="H26" s="320">
        <f t="shared" si="1"/>
        <v>708.5</v>
      </c>
      <c r="I26" s="321">
        <f t="shared" si="2"/>
        <v>103.49734922154978</v>
      </c>
      <c r="J26" s="321">
        <f t="shared" si="3"/>
        <v>-4559.2000000000007</v>
      </c>
      <c r="K26" s="321">
        <f t="shared" si="4"/>
        <v>82.138925561880285</v>
      </c>
      <c r="L26" s="325"/>
    </row>
    <row r="27" spans="1:15" x14ac:dyDescent="0.2">
      <c r="A27" s="326">
        <v>24</v>
      </c>
      <c r="B27" s="326" t="s">
        <v>319</v>
      </c>
      <c r="C27" s="327">
        <f>SUM(C7:C26)</f>
        <v>48159.600000000006</v>
      </c>
      <c r="D27" s="327">
        <f>SUM(D7:D26)</f>
        <v>7243.0000000000009</v>
      </c>
      <c r="E27" s="327">
        <f>SUM(E7:E26)</f>
        <v>55402.600000000006</v>
      </c>
      <c r="F27" s="327">
        <f>SUM(F7:F26)</f>
        <v>56125.350000000006</v>
      </c>
      <c r="G27" s="327">
        <f>SUM(G7:G26)</f>
        <v>54076.399999999994</v>
      </c>
      <c r="H27" s="326">
        <f t="shared" si="1"/>
        <v>5916.7999999999884</v>
      </c>
      <c r="I27" s="323">
        <f t="shared" si="2"/>
        <v>112.28581632737811</v>
      </c>
      <c r="J27" s="323">
        <f t="shared" si="3"/>
        <v>-1326.2000000000116</v>
      </c>
      <c r="K27" s="323">
        <f t="shared" si="4"/>
        <v>97.606249526195498</v>
      </c>
      <c r="L27" s="325"/>
    </row>
    <row r="28" spans="1:15" x14ac:dyDescent="0.2">
      <c r="A28" s="320">
        <v>25</v>
      </c>
      <c r="B28" s="319" t="s">
        <v>320</v>
      </c>
      <c r="C28" s="320">
        <v>1581.3</v>
      </c>
      <c r="D28" s="320"/>
      <c r="E28" s="320">
        <v>1581.3</v>
      </c>
      <c r="F28" s="320"/>
      <c r="G28" s="326">
        <v>2460.1</v>
      </c>
      <c r="H28" s="320">
        <f t="shared" si="1"/>
        <v>878.8</v>
      </c>
      <c r="I28" s="321">
        <f t="shared" si="2"/>
        <v>155.5745272876747</v>
      </c>
      <c r="J28" s="321"/>
      <c r="K28" s="321"/>
      <c r="L28" s="325"/>
    </row>
    <row r="29" spans="1:15" ht="25.5" x14ac:dyDescent="0.2">
      <c r="A29" s="320">
        <v>26</v>
      </c>
      <c r="B29" s="319" t="s">
        <v>321</v>
      </c>
      <c r="C29" s="320">
        <v>100</v>
      </c>
      <c r="D29" s="320"/>
      <c r="E29" s="320">
        <v>100</v>
      </c>
      <c r="F29" s="320"/>
      <c r="G29" s="326">
        <v>123.3</v>
      </c>
      <c r="H29" s="320">
        <f t="shared" si="1"/>
        <v>23.299999999999997</v>
      </c>
      <c r="I29" s="321">
        <f t="shared" si="2"/>
        <v>123.29999999999998</v>
      </c>
      <c r="J29" s="321"/>
      <c r="K29" s="321"/>
      <c r="L29" s="325"/>
    </row>
    <row r="30" spans="1:15" x14ac:dyDescent="0.2">
      <c r="A30" s="320">
        <v>27</v>
      </c>
      <c r="B30" s="319" t="s">
        <v>322</v>
      </c>
      <c r="C30" s="320">
        <v>88</v>
      </c>
      <c r="D30" s="320"/>
      <c r="E30" s="320">
        <v>88</v>
      </c>
      <c r="F30" s="320"/>
      <c r="G30" s="326">
        <v>100.3</v>
      </c>
      <c r="H30" s="320">
        <f t="shared" si="1"/>
        <v>12.299999999999997</v>
      </c>
      <c r="I30" s="321">
        <f t="shared" si="2"/>
        <v>113.97727272727272</v>
      </c>
      <c r="J30" s="321"/>
      <c r="K30" s="321"/>
      <c r="L30" s="325"/>
    </row>
    <row r="31" spans="1:15" x14ac:dyDescent="0.2">
      <c r="A31" s="320">
        <v>28</v>
      </c>
      <c r="B31" s="319" t="s">
        <v>323</v>
      </c>
      <c r="C31" s="320">
        <v>118.3</v>
      </c>
      <c r="D31" s="320"/>
      <c r="E31" s="320">
        <v>118.3</v>
      </c>
      <c r="F31" s="320"/>
      <c r="G31" s="326">
        <v>124.1</v>
      </c>
      <c r="H31" s="320">
        <f t="shared" si="1"/>
        <v>5.7999999999999972</v>
      </c>
      <c r="I31" s="321">
        <f t="shared" si="2"/>
        <v>104.90278951817413</v>
      </c>
      <c r="J31" s="321"/>
      <c r="K31" s="321"/>
      <c r="L31" s="325"/>
    </row>
    <row r="32" spans="1:15" ht="25.5" x14ac:dyDescent="0.2">
      <c r="A32" s="320">
        <v>29</v>
      </c>
      <c r="B32" s="319" t="s">
        <v>324</v>
      </c>
      <c r="C32" s="321">
        <v>420.9</v>
      </c>
      <c r="D32" s="320"/>
      <c r="E32" s="320">
        <v>420.9</v>
      </c>
      <c r="F32" s="320"/>
      <c r="G32" s="323">
        <v>316.89999999999998</v>
      </c>
      <c r="H32" s="320">
        <f t="shared" si="1"/>
        <v>-104</v>
      </c>
      <c r="I32" s="321">
        <f t="shared" si="2"/>
        <v>75.291043003088618</v>
      </c>
      <c r="J32" s="321"/>
      <c r="K32" s="321"/>
      <c r="L32" s="325"/>
    </row>
    <row r="33" spans="1:12" x14ac:dyDescent="0.2">
      <c r="A33" s="320">
        <v>30</v>
      </c>
      <c r="B33" s="319" t="s">
        <v>325</v>
      </c>
      <c r="C33" s="320">
        <v>27.4</v>
      </c>
      <c r="D33" s="320"/>
      <c r="E33" s="320">
        <v>27.4</v>
      </c>
      <c r="F33" s="320"/>
      <c r="G33" s="326">
        <v>0</v>
      </c>
      <c r="H33" s="320">
        <f t="shared" si="1"/>
        <v>-27.4</v>
      </c>
      <c r="I33" s="321">
        <f t="shared" si="2"/>
        <v>0</v>
      </c>
      <c r="J33" s="321"/>
      <c r="K33" s="321"/>
      <c r="L33" s="325"/>
    </row>
    <row r="34" spans="1:12" ht="25.5" x14ac:dyDescent="0.2">
      <c r="A34" s="320">
        <v>31</v>
      </c>
      <c r="B34" s="319" t="s">
        <v>326</v>
      </c>
      <c r="C34" s="320"/>
      <c r="D34" s="320"/>
      <c r="E34" s="320"/>
      <c r="F34" s="320"/>
      <c r="G34" s="326">
        <v>153.69999999999999</v>
      </c>
      <c r="H34" s="320">
        <f t="shared" si="1"/>
        <v>153.69999999999999</v>
      </c>
      <c r="I34" s="321"/>
      <c r="J34" s="321"/>
      <c r="K34" s="321"/>
      <c r="L34" s="325"/>
    </row>
    <row r="35" spans="1:12" x14ac:dyDescent="0.2">
      <c r="A35" s="320">
        <v>32</v>
      </c>
      <c r="B35" s="319" t="s">
        <v>327</v>
      </c>
      <c r="C35" s="320">
        <v>484.5</v>
      </c>
      <c r="D35" s="320"/>
      <c r="E35" s="328">
        <v>484.5</v>
      </c>
      <c r="F35" s="328"/>
      <c r="G35" s="326">
        <v>358.3</v>
      </c>
      <c r="H35" s="320">
        <f t="shared" si="1"/>
        <v>-126.19999999999999</v>
      </c>
      <c r="I35" s="321">
        <f t="shared" si="2"/>
        <v>73.952528379772957</v>
      </c>
      <c r="J35" s="321"/>
      <c r="K35" s="321"/>
      <c r="L35" s="325"/>
    </row>
    <row r="36" spans="1:12" x14ac:dyDescent="0.2">
      <c r="A36" s="320">
        <v>33</v>
      </c>
      <c r="B36" s="319" t="s">
        <v>328</v>
      </c>
      <c r="C36" s="321">
        <f>C28+C29+C30+C31+C35+C32+C33</f>
        <v>2820.4</v>
      </c>
      <c r="D36" s="321"/>
      <c r="E36" s="321">
        <f>E28+E29+E30+E31+E35+E32+E33</f>
        <v>2820.4</v>
      </c>
      <c r="F36" s="320"/>
      <c r="G36" s="323">
        <f>G28+G29+G30+G31+G35+G32+G33+G34</f>
        <v>3636.7000000000003</v>
      </c>
      <c r="H36" s="320">
        <f t="shared" si="1"/>
        <v>816.30000000000018</v>
      </c>
      <c r="I36" s="321">
        <f t="shared" si="2"/>
        <v>128.94270316267196</v>
      </c>
      <c r="J36" s="321"/>
      <c r="K36" s="321"/>
      <c r="L36" s="325"/>
    </row>
    <row r="37" spans="1:12" ht="25.5" x14ac:dyDescent="0.2">
      <c r="A37" s="311">
        <v>34</v>
      </c>
      <c r="B37" s="329" t="s">
        <v>329</v>
      </c>
      <c r="C37" s="330">
        <f>SUM(C7:C20,C24:C25)</f>
        <v>26708</v>
      </c>
      <c r="D37" s="330">
        <f>SUM(D7:D20,D24:D25)</f>
        <v>1616</v>
      </c>
      <c r="E37" s="330">
        <f>SUM(E7:E20,E24:E25)</f>
        <v>28324</v>
      </c>
      <c r="F37" s="330">
        <f>SUM(F7:F20,F24:F25)</f>
        <v>30161.4</v>
      </c>
      <c r="G37" s="330">
        <f>SUM(G7:G20,G24:G25)</f>
        <v>31309</v>
      </c>
      <c r="H37" s="326">
        <f t="shared" si="1"/>
        <v>4601</v>
      </c>
      <c r="I37" s="323">
        <f t="shared" si="2"/>
        <v>117.22704807548301</v>
      </c>
      <c r="J37" s="323">
        <f t="shared" si="3"/>
        <v>2985</v>
      </c>
      <c r="K37" s="323">
        <f t="shared" si="4"/>
        <v>110.53876571105776</v>
      </c>
      <c r="L37" s="325"/>
    </row>
  </sheetData>
  <sheetProtection password="CF5D" sheet="1" objects="1" scenarios="1"/>
  <mergeCells count="6">
    <mergeCell ref="H1:K1"/>
    <mergeCell ref="A2:K2"/>
    <mergeCell ref="A3:A5"/>
    <mergeCell ref="B3:B5"/>
    <mergeCell ref="C4:H4"/>
    <mergeCell ref="C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 sqref="B1"/>
    </sheetView>
  </sheetViews>
  <sheetFormatPr defaultRowHeight="15" x14ac:dyDescent="0.25"/>
  <cols>
    <col min="1" max="1" width="6" style="239" customWidth="1"/>
    <col min="2" max="2" width="38" style="239" customWidth="1"/>
    <col min="3" max="3" width="56.7109375" style="239" customWidth="1"/>
    <col min="4" max="4" width="13" style="239" customWidth="1"/>
    <col min="5" max="5" width="13.7109375" style="239" customWidth="1"/>
    <col min="6" max="16384" width="9.140625" style="239"/>
  </cols>
  <sheetData>
    <row r="1" spans="1:5" x14ac:dyDescent="0.25">
      <c r="A1" s="3"/>
      <c r="B1" s="3"/>
      <c r="C1" s="3"/>
      <c r="D1" s="357" t="s">
        <v>23</v>
      </c>
      <c r="E1" s="357"/>
    </row>
    <row r="2" spans="1:5" ht="43.5" customHeight="1" x14ac:dyDescent="0.25">
      <c r="A2" s="370" t="s">
        <v>133</v>
      </c>
      <c r="B2" s="370"/>
      <c r="C2" s="370"/>
      <c r="D2" s="370"/>
      <c r="E2" s="370"/>
    </row>
    <row r="3" spans="1:5" ht="15.75" thickBot="1" x14ac:dyDescent="0.3">
      <c r="A3" s="61"/>
      <c r="B3" s="376" t="s">
        <v>18</v>
      </c>
      <c r="C3" s="376"/>
      <c r="D3" s="376"/>
      <c r="E3" s="376"/>
    </row>
    <row r="4" spans="1:5" ht="15" customHeight="1" x14ac:dyDescent="0.25">
      <c r="A4" s="377" t="s">
        <v>12</v>
      </c>
      <c r="B4" s="379" t="s">
        <v>11</v>
      </c>
      <c r="C4" s="381" t="s">
        <v>142</v>
      </c>
      <c r="D4" s="383" t="s">
        <v>0</v>
      </c>
      <c r="E4" s="362" t="s">
        <v>39</v>
      </c>
    </row>
    <row r="5" spans="1:5" ht="15.75" thickBot="1" x14ac:dyDescent="0.3">
      <c r="A5" s="378"/>
      <c r="B5" s="380"/>
      <c r="C5" s="382"/>
      <c r="D5" s="384"/>
      <c r="E5" s="363"/>
    </row>
    <row r="6" spans="1:5" ht="42" customHeight="1" x14ac:dyDescent="0.25">
      <c r="A6" s="107" t="s">
        <v>4</v>
      </c>
      <c r="B6" s="104" t="s">
        <v>37</v>
      </c>
      <c r="C6" s="104" t="s">
        <v>38</v>
      </c>
      <c r="D6" s="105">
        <v>473</v>
      </c>
      <c r="E6" s="106">
        <v>0</v>
      </c>
    </row>
    <row r="7" spans="1:5" ht="41.25" customHeight="1" x14ac:dyDescent="0.25">
      <c r="A7" s="108" t="s">
        <v>5</v>
      </c>
      <c r="B7" s="47" t="s">
        <v>101</v>
      </c>
      <c r="C7" s="47" t="s">
        <v>102</v>
      </c>
      <c r="D7" s="44">
        <v>799.4</v>
      </c>
      <c r="E7" s="45">
        <v>0</v>
      </c>
    </row>
    <row r="8" spans="1:5" ht="56.25" customHeight="1" x14ac:dyDescent="0.25">
      <c r="A8" s="95" t="s">
        <v>55</v>
      </c>
      <c r="B8" s="48" t="s">
        <v>16</v>
      </c>
      <c r="C8" s="240" t="s">
        <v>17</v>
      </c>
      <c r="D8" s="44">
        <v>250</v>
      </c>
      <c r="E8" s="46">
        <v>0</v>
      </c>
    </row>
    <row r="9" spans="1:5" ht="56.25" customHeight="1" x14ac:dyDescent="0.25">
      <c r="A9" s="109" t="s">
        <v>6</v>
      </c>
      <c r="B9" s="240" t="s">
        <v>138</v>
      </c>
      <c r="C9" s="240" t="s">
        <v>147</v>
      </c>
      <c r="D9" s="91">
        <v>140</v>
      </c>
      <c r="E9" s="46">
        <v>0</v>
      </c>
    </row>
    <row r="10" spans="1:5" ht="15.75" thickBot="1" x14ac:dyDescent="0.3">
      <c r="A10" s="371" t="s">
        <v>3</v>
      </c>
      <c r="B10" s="372"/>
      <c r="C10" s="373"/>
      <c r="D10" s="94">
        <f xml:space="preserve"> SUM(D6:D9)</f>
        <v>1662.4</v>
      </c>
      <c r="E10" s="93">
        <f>SUM(E6:E8)</f>
        <v>0</v>
      </c>
    </row>
    <row r="11" spans="1:5" x14ac:dyDescent="0.25">
      <c r="A11" s="3"/>
      <c r="B11" s="3"/>
      <c r="C11" s="3"/>
      <c r="D11" s="3"/>
      <c r="E11" s="3"/>
    </row>
    <row r="12" spans="1:5" x14ac:dyDescent="0.25">
      <c r="A12" s="3"/>
      <c r="B12" s="352" t="s">
        <v>19</v>
      </c>
      <c r="C12" s="352"/>
      <c r="D12" s="3"/>
      <c r="E12" s="3"/>
    </row>
    <row r="13" spans="1:5" ht="15.75" thickBot="1" x14ac:dyDescent="0.3">
      <c r="A13" s="3"/>
      <c r="B13" s="3"/>
      <c r="C13" s="3"/>
      <c r="D13" s="3"/>
      <c r="E13" s="3"/>
    </row>
    <row r="14" spans="1:5" x14ac:dyDescent="0.25">
      <c r="A14" s="3"/>
      <c r="B14" s="374" t="s">
        <v>20</v>
      </c>
      <c r="C14" s="375"/>
      <c r="D14" s="110">
        <f>D6+D7+D8</f>
        <v>1522.4</v>
      </c>
      <c r="E14" s="111">
        <f>E6+E7+E8</f>
        <v>0</v>
      </c>
    </row>
    <row r="15" spans="1:5" ht="15.75" thickBot="1" x14ac:dyDescent="0.3">
      <c r="A15" s="3"/>
      <c r="B15" s="112" t="s">
        <v>146</v>
      </c>
      <c r="C15" s="113"/>
      <c r="D15" s="114">
        <f>D9</f>
        <v>140</v>
      </c>
      <c r="E15" s="115"/>
    </row>
    <row r="16" spans="1:5" ht="15.75" thickBot="1" x14ac:dyDescent="0.3">
      <c r="A16" s="3"/>
      <c r="B16" s="350" t="s">
        <v>3</v>
      </c>
      <c r="C16" s="351"/>
      <c r="D16" s="101">
        <f>SUM(D14:D15)</f>
        <v>1662.4</v>
      </c>
      <c r="E16" s="100">
        <f>SUM(E14:E14)</f>
        <v>0</v>
      </c>
    </row>
    <row r="17" spans="1:5" x14ac:dyDescent="0.25">
      <c r="A17" s="3"/>
      <c r="B17" s="3"/>
      <c r="C17" s="3"/>
      <c r="D17" s="3"/>
      <c r="E17" s="3"/>
    </row>
  </sheetData>
  <sheetProtection password="CF5D" sheet="1" objects="1" scenarios="1"/>
  <mergeCells count="12">
    <mergeCell ref="B16:C16"/>
    <mergeCell ref="A10:C10"/>
    <mergeCell ref="B12:C12"/>
    <mergeCell ref="B14:C14"/>
    <mergeCell ref="D1:E1"/>
    <mergeCell ref="A2:E2"/>
    <mergeCell ref="B3:E3"/>
    <mergeCell ref="A4:A5"/>
    <mergeCell ref="B4:B5"/>
    <mergeCell ref="C4:C5"/>
    <mergeCell ref="D4:D5"/>
    <mergeCell ref="E4:E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workbookViewId="0"/>
  </sheetViews>
  <sheetFormatPr defaultRowHeight="15" x14ac:dyDescent="0.25"/>
  <cols>
    <col min="1" max="1" width="7" style="239" customWidth="1"/>
    <col min="2" max="2" width="49.42578125" style="239" customWidth="1"/>
    <col min="3" max="3" width="56.140625" style="239" customWidth="1"/>
    <col min="4" max="4" width="14.42578125" style="239" customWidth="1"/>
    <col min="5" max="5" width="15.85546875" style="239" customWidth="1"/>
    <col min="6" max="16384" width="9.140625" style="239"/>
  </cols>
  <sheetData>
    <row r="1" spans="1:5" x14ac:dyDescent="0.25">
      <c r="E1" s="118" t="s">
        <v>188</v>
      </c>
    </row>
    <row r="2" spans="1:5" ht="31.5" customHeight="1" x14ac:dyDescent="0.25">
      <c r="A2" s="370" t="s">
        <v>144</v>
      </c>
      <c r="B2" s="370"/>
      <c r="C2" s="370"/>
      <c r="D2" s="370"/>
      <c r="E2" s="370"/>
    </row>
    <row r="3" spans="1:5" ht="15.75" thickBot="1" x14ac:dyDescent="0.3">
      <c r="A3" s="61"/>
      <c r="B3" s="376" t="s">
        <v>18</v>
      </c>
      <c r="C3" s="376"/>
      <c r="D3" s="376"/>
      <c r="E3" s="376"/>
    </row>
    <row r="4" spans="1:5" x14ac:dyDescent="0.25">
      <c r="A4" s="377" t="s">
        <v>12</v>
      </c>
      <c r="B4" s="379" t="s">
        <v>11</v>
      </c>
      <c r="C4" s="381" t="s">
        <v>142</v>
      </c>
      <c r="D4" s="383" t="s">
        <v>0</v>
      </c>
      <c r="E4" s="362" t="s">
        <v>39</v>
      </c>
    </row>
    <row r="5" spans="1:5" ht="15.75" thickBot="1" x14ac:dyDescent="0.3">
      <c r="A5" s="378"/>
      <c r="B5" s="380"/>
      <c r="C5" s="382"/>
      <c r="D5" s="384"/>
      <c r="E5" s="363"/>
    </row>
    <row r="6" spans="1:5" ht="39" customHeight="1" x14ac:dyDescent="0.25">
      <c r="A6" s="95" t="s">
        <v>4</v>
      </c>
      <c r="B6" s="240" t="s">
        <v>244</v>
      </c>
      <c r="C6" s="240"/>
      <c r="D6" s="91">
        <v>8.1999999999999993</v>
      </c>
      <c r="E6" s="46">
        <v>0</v>
      </c>
    </row>
    <row r="7" spans="1:5" ht="17.25" customHeight="1" x14ac:dyDescent="0.25">
      <c r="A7" s="95" t="s">
        <v>5</v>
      </c>
      <c r="B7" s="92" t="s">
        <v>139</v>
      </c>
      <c r="C7" s="240" t="s">
        <v>152</v>
      </c>
      <c r="D7" s="91">
        <v>43.5</v>
      </c>
      <c r="E7" s="46">
        <v>0</v>
      </c>
    </row>
    <row r="8" spans="1:5" ht="15.75" thickBot="1" x14ac:dyDescent="0.3">
      <c r="A8" s="371" t="s">
        <v>3</v>
      </c>
      <c r="B8" s="372"/>
      <c r="C8" s="373"/>
      <c r="D8" s="94">
        <f xml:space="preserve"> SUM(D6:D7)</f>
        <v>51.7</v>
      </c>
      <c r="E8" s="93">
        <f>SUM(E6:E7)</f>
        <v>0</v>
      </c>
    </row>
    <row r="9" spans="1:5" x14ac:dyDescent="0.25">
      <c r="A9" s="3"/>
      <c r="B9" s="3"/>
      <c r="C9" s="3"/>
      <c r="D9" s="3"/>
      <c r="E9" s="3"/>
    </row>
    <row r="10" spans="1:5" x14ac:dyDescent="0.25">
      <c r="A10" s="3"/>
      <c r="B10" s="352" t="s">
        <v>19</v>
      </c>
      <c r="C10" s="352"/>
      <c r="D10" s="3"/>
      <c r="E10" s="3"/>
    </row>
    <row r="11" spans="1:5" ht="15.75" thickBot="1" x14ac:dyDescent="0.3">
      <c r="A11" s="3"/>
      <c r="B11" s="3"/>
      <c r="C11" s="3"/>
      <c r="D11" s="3"/>
      <c r="E11" s="3"/>
    </row>
    <row r="12" spans="1:5" ht="15.75" thickBot="1" x14ac:dyDescent="0.3">
      <c r="A12" s="3"/>
      <c r="B12" s="353" t="s">
        <v>20</v>
      </c>
      <c r="C12" s="354"/>
      <c r="D12" s="96">
        <f>D6+D7</f>
        <v>51.7</v>
      </c>
      <c r="E12" s="97">
        <f>E6+E7</f>
        <v>0</v>
      </c>
    </row>
    <row r="13" spans="1:5" ht="15.75" thickBot="1" x14ac:dyDescent="0.3">
      <c r="A13" s="3"/>
      <c r="B13" s="350" t="s">
        <v>3</v>
      </c>
      <c r="C13" s="351"/>
      <c r="D13" s="101">
        <f>SUM(D12:D12)</f>
        <v>51.7</v>
      </c>
      <c r="E13" s="100">
        <f>SUM(E12:E12)</f>
        <v>0</v>
      </c>
    </row>
    <row r="14" spans="1:5" x14ac:dyDescent="0.25">
      <c r="A14" s="3"/>
      <c r="B14" s="3"/>
      <c r="C14" s="3"/>
      <c r="D14" s="3"/>
      <c r="E14" s="3"/>
    </row>
    <row r="16" spans="1:5" x14ac:dyDescent="0.25">
      <c r="D16" s="125">
        <f>D13+'3 lentelė_ skolintos lėšos'!D16+'2 lentele_skolintos lesos'!D18</f>
        <v>2181.1000000000004</v>
      </c>
      <c r="E16" s="126" t="s">
        <v>159</v>
      </c>
    </row>
  </sheetData>
  <sheetProtection password="CF5D" sheet="1" objects="1" scenarios="1"/>
  <mergeCells count="11">
    <mergeCell ref="A8:C8"/>
    <mergeCell ref="B10:C10"/>
    <mergeCell ref="B12:C12"/>
    <mergeCell ref="B13:C13"/>
    <mergeCell ref="A2:E2"/>
    <mergeCell ref="B3:E3"/>
    <mergeCell ref="A4:A5"/>
    <mergeCell ref="B4:B5"/>
    <mergeCell ref="C4:C5"/>
    <mergeCell ref="D4:D5"/>
    <mergeCell ref="E4:E5"/>
  </mergeCells>
  <pageMargins left="0.70866141732283472" right="0.70866141732283472" top="0.74803149606299213" bottom="0.74803149606299213" header="0.31496062992125984" footer="0.31496062992125984"/>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90" zoomScaleNormal="90" workbookViewId="0"/>
  </sheetViews>
  <sheetFormatPr defaultColWidth="9.140625" defaultRowHeight="15" x14ac:dyDescent="0.25"/>
  <cols>
    <col min="1" max="1" width="4.28515625" style="61" customWidth="1"/>
    <col min="2" max="2" width="102.140625" style="61" customWidth="1"/>
    <col min="3" max="3" width="11.140625" style="61" customWidth="1"/>
    <col min="4" max="4" width="13.5703125" style="61" customWidth="1"/>
    <col min="5" max="16384" width="9.140625" style="61"/>
  </cols>
  <sheetData>
    <row r="1" spans="1:5" x14ac:dyDescent="0.25">
      <c r="D1" s="43" t="s">
        <v>100</v>
      </c>
    </row>
    <row r="2" spans="1:5" ht="37.5" customHeight="1" x14ac:dyDescent="0.25">
      <c r="A2" s="388" t="s">
        <v>155</v>
      </c>
      <c r="B2" s="388"/>
      <c r="C2" s="388"/>
      <c r="D2" s="388"/>
    </row>
    <row r="3" spans="1:5" ht="16.5" customHeight="1" thickBot="1" x14ac:dyDescent="0.3">
      <c r="C3" s="389" t="s">
        <v>18</v>
      </c>
      <c r="D3" s="389"/>
    </row>
    <row r="4" spans="1:5" ht="15" customHeight="1" x14ac:dyDescent="0.25">
      <c r="A4" s="390" t="s">
        <v>12</v>
      </c>
      <c r="B4" s="392" t="s">
        <v>11</v>
      </c>
      <c r="C4" s="394" t="s">
        <v>0</v>
      </c>
      <c r="D4" s="396" t="s">
        <v>39</v>
      </c>
    </row>
    <row r="5" spans="1:5" ht="27.75" customHeight="1" thickBot="1" x14ac:dyDescent="0.3">
      <c r="A5" s="391"/>
      <c r="B5" s="393"/>
      <c r="C5" s="395"/>
      <c r="D5" s="397"/>
    </row>
    <row r="6" spans="1:5" ht="29.25" customHeight="1" x14ac:dyDescent="0.25">
      <c r="A6" s="52" t="s">
        <v>4</v>
      </c>
      <c r="B6" s="58" t="s">
        <v>103</v>
      </c>
      <c r="C6" s="51">
        <v>210</v>
      </c>
      <c r="D6" s="56">
        <v>2.2999999999999998</v>
      </c>
      <c r="E6" s="239"/>
    </row>
    <row r="7" spans="1:5" ht="29.25" customHeight="1" x14ac:dyDescent="0.25">
      <c r="A7" s="53" t="s">
        <v>5</v>
      </c>
      <c r="B7" s="58" t="s">
        <v>187</v>
      </c>
      <c r="C7" s="51">
        <v>164.5</v>
      </c>
      <c r="D7" s="56">
        <v>0</v>
      </c>
      <c r="E7" s="239"/>
    </row>
    <row r="8" spans="1:5" ht="33.75" customHeight="1" x14ac:dyDescent="0.25">
      <c r="A8" s="53" t="s">
        <v>55</v>
      </c>
      <c r="B8" s="59" t="s">
        <v>2</v>
      </c>
      <c r="C8" s="51">
        <v>0.1</v>
      </c>
      <c r="D8" s="4">
        <v>0</v>
      </c>
      <c r="E8" s="84"/>
    </row>
    <row r="9" spans="1:5" ht="18" customHeight="1" x14ac:dyDescent="0.25">
      <c r="A9" s="53" t="s">
        <v>6</v>
      </c>
      <c r="B9" s="59" t="s">
        <v>13</v>
      </c>
      <c r="C9" s="51">
        <v>0.4</v>
      </c>
      <c r="D9" s="56">
        <v>0.3</v>
      </c>
    </row>
    <row r="10" spans="1:5" ht="40.5" customHeight="1" thickBot="1" x14ac:dyDescent="0.3">
      <c r="A10" s="55" t="s">
        <v>7</v>
      </c>
      <c r="B10" s="60" t="s">
        <v>52</v>
      </c>
      <c r="C10" s="51">
        <v>51</v>
      </c>
      <c r="D10" s="54">
        <v>0.5</v>
      </c>
      <c r="E10" s="84"/>
    </row>
    <row r="11" spans="1:5" ht="21.75" customHeight="1" thickBot="1" x14ac:dyDescent="0.3">
      <c r="A11" s="385"/>
      <c r="B11" s="386"/>
      <c r="C11" s="2">
        <f>SUM(C6:C10)</f>
        <v>426</v>
      </c>
      <c r="D11" s="30">
        <f>SUM(D6:D10)</f>
        <v>3.0999999999999996</v>
      </c>
    </row>
    <row r="12" spans="1:5" ht="16.5" customHeight="1" thickBot="1" x14ac:dyDescent="0.3">
      <c r="B12" s="387" t="s">
        <v>19</v>
      </c>
      <c r="C12" s="387"/>
      <c r="D12" s="387"/>
    </row>
    <row r="13" spans="1:5" ht="19.5" customHeight="1" x14ac:dyDescent="0.25">
      <c r="B13" s="35" t="s">
        <v>20</v>
      </c>
      <c r="C13" s="193">
        <f>C6+C7+C8+C9</f>
        <v>375</v>
      </c>
      <c r="D13" s="193">
        <f>D6+D7+D8+D9</f>
        <v>2.5999999999999996</v>
      </c>
    </row>
    <row r="14" spans="1:5" ht="19.5" customHeight="1" thickBot="1" x14ac:dyDescent="0.3">
      <c r="B14" s="37" t="s">
        <v>21</v>
      </c>
      <c r="C14" s="194">
        <f>C10</f>
        <v>51</v>
      </c>
      <c r="D14" s="194">
        <f>D10</f>
        <v>0.5</v>
      </c>
    </row>
    <row r="15" spans="1:5" x14ac:dyDescent="0.25">
      <c r="B15" s="5" t="s">
        <v>3</v>
      </c>
      <c r="C15" s="195">
        <f>SUM(C13:C14)</f>
        <v>426</v>
      </c>
      <c r="D15" s="195">
        <f>SUM(D13:D14)</f>
        <v>3.0999999999999996</v>
      </c>
    </row>
  </sheetData>
  <sheetProtection password="CF5D" sheet="1" objects="1" scenarios="1"/>
  <mergeCells count="8">
    <mergeCell ref="A11:B11"/>
    <mergeCell ref="B12:D12"/>
    <mergeCell ref="A2:D2"/>
    <mergeCell ref="C3:D3"/>
    <mergeCell ref="A4:A5"/>
    <mergeCell ref="B4:B5"/>
    <mergeCell ref="C4:C5"/>
    <mergeCell ref="D4:D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heetViews>
  <sheetFormatPr defaultRowHeight="15" x14ac:dyDescent="0.25"/>
  <cols>
    <col min="1" max="1" width="6.85546875" style="239" customWidth="1"/>
    <col min="2" max="2" width="99" style="239" customWidth="1"/>
    <col min="3" max="3" width="10.7109375" style="239" customWidth="1"/>
    <col min="4" max="4" width="11" style="239" customWidth="1"/>
    <col min="5" max="16384" width="9.140625" style="239"/>
  </cols>
  <sheetData>
    <row r="1" spans="1:4" x14ac:dyDescent="0.25">
      <c r="A1" s="61"/>
      <c r="B1" s="61"/>
      <c r="C1" s="61"/>
      <c r="D1" s="43" t="s">
        <v>189</v>
      </c>
    </row>
    <row r="2" spans="1:4" ht="33.75" customHeight="1" x14ac:dyDescent="0.25">
      <c r="A2" s="388" t="s">
        <v>156</v>
      </c>
      <c r="B2" s="388"/>
      <c r="C2" s="388"/>
      <c r="D2" s="388"/>
    </row>
    <row r="3" spans="1:4" ht="15.75" thickBot="1" x14ac:dyDescent="0.3">
      <c r="A3" s="61"/>
      <c r="B3" s="61"/>
      <c r="C3" s="389" t="s">
        <v>18</v>
      </c>
      <c r="D3" s="389"/>
    </row>
    <row r="4" spans="1:4" x14ac:dyDescent="0.25">
      <c r="A4" s="390" t="s">
        <v>12</v>
      </c>
      <c r="B4" s="392" t="s">
        <v>11</v>
      </c>
      <c r="C4" s="394" t="s">
        <v>0</v>
      </c>
      <c r="D4" s="396" t="s">
        <v>39</v>
      </c>
    </row>
    <row r="5" spans="1:4" ht="15.75" thickBot="1" x14ac:dyDescent="0.3">
      <c r="A5" s="391"/>
      <c r="B5" s="393"/>
      <c r="C5" s="395"/>
      <c r="D5" s="397"/>
    </row>
    <row r="6" spans="1:4" ht="21.75" customHeight="1" x14ac:dyDescent="0.25">
      <c r="A6" s="52" t="s">
        <v>4</v>
      </c>
      <c r="B6" s="58" t="s">
        <v>1</v>
      </c>
      <c r="C6" s="51">
        <v>93.8</v>
      </c>
      <c r="D6" s="56">
        <v>0</v>
      </c>
    </row>
    <row r="7" spans="1:4" ht="21.75" customHeight="1" x14ac:dyDescent="0.25">
      <c r="A7" s="55" t="s">
        <v>5</v>
      </c>
      <c r="B7" s="59" t="s">
        <v>235</v>
      </c>
      <c r="C7" s="51">
        <v>100.1</v>
      </c>
      <c r="D7" s="56">
        <v>0.8</v>
      </c>
    </row>
    <row r="8" spans="1:4" ht="21" customHeight="1" x14ac:dyDescent="0.25">
      <c r="A8" s="53" t="s">
        <v>55</v>
      </c>
      <c r="B8" s="33" t="s">
        <v>43</v>
      </c>
      <c r="C8" s="51">
        <v>1</v>
      </c>
      <c r="D8" s="102">
        <v>0.9</v>
      </c>
    </row>
    <row r="9" spans="1:4" ht="16.5" customHeight="1" x14ac:dyDescent="0.25">
      <c r="A9" s="53" t="s">
        <v>6</v>
      </c>
      <c r="B9" s="33" t="s">
        <v>53</v>
      </c>
      <c r="C9" s="51">
        <v>2.6</v>
      </c>
      <c r="D9" s="102">
        <v>0.7</v>
      </c>
    </row>
    <row r="10" spans="1:4" ht="22.5" customHeight="1" thickBot="1" x14ac:dyDescent="0.3">
      <c r="A10" s="55" t="s">
        <v>7</v>
      </c>
      <c r="B10" s="33" t="s">
        <v>54</v>
      </c>
      <c r="C10" s="51">
        <v>1.4</v>
      </c>
      <c r="D10" s="9">
        <v>0.3</v>
      </c>
    </row>
    <row r="11" spans="1:4" ht="15.75" thickBot="1" x14ac:dyDescent="0.3">
      <c r="A11" s="385" t="s">
        <v>3</v>
      </c>
      <c r="B11" s="386"/>
      <c r="C11" s="2">
        <f>SUM(C6:C10)</f>
        <v>198.89999999999998</v>
      </c>
      <c r="D11" s="30">
        <f>SUM(D6:D10)</f>
        <v>2.7</v>
      </c>
    </row>
    <row r="12" spans="1:4" ht="15.75" thickBot="1" x14ac:dyDescent="0.3">
      <c r="A12" s="61"/>
      <c r="B12" s="387" t="s">
        <v>19</v>
      </c>
      <c r="C12" s="387"/>
      <c r="D12" s="387"/>
    </row>
    <row r="13" spans="1:4" x14ac:dyDescent="0.25">
      <c r="A13" s="61"/>
      <c r="B13" s="35" t="s">
        <v>20</v>
      </c>
      <c r="C13" s="64">
        <f>C6+C8</f>
        <v>94.8</v>
      </c>
      <c r="D13" s="119">
        <f>D6+D8</f>
        <v>0.9</v>
      </c>
    </row>
    <row r="14" spans="1:4" x14ac:dyDescent="0.25">
      <c r="A14" s="61"/>
      <c r="B14" s="235" t="s">
        <v>236</v>
      </c>
      <c r="C14" s="236">
        <f>C7</f>
        <v>100.1</v>
      </c>
      <c r="D14" s="237">
        <f>D7</f>
        <v>0.8</v>
      </c>
    </row>
    <row r="15" spans="1:4" x14ac:dyDescent="0.25">
      <c r="A15" s="61"/>
      <c r="B15" s="36" t="s">
        <v>41</v>
      </c>
      <c r="C15" s="62">
        <f>C9</f>
        <v>2.6</v>
      </c>
      <c r="D15" s="120">
        <f>D9</f>
        <v>0.7</v>
      </c>
    </row>
    <row r="16" spans="1:4" ht="15.75" thickBot="1" x14ac:dyDescent="0.3">
      <c r="A16" s="61"/>
      <c r="B16" s="37" t="s">
        <v>42</v>
      </c>
      <c r="C16" s="63">
        <f>C10</f>
        <v>1.4</v>
      </c>
      <c r="D16" s="121">
        <f>D10</f>
        <v>0.3</v>
      </c>
    </row>
    <row r="17" spans="1:5" x14ac:dyDescent="0.25">
      <c r="A17" s="61"/>
      <c r="B17" s="5" t="s">
        <v>3</v>
      </c>
      <c r="C17" s="6">
        <f>SUM(C13:C16)</f>
        <v>198.89999999999998</v>
      </c>
      <c r="D17" s="6">
        <f>SUM(D13:D16)</f>
        <v>2.7</v>
      </c>
    </row>
    <row r="18" spans="1:5" x14ac:dyDescent="0.25">
      <c r="A18" s="61"/>
      <c r="B18" s="61"/>
      <c r="C18" s="61"/>
      <c r="D18" s="61"/>
    </row>
    <row r="19" spans="1:5" x14ac:dyDescent="0.25">
      <c r="B19" s="127" t="s">
        <v>162</v>
      </c>
      <c r="C19" s="125">
        <f>C17+'[1]5 lentele_prisidejimas_SB '!C15</f>
        <v>624.9</v>
      </c>
      <c r="D19" s="124"/>
      <c r="E19" s="84"/>
    </row>
  </sheetData>
  <sheetProtection password="CF5D" sheet="1" objects="1" scenarios="1"/>
  <mergeCells count="8">
    <mergeCell ref="A11:B11"/>
    <mergeCell ref="B12:D12"/>
    <mergeCell ref="A2:D2"/>
    <mergeCell ref="C3:D3"/>
    <mergeCell ref="A4:A5"/>
    <mergeCell ref="B4:B5"/>
    <mergeCell ref="C4:C5"/>
    <mergeCell ref="D4:D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zoomScale="90" zoomScaleNormal="90" workbookViewId="0"/>
  </sheetViews>
  <sheetFormatPr defaultColWidth="9.140625" defaultRowHeight="15" x14ac:dyDescent="0.25"/>
  <cols>
    <col min="1" max="1" width="4.28515625" style="61" customWidth="1"/>
    <col min="2" max="2" width="38.7109375" style="61" customWidth="1"/>
    <col min="3" max="3" width="14.5703125" style="61" customWidth="1"/>
    <col min="4" max="4" width="18.28515625" style="61" customWidth="1"/>
    <col min="5" max="16384" width="9.140625" style="61"/>
  </cols>
  <sheetData>
    <row r="1" spans="1:6" x14ac:dyDescent="0.25">
      <c r="D1" s="43" t="s">
        <v>120</v>
      </c>
    </row>
    <row r="2" spans="1:6" ht="33.75" customHeight="1" x14ac:dyDescent="0.25">
      <c r="A2" s="388" t="s">
        <v>330</v>
      </c>
      <c r="B2" s="388"/>
      <c r="C2" s="388"/>
      <c r="D2" s="388"/>
    </row>
    <row r="3" spans="1:6" ht="16.5" customHeight="1" thickBot="1" x14ac:dyDescent="0.3">
      <c r="C3" s="389" t="s">
        <v>18</v>
      </c>
      <c r="D3" s="389"/>
    </row>
    <row r="4" spans="1:6" ht="15" customHeight="1" x14ac:dyDescent="0.25">
      <c r="A4" s="390" t="s">
        <v>12</v>
      </c>
      <c r="B4" s="400" t="s">
        <v>93</v>
      </c>
      <c r="C4" s="402" t="s">
        <v>57</v>
      </c>
      <c r="D4" s="396" t="s">
        <v>58</v>
      </c>
    </row>
    <row r="5" spans="1:6" ht="27.75" customHeight="1" thickBot="1" x14ac:dyDescent="0.3">
      <c r="A5" s="391"/>
      <c r="B5" s="401"/>
      <c r="C5" s="403"/>
      <c r="D5" s="397"/>
    </row>
    <row r="6" spans="1:6" ht="20.100000000000001" customHeight="1" x14ac:dyDescent="0.25">
      <c r="A6" s="65">
        <v>1</v>
      </c>
      <c r="B6" s="66" t="s">
        <v>59</v>
      </c>
      <c r="C6" s="67">
        <f>C7+C8+C9</f>
        <v>987.5</v>
      </c>
      <c r="D6" s="122">
        <f>D7+D8+D9</f>
        <v>12500</v>
      </c>
    </row>
    <row r="7" spans="1:6" ht="20.100000000000001" customHeight="1" x14ac:dyDescent="0.25">
      <c r="A7" s="53" t="s">
        <v>60</v>
      </c>
      <c r="B7" s="58" t="s">
        <v>61</v>
      </c>
      <c r="C7" s="51">
        <v>587.5</v>
      </c>
      <c r="D7" s="54">
        <v>7700</v>
      </c>
    </row>
    <row r="8" spans="1:6" ht="20.100000000000001" customHeight="1" x14ac:dyDescent="0.25">
      <c r="A8" s="55" t="s">
        <v>62</v>
      </c>
      <c r="B8" s="58" t="s">
        <v>63</v>
      </c>
      <c r="C8" s="51">
        <v>250</v>
      </c>
      <c r="D8" s="56">
        <v>3000</v>
      </c>
    </row>
    <row r="9" spans="1:6" ht="20.100000000000001" customHeight="1" x14ac:dyDescent="0.25">
      <c r="A9" s="55" t="s">
        <v>64</v>
      </c>
      <c r="B9" s="58" t="s">
        <v>65</v>
      </c>
      <c r="C9" s="51">
        <v>150</v>
      </c>
      <c r="D9" s="56">
        <v>1800</v>
      </c>
      <c r="E9" s="1"/>
      <c r="F9" s="50"/>
    </row>
    <row r="10" spans="1:6" ht="20.100000000000001" customHeight="1" x14ac:dyDescent="0.25">
      <c r="A10" s="68">
        <v>2</v>
      </c>
      <c r="B10" s="69" t="s">
        <v>66</v>
      </c>
      <c r="C10" s="70">
        <f>C11+C12+C13+C14</f>
        <v>160</v>
      </c>
      <c r="D10" s="123">
        <f>D11+D12+D13+D14</f>
        <v>2040</v>
      </c>
    </row>
    <row r="11" spans="1:6" ht="20.100000000000001" customHeight="1" x14ac:dyDescent="0.25">
      <c r="A11" s="53" t="s">
        <v>67</v>
      </c>
      <c r="B11" s="32" t="s">
        <v>68</v>
      </c>
      <c r="C11" s="51">
        <v>15</v>
      </c>
      <c r="D11" s="56">
        <v>180</v>
      </c>
    </row>
    <row r="12" spans="1:6" ht="20.100000000000001" customHeight="1" x14ac:dyDescent="0.25">
      <c r="A12" s="55" t="s">
        <v>69</v>
      </c>
      <c r="B12" s="59" t="s">
        <v>70</v>
      </c>
      <c r="C12" s="51">
        <v>10</v>
      </c>
      <c r="D12" s="56">
        <v>120</v>
      </c>
    </row>
    <row r="13" spans="1:6" ht="20.100000000000001" customHeight="1" x14ac:dyDescent="0.25">
      <c r="A13" s="55" t="s">
        <v>71</v>
      </c>
      <c r="B13" s="59" t="s">
        <v>72</v>
      </c>
      <c r="C13" s="51">
        <v>135</v>
      </c>
      <c r="D13" s="56">
        <v>1620</v>
      </c>
    </row>
    <row r="14" spans="1:6" ht="20.100000000000001" customHeight="1" x14ac:dyDescent="0.25">
      <c r="A14" s="53" t="s">
        <v>73</v>
      </c>
      <c r="B14" s="58" t="s">
        <v>74</v>
      </c>
      <c r="C14" s="51"/>
      <c r="D14" s="8">
        <v>120</v>
      </c>
    </row>
    <row r="15" spans="1:6" ht="20.100000000000001" customHeight="1" x14ac:dyDescent="0.25">
      <c r="A15" s="68">
        <v>3</v>
      </c>
      <c r="B15" s="71" t="s">
        <v>75</v>
      </c>
      <c r="C15" s="70">
        <f>C16+C17</f>
        <v>50</v>
      </c>
      <c r="D15" s="123">
        <f>D16+D17</f>
        <v>450</v>
      </c>
    </row>
    <row r="16" spans="1:6" ht="20.100000000000001" customHeight="1" x14ac:dyDescent="0.25">
      <c r="A16" s="55" t="s">
        <v>76</v>
      </c>
      <c r="B16" s="31" t="s">
        <v>77</v>
      </c>
      <c r="C16" s="51">
        <v>25</v>
      </c>
      <c r="D16" s="4">
        <v>150</v>
      </c>
    </row>
    <row r="17" spans="1:4" ht="20.100000000000001" customHeight="1" x14ac:dyDescent="0.25">
      <c r="A17" s="55" t="s">
        <v>78</v>
      </c>
      <c r="B17" s="58" t="s">
        <v>79</v>
      </c>
      <c r="C17" s="51">
        <v>25</v>
      </c>
      <c r="D17" s="56">
        <v>300</v>
      </c>
    </row>
    <row r="18" spans="1:4" ht="20.100000000000001" customHeight="1" x14ac:dyDescent="0.25">
      <c r="A18" s="68">
        <v>4</v>
      </c>
      <c r="B18" s="71" t="s">
        <v>80</v>
      </c>
      <c r="C18" s="70">
        <f>C19</f>
        <v>0</v>
      </c>
      <c r="D18" s="123">
        <f>D19</f>
        <v>1000</v>
      </c>
    </row>
    <row r="19" spans="1:4" ht="20.100000000000001" customHeight="1" x14ac:dyDescent="0.25">
      <c r="A19" s="53" t="s">
        <v>81</v>
      </c>
      <c r="B19" s="33" t="s">
        <v>77</v>
      </c>
      <c r="C19" s="51"/>
      <c r="D19" s="56">
        <v>1000</v>
      </c>
    </row>
    <row r="20" spans="1:4" ht="20.100000000000001" customHeight="1" x14ac:dyDescent="0.25">
      <c r="A20" s="72">
        <v>5</v>
      </c>
      <c r="B20" s="71" t="s">
        <v>82</v>
      </c>
      <c r="C20" s="70">
        <f>C21+C22+C23</f>
        <v>360</v>
      </c>
      <c r="D20" s="73">
        <v>19400</v>
      </c>
    </row>
    <row r="21" spans="1:4" ht="20.100000000000001" customHeight="1" x14ac:dyDescent="0.25">
      <c r="A21" s="55" t="s">
        <v>83</v>
      </c>
      <c r="B21" s="33" t="s">
        <v>84</v>
      </c>
      <c r="C21" s="51">
        <v>260</v>
      </c>
      <c r="D21" s="56">
        <v>3200</v>
      </c>
    </row>
    <row r="22" spans="1:4" ht="20.100000000000001" customHeight="1" x14ac:dyDescent="0.25">
      <c r="A22" s="53" t="s">
        <v>85</v>
      </c>
      <c r="B22" s="33" t="s">
        <v>86</v>
      </c>
      <c r="C22" s="51">
        <v>100</v>
      </c>
      <c r="D22" s="56">
        <v>1200</v>
      </c>
    </row>
    <row r="23" spans="1:4" ht="20.100000000000001" customHeight="1" x14ac:dyDescent="0.25">
      <c r="A23" s="53" t="s">
        <v>87</v>
      </c>
      <c r="B23" s="33" t="s">
        <v>88</v>
      </c>
      <c r="C23" s="51"/>
      <c r="D23" s="9">
        <v>15000</v>
      </c>
    </row>
    <row r="24" spans="1:4" ht="20.100000000000001" customHeight="1" x14ac:dyDescent="0.25">
      <c r="A24" s="72"/>
      <c r="B24" s="71" t="s">
        <v>92</v>
      </c>
      <c r="C24" s="70"/>
      <c r="D24" s="73">
        <f>D25+D26+D27</f>
        <v>1610</v>
      </c>
    </row>
    <row r="25" spans="1:4" ht="18.75" customHeight="1" x14ac:dyDescent="0.25">
      <c r="A25" s="55"/>
      <c r="B25" s="59" t="s">
        <v>89</v>
      </c>
      <c r="C25" s="51"/>
      <c r="D25" s="56">
        <v>400</v>
      </c>
    </row>
    <row r="26" spans="1:4" ht="20.100000000000001" customHeight="1" x14ac:dyDescent="0.25">
      <c r="A26" s="55"/>
      <c r="B26" s="59" t="s">
        <v>90</v>
      </c>
      <c r="C26" s="49"/>
      <c r="D26" s="56">
        <v>810</v>
      </c>
    </row>
    <row r="27" spans="1:4" ht="20.100000000000001" customHeight="1" thickBot="1" x14ac:dyDescent="0.3">
      <c r="A27" s="25"/>
      <c r="B27" s="34" t="s">
        <v>91</v>
      </c>
      <c r="C27" s="57"/>
      <c r="D27" s="29">
        <v>400</v>
      </c>
    </row>
    <row r="28" spans="1:4" ht="20.100000000000001" customHeight="1" thickBot="1" x14ac:dyDescent="0.3">
      <c r="A28" s="398" t="s">
        <v>0</v>
      </c>
      <c r="B28" s="399"/>
      <c r="C28" s="2">
        <f>C6+C10+C15+C18+C20+C24</f>
        <v>1557.5</v>
      </c>
      <c r="D28" s="30">
        <f>D6+D10+D15+D18+D20+D24</f>
        <v>37000</v>
      </c>
    </row>
    <row r="30" spans="1:4" x14ac:dyDescent="0.25">
      <c r="C30" s="61" t="s">
        <v>193</v>
      </c>
      <c r="D30" s="61" t="s">
        <v>161</v>
      </c>
    </row>
  </sheetData>
  <sheetProtection password="CF5D" sheet="1" objects="1" scenarios="1"/>
  <mergeCells count="7">
    <mergeCell ref="A28:B28"/>
    <mergeCell ref="A2:D2"/>
    <mergeCell ref="C3:D3"/>
    <mergeCell ref="A4:A5"/>
    <mergeCell ref="B4:B5"/>
    <mergeCell ref="C4:C5"/>
    <mergeCell ref="D4:D5"/>
  </mergeCells>
  <pageMargins left="0.7" right="0.7" top="0.75" bottom="0.75" header="0.3" footer="0.3"/>
  <pageSetup paperSize="9" scale="8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B1" sqref="B1"/>
    </sheetView>
  </sheetViews>
  <sheetFormatPr defaultColWidth="9.140625" defaultRowHeight="15" x14ac:dyDescent="0.25"/>
  <cols>
    <col min="1" max="1" width="6.42578125" style="15" customWidth="1"/>
    <col min="2" max="2" width="79" style="15" customWidth="1"/>
    <col min="3" max="3" width="10.28515625" style="15" customWidth="1"/>
    <col min="4" max="4" width="11.5703125" style="15" customWidth="1"/>
    <col min="5" max="16384" width="9.140625" style="15"/>
  </cols>
  <sheetData>
    <row r="1" spans="1:8" x14ac:dyDescent="0.25">
      <c r="D1" s="15" t="s">
        <v>143</v>
      </c>
    </row>
    <row r="2" spans="1:8" x14ac:dyDescent="0.25">
      <c r="A2" s="342" t="s">
        <v>135</v>
      </c>
      <c r="B2" s="342"/>
      <c r="C2" s="342"/>
      <c r="D2" s="342"/>
      <c r="E2" s="16"/>
      <c r="F2" s="16"/>
      <c r="G2" s="16"/>
      <c r="H2" s="16"/>
    </row>
    <row r="3" spans="1:8" ht="16.5" customHeight="1" x14ac:dyDescent="0.25">
      <c r="A3" s="342"/>
      <c r="B3" s="342"/>
      <c r="C3" s="342"/>
      <c r="D3" s="342"/>
      <c r="E3" s="16"/>
      <c r="F3" s="16"/>
      <c r="G3" s="16"/>
      <c r="H3" s="16"/>
    </row>
    <row r="4" spans="1:8" hidden="1" x14ac:dyDescent="0.25">
      <c r="A4" s="342"/>
      <c r="B4" s="342"/>
      <c r="C4" s="342"/>
      <c r="D4" s="342"/>
      <c r="E4" s="16"/>
      <c r="F4" s="16"/>
      <c r="G4" s="16"/>
      <c r="H4" s="16"/>
    </row>
    <row r="5" spans="1:8" hidden="1" x14ac:dyDescent="0.25">
      <c r="A5" s="342"/>
      <c r="B5" s="342"/>
      <c r="C5" s="342"/>
      <c r="D5" s="342"/>
      <c r="E5" s="16"/>
      <c r="F5" s="16"/>
      <c r="G5" s="16"/>
      <c r="H5" s="16"/>
    </row>
    <row r="6" spans="1:8" ht="16.5" customHeight="1" x14ac:dyDescent="0.25">
      <c r="A6" s="406"/>
      <c r="B6" s="406"/>
      <c r="C6" s="406"/>
      <c r="D6" s="406"/>
      <c r="E6" s="16"/>
      <c r="F6" s="16"/>
      <c r="G6" s="16"/>
      <c r="H6" s="16"/>
    </row>
    <row r="7" spans="1:8" ht="15.75" thickBot="1" x14ac:dyDescent="0.3">
      <c r="A7" s="332"/>
      <c r="B7" s="332"/>
      <c r="C7" s="332"/>
      <c r="D7" s="17" t="s">
        <v>18</v>
      </c>
      <c r="E7" s="16"/>
      <c r="F7" s="16"/>
      <c r="G7" s="16"/>
      <c r="H7" s="16"/>
    </row>
    <row r="8" spans="1:8" ht="45.75" customHeight="1" thickBot="1" x14ac:dyDescent="0.3">
      <c r="A8" s="26" t="s">
        <v>32</v>
      </c>
      <c r="B8" s="27" t="s">
        <v>33</v>
      </c>
      <c r="C8" s="27" t="s">
        <v>0</v>
      </c>
      <c r="D8" s="28" t="s">
        <v>39</v>
      </c>
    </row>
    <row r="9" spans="1:8" ht="31.5" customHeight="1" x14ac:dyDescent="0.25">
      <c r="A9" s="88">
        <v>1</v>
      </c>
      <c r="B9" s="90" t="s">
        <v>137</v>
      </c>
      <c r="C9" s="89">
        <f>C10</f>
        <v>236.1</v>
      </c>
      <c r="D9" s="89"/>
    </row>
    <row r="10" spans="1:8" ht="36" customHeight="1" x14ac:dyDescent="0.25">
      <c r="A10" s="333" t="s">
        <v>24</v>
      </c>
      <c r="B10" s="18" t="s">
        <v>96</v>
      </c>
      <c r="C10" s="19">
        <v>236.1</v>
      </c>
      <c r="D10" s="19"/>
    </row>
    <row r="11" spans="1:8" ht="22.5" customHeight="1" x14ac:dyDescent="0.25">
      <c r="A11" s="85">
        <v>2</v>
      </c>
      <c r="B11" s="86" t="s">
        <v>136</v>
      </c>
      <c r="C11" s="87">
        <f>C12+C13+C14</f>
        <v>63.9</v>
      </c>
      <c r="D11" s="87"/>
    </row>
    <row r="12" spans="1:8" ht="22.5" customHeight="1" x14ac:dyDescent="0.25">
      <c r="A12" s="333" t="s">
        <v>26</v>
      </c>
      <c r="B12" s="18" t="s">
        <v>97</v>
      </c>
      <c r="C12" s="19">
        <v>46.9</v>
      </c>
      <c r="D12" s="19"/>
    </row>
    <row r="13" spans="1:8" ht="19.5" customHeight="1" x14ac:dyDescent="0.25">
      <c r="A13" s="333" t="s">
        <v>27</v>
      </c>
      <c r="B13" s="20" t="s">
        <v>94</v>
      </c>
      <c r="C13" s="19">
        <v>10</v>
      </c>
      <c r="D13" s="19"/>
    </row>
    <row r="14" spans="1:8" ht="22.5" customHeight="1" thickBot="1" x14ac:dyDescent="0.3">
      <c r="A14" s="333" t="s">
        <v>114</v>
      </c>
      <c r="B14" s="20" t="s">
        <v>95</v>
      </c>
      <c r="C14" s="19">
        <v>7</v>
      </c>
      <c r="D14" s="19"/>
    </row>
    <row r="15" spans="1:8" ht="15.75" thickBot="1" x14ac:dyDescent="0.3">
      <c r="A15" s="404" t="s">
        <v>34</v>
      </c>
      <c r="B15" s="405"/>
      <c r="C15" s="24">
        <f>C9+C11</f>
        <v>300</v>
      </c>
      <c r="D15" s="24">
        <f>SUM(D9:D14)</f>
        <v>0</v>
      </c>
    </row>
  </sheetData>
  <sheetProtection password="CF5D" sheet="1" objects="1" scenarios="1"/>
  <mergeCells count="2">
    <mergeCell ref="A15:B15"/>
    <mergeCell ref="A2:D6"/>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ColWidth="9.140625" defaultRowHeight="15" x14ac:dyDescent="0.25"/>
  <cols>
    <col min="1" max="1" width="6.42578125" style="15" customWidth="1"/>
    <col min="2" max="2" width="80.7109375" style="15" customWidth="1"/>
    <col min="3" max="3" width="10.7109375" style="15" customWidth="1"/>
    <col min="4" max="4" width="11.5703125" style="15" customWidth="1"/>
    <col min="5" max="16384" width="9.140625" style="15"/>
  </cols>
  <sheetData>
    <row r="1" spans="1:8" x14ac:dyDescent="0.25">
      <c r="D1" s="15" t="s">
        <v>153</v>
      </c>
    </row>
    <row r="2" spans="1:8" x14ac:dyDescent="0.25">
      <c r="A2" s="342" t="s">
        <v>134</v>
      </c>
      <c r="B2" s="342"/>
      <c r="C2" s="342"/>
      <c r="D2" s="342"/>
      <c r="E2" s="16"/>
      <c r="F2" s="16"/>
      <c r="G2" s="16"/>
      <c r="H2" s="16"/>
    </row>
    <row r="3" spans="1:8" ht="21" customHeight="1" x14ac:dyDescent="0.25">
      <c r="A3" s="342"/>
      <c r="B3" s="342"/>
      <c r="C3" s="342"/>
      <c r="D3" s="342"/>
      <c r="E3" s="16"/>
      <c r="F3" s="16"/>
      <c r="G3" s="16"/>
      <c r="H3" s="16"/>
    </row>
    <row r="4" spans="1:8" hidden="1" x14ac:dyDescent="0.25">
      <c r="A4" s="342"/>
      <c r="B4" s="342"/>
      <c r="C4" s="342"/>
      <c r="D4" s="342"/>
      <c r="E4" s="16"/>
      <c r="F4" s="16"/>
      <c r="G4" s="16"/>
      <c r="H4" s="16"/>
    </row>
    <row r="5" spans="1:8" hidden="1" x14ac:dyDescent="0.25">
      <c r="A5" s="342"/>
      <c r="B5" s="342"/>
      <c r="C5" s="342"/>
      <c r="D5" s="342"/>
      <c r="E5" s="16"/>
      <c r="F5" s="16"/>
      <c r="G5" s="16"/>
      <c r="H5" s="16"/>
    </row>
    <row r="6" spans="1:8" hidden="1" x14ac:dyDescent="0.25">
      <c r="A6" s="406"/>
      <c r="B6" s="406"/>
      <c r="C6" s="406"/>
      <c r="D6" s="406"/>
      <c r="E6" s="16"/>
      <c r="F6" s="16"/>
      <c r="G6" s="16"/>
      <c r="H6" s="16"/>
    </row>
    <row r="7" spans="1:8" ht="16.5" customHeight="1" x14ac:dyDescent="0.25">
      <c r="A7" s="332"/>
      <c r="B7" s="332"/>
      <c r="C7" s="332"/>
      <c r="D7" s="17" t="s">
        <v>18</v>
      </c>
      <c r="E7" s="16"/>
      <c r="F7" s="16"/>
      <c r="G7" s="16"/>
      <c r="H7" s="16"/>
    </row>
    <row r="8" spans="1:8" ht="47.25" customHeight="1" x14ac:dyDescent="0.25">
      <c r="A8" s="333" t="s">
        <v>32</v>
      </c>
      <c r="B8" s="333" t="s">
        <v>33</v>
      </c>
      <c r="C8" s="333" t="s">
        <v>0</v>
      </c>
      <c r="D8" s="333" t="s">
        <v>39</v>
      </c>
    </row>
    <row r="9" spans="1:8" ht="15" customHeight="1" x14ac:dyDescent="0.25">
      <c r="A9" s="333">
        <v>1</v>
      </c>
      <c r="B9" s="18" t="s">
        <v>48</v>
      </c>
      <c r="C9" s="19">
        <v>2</v>
      </c>
      <c r="D9" s="19"/>
    </row>
    <row r="10" spans="1:8" ht="15" customHeight="1" x14ac:dyDescent="0.25">
      <c r="A10" s="333">
        <v>2</v>
      </c>
      <c r="B10" s="20" t="s">
        <v>227</v>
      </c>
      <c r="C10" s="19">
        <v>10</v>
      </c>
      <c r="D10" s="19"/>
    </row>
    <row r="11" spans="1:8" ht="30" customHeight="1" x14ac:dyDescent="0.25">
      <c r="A11" s="333">
        <v>3</v>
      </c>
      <c r="B11" s="20" t="s">
        <v>228</v>
      </c>
      <c r="C11" s="19">
        <v>6</v>
      </c>
      <c r="D11" s="19"/>
    </row>
    <row r="12" spans="1:8" ht="15" customHeight="1" x14ac:dyDescent="0.25">
      <c r="A12" s="333">
        <v>4</v>
      </c>
      <c r="B12" s="20" t="s">
        <v>229</v>
      </c>
      <c r="C12" s="19">
        <v>11</v>
      </c>
      <c r="D12" s="19"/>
    </row>
    <row r="13" spans="1:8" ht="15" customHeight="1" x14ac:dyDescent="0.25">
      <c r="A13" s="333">
        <v>5</v>
      </c>
      <c r="B13" s="20" t="s">
        <v>230</v>
      </c>
      <c r="C13" s="19">
        <v>3</v>
      </c>
      <c r="D13" s="19"/>
    </row>
    <row r="14" spans="1:8" ht="15" customHeight="1" x14ac:dyDescent="0.25">
      <c r="A14" s="333">
        <v>6</v>
      </c>
      <c r="B14" s="18" t="s">
        <v>231</v>
      </c>
      <c r="C14" s="19">
        <v>3</v>
      </c>
      <c r="D14" s="19"/>
    </row>
    <row r="15" spans="1:8" ht="15" customHeight="1" x14ac:dyDescent="0.25">
      <c r="A15" s="333">
        <v>7</v>
      </c>
      <c r="B15" s="20" t="s">
        <v>98</v>
      </c>
      <c r="C15" s="19">
        <v>15</v>
      </c>
      <c r="D15" s="19"/>
    </row>
    <row r="16" spans="1:8" ht="15" customHeight="1" thickBot="1" x14ac:dyDescent="0.3">
      <c r="A16" s="21">
        <v>8</v>
      </c>
      <c r="B16" s="22" t="s">
        <v>99</v>
      </c>
      <c r="C16" s="23">
        <v>10</v>
      </c>
      <c r="D16" s="23"/>
    </row>
    <row r="17" spans="1:4" ht="15.75" thickBot="1" x14ac:dyDescent="0.3">
      <c r="A17" s="404" t="s">
        <v>34</v>
      </c>
      <c r="B17" s="405"/>
      <c r="C17" s="24">
        <f>SUM(C9:C16)</f>
        <v>60</v>
      </c>
      <c r="D17" s="24">
        <f>SUM(D9:D16)</f>
        <v>0</v>
      </c>
    </row>
  </sheetData>
  <sheetProtection password="CF5D" sheet="1" objects="1" scenarios="1"/>
  <mergeCells count="2">
    <mergeCell ref="A17:B17"/>
    <mergeCell ref="A2:D6"/>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20</vt:i4>
      </vt:variant>
    </vt:vector>
  </HeadingPairs>
  <TitlesOfParts>
    <vt:vector size="20" baseType="lpstr">
      <vt:lpstr>1_lentele_2 progr_4 priem</vt:lpstr>
      <vt:lpstr>2 lentele_skolintos lesos</vt:lpstr>
      <vt:lpstr>3 lentelė_ skolintos lėšos</vt:lpstr>
      <vt:lpstr>4 lentelė_ skolintos lėšos</vt:lpstr>
      <vt:lpstr>5 lentele_prisidejimas_SB </vt:lpstr>
      <vt:lpstr>6 lentelė prisidejimas_SB</vt:lpstr>
      <vt:lpstr>7 lentele_Spiecius </vt:lpstr>
      <vt:lpstr>8 lentele_architekt</vt:lpstr>
      <vt:lpstr>9_lentele_kult_pav </vt:lpstr>
      <vt:lpstr>10 lentele_Baseinas</vt:lpstr>
      <vt:lpstr>11 lentelė_008 programa</vt:lpstr>
      <vt:lpstr>12 lentelė ES(VB)</vt:lpstr>
      <vt:lpstr>13 lentelė ES </vt:lpstr>
      <vt:lpstr>14 lentelė ES(VB)</vt:lpstr>
      <vt:lpstr>15 lentelė ES</vt:lpstr>
      <vt:lpstr>16 lentelė ES 01 progr</vt:lpstr>
      <vt:lpstr>17 lentelė_VIPA</vt:lpstr>
      <vt:lpstr>18 lentelė_melioracija</vt:lpstr>
      <vt:lpstr>19 lentelė_valst. funkcijos</vt:lpstr>
      <vt:lpstr>20 lentelė_pajamų palyginimas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Jurgita Saldukienė</dc:creator>
  <cp:lastModifiedBy>Zina</cp:lastModifiedBy>
  <cp:lastPrinted>2023-01-04T09:33:10Z</cp:lastPrinted>
  <dcterms:created xsi:type="dcterms:W3CDTF">2018-01-24T07:12:16Z</dcterms:created>
  <dcterms:modified xsi:type="dcterms:W3CDTF">2023-01-11T18:05:50Z</dcterms:modified>
</cp:coreProperties>
</file>