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asignavimai'!$A$1:$R$109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E35" i="4"/>
  <c r="D35" i="4"/>
  <c r="C35" i="4"/>
  <c r="B35" i="4"/>
  <c r="A35" i="4"/>
  <c r="I102" i="3" l="1"/>
  <c r="I97" i="3"/>
  <c r="G43" i="3" l="1"/>
  <c r="H102" i="3" l="1"/>
  <c r="H43" i="3"/>
  <c r="I43" i="3" l="1"/>
  <c r="S43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99" i="3"/>
  <c r="I99" i="3"/>
  <c r="J99" i="3"/>
  <c r="K99" i="3"/>
  <c r="G99" i="3"/>
  <c r="H97" i="3"/>
  <c r="K97" i="3"/>
  <c r="H98" i="3"/>
  <c r="I98" i="3"/>
  <c r="J98" i="3"/>
  <c r="K98" i="3"/>
  <c r="G98" i="3"/>
  <c r="G36" i="3"/>
  <c r="G58" i="3"/>
  <c r="G75" i="3"/>
  <c r="G97" i="3"/>
  <c r="H75" i="3"/>
  <c r="I75" i="3"/>
  <c r="J75" i="3"/>
  <c r="K75" i="3"/>
  <c r="K103" i="3"/>
  <c r="J103" i="3"/>
  <c r="I103" i="3"/>
  <c r="H103" i="3"/>
  <c r="G103" i="3"/>
  <c r="K102" i="3"/>
  <c r="J102" i="3"/>
  <c r="G102" i="3"/>
  <c r="K58" i="3"/>
  <c r="J58" i="3"/>
  <c r="I58" i="3"/>
  <c r="S58" i="3" s="1"/>
  <c r="H58" i="3"/>
  <c r="K47" i="3"/>
  <c r="J47" i="3"/>
  <c r="I47" i="3"/>
  <c r="S47" i="3" s="1"/>
  <c r="H47" i="3"/>
  <c r="G47" i="3"/>
  <c r="K43" i="3"/>
  <c r="J43" i="3"/>
  <c r="K36" i="3"/>
  <c r="J36" i="3"/>
  <c r="I36" i="3"/>
  <c r="S36" i="3" s="1"/>
  <c r="H36" i="3"/>
  <c r="J70" i="3"/>
  <c r="J97" i="3" s="1"/>
  <c r="S75" i="3" l="1"/>
  <c r="H104" i="3"/>
  <c r="I104" i="3"/>
  <c r="J104" i="3"/>
  <c r="K104" i="3"/>
  <c r="G104" i="3"/>
  <c r="K78" i="3"/>
  <c r="J78" i="3"/>
  <c r="I78" i="3"/>
  <c r="H78" i="3"/>
  <c r="G78" i="3"/>
  <c r="K71" i="3"/>
  <c r="J71" i="3"/>
  <c r="I71" i="3"/>
  <c r="H71" i="3"/>
  <c r="G71" i="3"/>
  <c r="H66" i="3"/>
  <c r="I66" i="3"/>
  <c r="J66" i="3"/>
  <c r="K66" i="3"/>
  <c r="G66" i="3"/>
  <c r="H63" i="3"/>
  <c r="I63" i="3"/>
  <c r="J63" i="3"/>
  <c r="K63" i="3"/>
  <c r="G63" i="3"/>
  <c r="H17" i="3"/>
  <c r="H59" i="3" s="1"/>
  <c r="I17" i="3"/>
  <c r="J17" i="3"/>
  <c r="J59" i="3" s="1"/>
  <c r="K17" i="3"/>
  <c r="K59" i="3" s="1"/>
  <c r="S63" i="3" l="1"/>
  <c r="S78" i="3"/>
  <c r="I59" i="3"/>
  <c r="S66" i="3"/>
  <c r="S71" i="3"/>
  <c r="K67" i="3"/>
  <c r="J67" i="3"/>
  <c r="I67" i="3"/>
  <c r="H67" i="3"/>
  <c r="I79" i="3"/>
  <c r="G79" i="3"/>
  <c r="K79" i="3"/>
  <c r="J79" i="3"/>
  <c r="H79" i="3"/>
  <c r="K88" i="3"/>
  <c r="J88" i="3"/>
  <c r="I88" i="3"/>
  <c r="H88" i="3"/>
  <c r="G88" i="3"/>
  <c r="I89" i="3" l="1"/>
  <c r="I90" i="3" s="1"/>
  <c r="I107" i="3"/>
  <c r="G89" i="3"/>
  <c r="G90" i="3" s="1"/>
  <c r="G107" i="3"/>
  <c r="H89" i="3"/>
  <c r="H90" i="3" s="1"/>
  <c r="H107" i="3"/>
  <c r="J89" i="3"/>
  <c r="J90" i="3" s="1"/>
  <c r="J107" i="3"/>
  <c r="K89" i="3"/>
  <c r="K90" i="3" s="1"/>
  <c r="K107" i="3"/>
  <c r="G67" i="3" l="1"/>
  <c r="K106" i="3"/>
  <c r="J106" i="3"/>
  <c r="I106" i="3"/>
  <c r="H106" i="3"/>
  <c r="G106" i="3"/>
  <c r="J105" i="3" l="1"/>
  <c r="H105" i="3"/>
  <c r="K105" i="3"/>
  <c r="I105" i="3"/>
  <c r="G105" i="3"/>
  <c r="H80" i="3" l="1"/>
  <c r="H91" i="3" s="1"/>
  <c r="I80" i="3"/>
  <c r="I91" i="3" s="1"/>
  <c r="J80" i="3"/>
  <c r="J91" i="3" s="1"/>
  <c r="K80" i="3"/>
  <c r="K91" i="3" s="1"/>
  <c r="G17" i="3"/>
  <c r="G59" i="3" l="1"/>
  <c r="G80" i="3" s="1"/>
  <c r="S17" i="3"/>
  <c r="I108" i="3"/>
  <c r="I110" i="3"/>
  <c r="K110" i="3"/>
  <c r="K108" i="3"/>
  <c r="J108" i="3"/>
  <c r="J110" i="3"/>
  <c r="H108" i="3"/>
  <c r="G108" i="3"/>
  <c r="G91" i="3" l="1"/>
  <c r="G110" i="3" s="1"/>
  <c r="H110" i="3" l="1"/>
</calcChain>
</file>

<file path=xl/sharedStrings.xml><?xml version="1.0" encoding="utf-8"?>
<sst xmlns="http://schemas.openxmlformats.org/spreadsheetml/2006/main" count="495" uniqueCount="168">
  <si>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</si>
  <si>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</si>
  <si>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</si>
  <si>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</si>
  <si>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</si>
  <si>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</si>
  <si>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</si>
  <si>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</si>
  <si>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</si>
  <si>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</si>
  <si>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</si>
  <si>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</si>
  <si>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</si>
  <si>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</si>
  <si>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</si>
  <si>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</si>
  <si>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</si>
  <si>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</si>
  <si>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</si>
  <si>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</si>
  <si>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</si>
  <si>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</si>
  <si>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</si>
  <si>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</si>
  <si>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</si>
  <si>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</si>
  <si>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</si>
  <si>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</si>
  <si>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</si>
  <si>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</si>
  <si>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</si>
  <si>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</si>
  <si>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</si>
  <si>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</si>
  <si>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</si>
  <si>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</si>
  <si>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</si>
  <si>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</si>
  <si>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</si>
  <si>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</si>
  <si>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</si>
  <si>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</si>
  <si>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</si>
  <si>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</si>
  <si>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</si>
  <si>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</si>
  <si>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</si>
  <si>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</si>
  <si>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</si>
  <si>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</si>
  <si>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</si>
  <si>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</si>
  <si>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</si>
  <si>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</si>
  <si>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</si>
  <si>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</si>
  <si>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</si>
  <si>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</si>
  <si>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</si>
  <si>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</si>
  <si>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</si>
  <si>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</si>
  <si>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</si>
  <si>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</si>
  <si>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</si>
  <si>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</si>
  <si>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</si>
  <si>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</si>
  <si>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</si>
  <si>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</si>
  <si>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</si>
  <si>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</si>
  <si>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</si>
  <si>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</si>
  <si>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</si>
  <si>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</si>
  <si>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</si>
  <si>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</si>
  <si>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</si>
  <si>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</si>
  <si>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</si>
  <si>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</si>
  <si>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</si>
  <si>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</si>
  <si>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</si>
  <si>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</si>
  <si>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</si>
  <si>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</si>
  <si>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</si>
  <si>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</si>
  <si>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</si>
  <si>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</si>
  <si>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</si>
  <si>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</si>
  <si>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</si>
  <si>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</si>
  <si>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</si>
  <si>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</si>
  <si>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</si>
  <si>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</si>
  <si>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</si>
  <si>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</si>
  <si>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</si>
  <si>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</si>
  <si>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</si>
  <si>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</si>
  <si>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</si>
  <si>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</si>
  <si>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</si>
  <si>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</si>
  <si>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</si>
  <si>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</si>
  <si>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</si>
  <si>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</si>
  <si>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</si>
  <si>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</si>
  <si>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</si>
  <si>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</si>
  <si>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</si>
  <si>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</si>
  <si>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</si>
  <si>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</si>
  <si>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</si>
  <si>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</si>
  <si>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</si>
  <si>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</si>
  <si>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</si>
  <si>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</si>
  <si>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</si>
  <si>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</si>
  <si>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</si>
  <si>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</si>
  <si>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</si>
  <si>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</si>
  <si>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</si>
  <si>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</si>
  <si>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</si>
  <si>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</si>
  <si>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</si>
  <si>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</si>
  <si>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</si>
  <si>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</si>
  <si>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</si>
  <si>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</si>
  <si>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</si>
  <si>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</si>
  <si>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</si>
  <si>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</si>
  <si>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</si>
  <si>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</si>
  <si>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</si>
  <si>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</si>
  <si>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</si>
  <si>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</si>
  <si>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</si>
  <si>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</si>
  <si>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</si>
  <si>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</si>
  <si>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</si>
  <si>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</si>
  <si>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</si>
  <si>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d. </t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</si>
  <si>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</si>
  <si>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</si>
  <si>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</si>
  <si>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</si>
  <si>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tarybos 2023 m. kovo 30  d. </t>
  </si>
  <si>
    <t xml:space="preserve">                                                                                                          sprendimu Nr.T1-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</si>
</sst>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tabSelected="1" zoomScale="90" zoomScaleNormal="90" zoomScaleSheetLayoutView="100" workbookViewId="0">
      <pane ySplit="11" topLeftCell="A87" activePane="bottomLeft" state="frozen"/>
      <selection pane="bottomLeft" activeCell="U83" sqref="U83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161</v>
      </c>
    </row>
    <row r="4" spans="1:20" x14ac:dyDescent="0.2">
      <c r="L4" s="1" t="s">
        <v>162</v>
      </c>
    </row>
    <row r="5" spans="1:20" x14ac:dyDescent="0.2">
      <c r="I5" s="140"/>
      <c r="J5" s="140"/>
      <c r="K5" s="140"/>
      <c r="L5" s="140" t="s">
        <v>165</v>
      </c>
    </row>
    <row r="6" spans="1:20" x14ac:dyDescent="0.2">
      <c r="I6" s="140"/>
      <c r="J6" s="140"/>
      <c r="K6" s="140"/>
      <c r="L6" s="244" t="s">
        <v>163</v>
      </c>
      <c r="M6" s="244"/>
    </row>
    <row r="7" spans="1:20" x14ac:dyDescent="0.2">
      <c r="I7" s="140"/>
      <c r="J7" s="140"/>
      <c r="K7" s="140"/>
      <c r="L7" s="244" t="s">
        <v>164</v>
      </c>
      <c r="M7" s="244"/>
    </row>
    <row r="8" spans="1:20" x14ac:dyDescent="0.2">
      <c r="I8" s="138"/>
      <c r="J8" s="138"/>
      <c r="K8" s="138"/>
      <c r="L8" s="138"/>
    </row>
    <row r="9" spans="1:20" ht="29.25" customHeight="1" x14ac:dyDescent="0.2">
      <c r="A9" s="245" t="s">
        <v>160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57"/>
    </row>
    <row r="10" spans="1:20" ht="32.25" customHeight="1" x14ac:dyDescent="0.2">
      <c r="A10" s="202" t="s">
        <v>11</v>
      </c>
      <c r="B10" s="202" t="s">
        <v>135</v>
      </c>
      <c r="C10" s="202" t="s">
        <v>12</v>
      </c>
      <c r="D10" s="202" t="s">
        <v>13</v>
      </c>
      <c r="E10" s="202" t="s">
        <v>5</v>
      </c>
      <c r="F10" s="202" t="s">
        <v>128</v>
      </c>
      <c r="G10" s="202" t="s">
        <v>148</v>
      </c>
      <c r="H10" s="202" t="s">
        <v>136</v>
      </c>
      <c r="I10" s="202" t="s">
        <v>137</v>
      </c>
      <c r="J10" s="202" t="s">
        <v>153</v>
      </c>
      <c r="K10" s="202" t="s">
        <v>154</v>
      </c>
      <c r="L10" s="202" t="s">
        <v>138</v>
      </c>
      <c r="M10" s="234" t="s">
        <v>9</v>
      </c>
      <c r="N10" s="234" t="s">
        <v>132</v>
      </c>
      <c r="O10" s="234"/>
      <c r="P10" s="234" t="s">
        <v>133</v>
      </c>
      <c r="Q10" s="234"/>
      <c r="R10" s="234"/>
      <c r="S10" s="246" t="s">
        <v>38</v>
      </c>
    </row>
    <row r="11" spans="1:20" ht="37.5" customHeight="1" x14ac:dyDescent="0.2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34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246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32" t="s">
        <v>39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3"/>
      <c r="S13" s="112"/>
    </row>
    <row r="14" spans="1:20" ht="78.75" customHeight="1" x14ac:dyDescent="0.2">
      <c r="A14" s="247" t="s">
        <v>0</v>
      </c>
      <c r="B14" s="29" t="s">
        <v>0</v>
      </c>
      <c r="C14" s="221" t="s">
        <v>40</v>
      </c>
      <c r="D14" s="221"/>
      <c r="E14" s="221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248"/>
      <c r="B15" s="235" t="s">
        <v>0</v>
      </c>
      <c r="C15" s="34" t="s">
        <v>0</v>
      </c>
      <c r="D15" s="242" t="s">
        <v>43</v>
      </c>
      <c r="E15" s="243"/>
      <c r="F15" s="35" t="s">
        <v>32</v>
      </c>
      <c r="G15" s="222"/>
      <c r="H15" s="223"/>
      <c r="I15" s="223"/>
      <c r="J15" s="223"/>
      <c r="K15" s="223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248"/>
      <c r="B16" s="236"/>
      <c r="C16" s="198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248"/>
      <c r="B17" s="236"/>
      <c r="C17" s="198"/>
      <c r="D17" s="213" t="s">
        <v>34</v>
      </c>
      <c r="E17" s="251"/>
      <c r="F17" s="252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248"/>
      <c r="B18" s="236"/>
      <c r="C18" s="203" t="s">
        <v>15</v>
      </c>
      <c r="D18" s="205" t="s">
        <v>130</v>
      </c>
      <c r="E18" s="206"/>
      <c r="F18" s="228" t="s">
        <v>87</v>
      </c>
      <c r="G18" s="207"/>
      <c r="H18" s="208"/>
      <c r="I18" s="208"/>
      <c r="J18" s="208"/>
      <c r="K18" s="208"/>
      <c r="L18" s="237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248"/>
      <c r="B19" s="236"/>
      <c r="C19" s="204"/>
      <c r="D19" s="189"/>
      <c r="E19" s="190"/>
      <c r="F19" s="229"/>
      <c r="G19" s="230"/>
      <c r="H19" s="231"/>
      <c r="I19" s="231"/>
      <c r="J19" s="231"/>
      <c r="K19" s="231"/>
      <c r="L19" s="238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248"/>
      <c r="B20" s="236"/>
      <c r="C20" s="239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375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248"/>
      <c r="B21" s="236"/>
      <c r="C21" s="240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24.9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248"/>
      <c r="B22" s="236"/>
      <c r="C22" s="240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1705.7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248"/>
      <c r="B23" s="236"/>
      <c r="C23" s="240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248"/>
      <c r="B24" s="236"/>
      <c r="C24" s="240"/>
      <c r="D24" s="134">
        <v>191131028</v>
      </c>
      <c r="E24" s="134" t="s">
        <v>19</v>
      </c>
      <c r="F24" s="88" t="s">
        <v>31</v>
      </c>
      <c r="G24" s="11">
        <v>0</v>
      </c>
      <c r="H24" s="11">
        <v>0</v>
      </c>
      <c r="I24" s="146"/>
      <c r="J24" s="11">
        <v>0</v>
      </c>
      <c r="K24" s="11">
        <v>0</v>
      </c>
      <c r="L24" s="37" t="s">
        <v>31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248"/>
      <c r="B25" s="236"/>
      <c r="C25" s="240"/>
      <c r="D25" s="134">
        <v>291130450</v>
      </c>
      <c r="E25" s="134" t="s">
        <v>19</v>
      </c>
      <c r="F25" s="88" t="s">
        <v>31</v>
      </c>
      <c r="G25" s="11">
        <v>31.3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248"/>
      <c r="B26" s="236"/>
      <c r="C26" s="240"/>
      <c r="D26" s="134">
        <v>191123113</v>
      </c>
      <c r="E26" s="134" t="s">
        <v>19</v>
      </c>
      <c r="F26" s="88" t="s">
        <v>31</v>
      </c>
      <c r="G26" s="11">
        <v>0</v>
      </c>
      <c r="H26" s="11">
        <v>51</v>
      </c>
      <c r="I26" s="146">
        <v>51</v>
      </c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248"/>
      <c r="B27" s="236"/>
      <c r="C27" s="240"/>
      <c r="D27" s="134">
        <v>191123113</v>
      </c>
      <c r="E27" s="36" t="s">
        <v>21</v>
      </c>
      <c r="F27" s="88" t="s">
        <v>31</v>
      </c>
      <c r="G27" s="11">
        <v>4.4000000000000004</v>
      </c>
      <c r="H27" s="11">
        <v>1.5</v>
      </c>
      <c r="I27" s="146">
        <v>1.1000000000000001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248"/>
      <c r="B28" s="236"/>
      <c r="C28" s="240"/>
      <c r="D28" s="134">
        <v>191123113</v>
      </c>
      <c r="E28" s="36" t="s">
        <v>29</v>
      </c>
      <c r="F28" s="88" t="s">
        <v>31</v>
      </c>
      <c r="G28" s="11">
        <v>11.1</v>
      </c>
      <c r="H28" s="11">
        <v>81</v>
      </c>
      <c r="I28" s="11">
        <v>80.2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248"/>
      <c r="B29" s="236"/>
      <c r="C29" s="240"/>
      <c r="D29" s="134">
        <v>300580531</v>
      </c>
      <c r="E29" s="134" t="s">
        <v>19</v>
      </c>
      <c r="F29" s="88" t="s">
        <v>31</v>
      </c>
      <c r="G29" s="11">
        <v>0</v>
      </c>
      <c r="H29" s="11">
        <v>0</v>
      </c>
      <c r="I29" s="11"/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248"/>
      <c r="B30" s="236"/>
      <c r="C30" s="240"/>
      <c r="D30" s="134">
        <v>190986017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248"/>
      <c r="B31" s="236"/>
      <c r="C31" s="240"/>
      <c r="D31" s="134">
        <v>190986017</v>
      </c>
      <c r="E31" s="65" t="s">
        <v>29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248"/>
      <c r="B32" s="236"/>
      <c r="C32" s="240"/>
      <c r="D32" s="134">
        <v>302415311</v>
      </c>
      <c r="E32" s="65" t="s">
        <v>19</v>
      </c>
      <c r="F32" s="88" t="s">
        <v>31</v>
      </c>
      <c r="G32" s="11">
        <v>30.3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248"/>
      <c r="B33" s="236"/>
      <c r="C33" s="240"/>
      <c r="D33" s="134">
        <v>302415311</v>
      </c>
      <c r="E33" s="36" t="s">
        <v>21</v>
      </c>
      <c r="F33" s="88" t="s">
        <v>31</v>
      </c>
      <c r="G33" s="11">
        <v>12.7</v>
      </c>
      <c r="H33" s="11">
        <v>6</v>
      </c>
      <c r="I33" s="11">
        <v>5.3</v>
      </c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248"/>
      <c r="B34" s="236"/>
      <c r="C34" s="240"/>
      <c r="D34" s="134">
        <v>302415311</v>
      </c>
      <c r="E34" s="134" t="s">
        <v>29</v>
      </c>
      <c r="F34" s="88" t="s">
        <v>31</v>
      </c>
      <c r="G34" s="11">
        <v>71</v>
      </c>
      <c r="H34" s="11">
        <v>35</v>
      </c>
      <c r="I34" s="11">
        <v>30.4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248"/>
      <c r="B35" s="236"/>
      <c r="C35" s="240"/>
      <c r="D35" s="134">
        <v>302776863</v>
      </c>
      <c r="E35" s="147" t="s">
        <v>27</v>
      </c>
      <c r="F35" s="88" t="s">
        <v>31</v>
      </c>
      <c r="G35" s="11">
        <v>0</v>
      </c>
      <c r="H35" s="11">
        <v>9.1</v>
      </c>
      <c r="I35" s="11">
        <v>6.1</v>
      </c>
      <c r="J35" s="11">
        <v>0</v>
      </c>
      <c r="K35" s="11">
        <v>0</v>
      </c>
      <c r="L35" s="37"/>
      <c r="M35" s="58"/>
      <c r="N35" s="67"/>
      <c r="O35" s="68"/>
      <c r="P35" s="69"/>
      <c r="Q35" s="69"/>
      <c r="R35" s="68"/>
      <c r="S35" s="112"/>
    </row>
    <row r="36" spans="1:19" ht="12.75" customHeight="1" x14ac:dyDescent="0.2">
      <c r="A36" s="248"/>
      <c r="B36" s="236"/>
      <c r="C36" s="241"/>
      <c r="D36" s="199" t="s">
        <v>34</v>
      </c>
      <c r="E36" s="199"/>
      <c r="F36" s="199"/>
      <c r="G36" s="38">
        <f>SUM(G20:G35)</f>
        <v>6773.0999999999995</v>
      </c>
      <c r="H36" s="38">
        <f t="shared" ref="H36:K36" si="1">SUM(H20:H35)</f>
        <v>2883.6</v>
      </c>
      <c r="I36" s="38">
        <f t="shared" si="1"/>
        <v>2740.6</v>
      </c>
      <c r="J36" s="38">
        <f t="shared" si="1"/>
        <v>0</v>
      </c>
      <c r="K36" s="38">
        <f t="shared" si="1"/>
        <v>0</v>
      </c>
      <c r="L36" s="16" t="s">
        <v>31</v>
      </c>
      <c r="M36" s="39" t="s">
        <v>31</v>
      </c>
      <c r="N36" s="39" t="s">
        <v>31</v>
      </c>
      <c r="O36" s="39" t="s">
        <v>31</v>
      </c>
      <c r="P36" s="39" t="s">
        <v>31</v>
      </c>
      <c r="Q36" s="39" t="s">
        <v>31</v>
      </c>
      <c r="R36" s="39" t="s">
        <v>31</v>
      </c>
      <c r="S36" s="113">
        <f>(I36-G36)/G36</f>
        <v>-0.5953699192393439</v>
      </c>
    </row>
    <row r="37" spans="1:19" ht="30" customHeight="1" x14ac:dyDescent="0.2">
      <c r="A37" s="248"/>
      <c r="B37" s="70"/>
      <c r="C37" s="203" t="s">
        <v>47</v>
      </c>
      <c r="D37" s="205" t="s">
        <v>131</v>
      </c>
      <c r="E37" s="206"/>
      <c r="F37" s="228" t="s">
        <v>88</v>
      </c>
      <c r="G37" s="207"/>
      <c r="H37" s="208"/>
      <c r="I37" s="208"/>
      <c r="J37" s="208"/>
      <c r="K37" s="208"/>
      <c r="L37" s="237" t="s">
        <v>111</v>
      </c>
      <c r="M37" s="5" t="s">
        <v>91</v>
      </c>
      <c r="N37" s="48" t="s">
        <v>89</v>
      </c>
      <c r="O37" s="5" t="s">
        <v>17</v>
      </c>
      <c r="P37" s="5">
        <v>6</v>
      </c>
      <c r="Q37" s="5">
        <v>3</v>
      </c>
      <c r="R37" s="5">
        <v>2</v>
      </c>
      <c r="S37" s="112"/>
    </row>
    <row r="38" spans="1:19" ht="30" customHeight="1" x14ac:dyDescent="0.2">
      <c r="A38" s="248"/>
      <c r="B38" s="70"/>
      <c r="C38" s="204"/>
      <c r="D38" s="189"/>
      <c r="E38" s="190"/>
      <c r="F38" s="229"/>
      <c r="G38" s="230"/>
      <c r="H38" s="231"/>
      <c r="I38" s="231"/>
      <c r="J38" s="231"/>
      <c r="K38" s="231"/>
      <c r="L38" s="238"/>
      <c r="M38" s="109" t="s">
        <v>92</v>
      </c>
      <c r="N38" s="66" t="s">
        <v>90</v>
      </c>
      <c r="O38" s="64" t="s">
        <v>17</v>
      </c>
      <c r="P38" s="5">
        <v>6</v>
      </c>
      <c r="Q38" s="5">
        <v>3</v>
      </c>
      <c r="R38" s="64">
        <v>2</v>
      </c>
      <c r="S38" s="112"/>
    </row>
    <row r="39" spans="1:19" ht="12" customHeight="1" x14ac:dyDescent="0.2">
      <c r="A39" s="248"/>
      <c r="B39" s="70"/>
      <c r="C39" s="240" t="s">
        <v>47</v>
      </c>
      <c r="D39" s="134">
        <v>188714469</v>
      </c>
      <c r="E39" s="36" t="s">
        <v>21</v>
      </c>
      <c r="F39" s="37" t="s">
        <v>31</v>
      </c>
      <c r="G39" s="11">
        <v>0</v>
      </c>
      <c r="H39" s="11">
        <v>1490</v>
      </c>
      <c r="I39" s="11">
        <v>1662</v>
      </c>
      <c r="J39" s="11">
        <v>1000</v>
      </c>
      <c r="K39" s="11">
        <v>1100</v>
      </c>
      <c r="L39" s="37" t="s">
        <v>31</v>
      </c>
      <c r="M39" s="58"/>
      <c r="N39" s="67"/>
      <c r="O39" s="68"/>
      <c r="P39" s="69"/>
      <c r="Q39" s="69"/>
      <c r="R39" s="68"/>
      <c r="S39" s="112"/>
    </row>
    <row r="40" spans="1:19" ht="12" customHeight="1" x14ac:dyDescent="0.2">
      <c r="A40" s="248"/>
      <c r="B40" s="70"/>
      <c r="C40" s="240"/>
      <c r="D40" s="134">
        <v>188714469</v>
      </c>
      <c r="E40" s="36" t="s">
        <v>27</v>
      </c>
      <c r="F40" s="37" t="s">
        <v>31</v>
      </c>
      <c r="G40" s="11">
        <v>1187.0999999999999</v>
      </c>
      <c r="H40" s="11">
        <v>1522.4</v>
      </c>
      <c r="I40" s="11">
        <v>1522.4</v>
      </c>
      <c r="J40" s="11">
        <v>2000</v>
      </c>
      <c r="K40" s="11">
        <v>2000</v>
      </c>
      <c r="L40" s="37" t="s">
        <v>31</v>
      </c>
      <c r="M40" s="58"/>
      <c r="N40" s="67"/>
      <c r="O40" s="68"/>
      <c r="P40" s="69"/>
      <c r="Q40" s="69"/>
      <c r="R40" s="68"/>
      <c r="S40" s="112"/>
    </row>
    <row r="41" spans="1:19" ht="12" customHeight="1" x14ac:dyDescent="0.2">
      <c r="A41" s="248"/>
      <c r="B41" s="70"/>
      <c r="C41" s="240"/>
      <c r="D41" s="134">
        <v>188714469</v>
      </c>
      <c r="E41" s="36" t="s">
        <v>19</v>
      </c>
      <c r="F41" s="37" t="s">
        <v>31</v>
      </c>
      <c r="G41" s="11">
        <v>0</v>
      </c>
      <c r="H41" s="11"/>
      <c r="I41" s="11"/>
      <c r="J41" s="11"/>
      <c r="K41" s="11"/>
      <c r="L41" s="37"/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248"/>
      <c r="B42" s="70"/>
      <c r="C42" s="240"/>
      <c r="D42" s="134">
        <v>302776863</v>
      </c>
      <c r="E42" s="36" t="s">
        <v>27</v>
      </c>
      <c r="F42" s="37" t="s">
        <v>31</v>
      </c>
      <c r="G42" s="11"/>
      <c r="H42" s="11">
        <v>200</v>
      </c>
      <c r="I42" s="11">
        <v>140</v>
      </c>
      <c r="J42" s="11"/>
      <c r="K42" s="11"/>
      <c r="L42" s="37"/>
      <c r="M42" s="58"/>
      <c r="N42" s="67"/>
      <c r="O42" s="68"/>
      <c r="P42" s="69"/>
      <c r="Q42" s="69"/>
      <c r="R42" s="68"/>
      <c r="S42" s="112"/>
    </row>
    <row r="43" spans="1:19" ht="12.75" customHeight="1" x14ac:dyDescent="0.2">
      <c r="A43" s="248"/>
      <c r="B43" s="70"/>
      <c r="C43" s="241"/>
      <c r="D43" s="199" t="s">
        <v>34</v>
      </c>
      <c r="E43" s="199"/>
      <c r="F43" s="199"/>
      <c r="G43" s="38">
        <f>SUM(G39:G42)</f>
        <v>1187.0999999999999</v>
      </c>
      <c r="H43" s="38">
        <f>SUM(H39:H42)</f>
        <v>3212.4</v>
      </c>
      <c r="I43" s="38">
        <f>SUM(I39:I42)</f>
        <v>3324.4</v>
      </c>
      <c r="J43" s="38">
        <f>SUM(J39:J40)</f>
        <v>3000</v>
      </c>
      <c r="K43" s="38">
        <f>SUM(K39:K40)</f>
        <v>3100</v>
      </c>
      <c r="L43" s="16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113">
        <f>(I43-G43)/G43</f>
        <v>1.8004380422879289</v>
      </c>
    </row>
    <row r="44" spans="1:19" ht="43.5" customHeight="1" x14ac:dyDescent="0.2">
      <c r="A44" s="248"/>
      <c r="B44" s="70"/>
      <c r="C44" s="130" t="s">
        <v>51</v>
      </c>
      <c r="D44" s="191" t="s">
        <v>86</v>
      </c>
      <c r="E44" s="192"/>
      <c r="F44" s="132" t="s">
        <v>98</v>
      </c>
      <c r="G44" s="207"/>
      <c r="H44" s="208"/>
      <c r="I44" s="208"/>
      <c r="J44" s="208"/>
      <c r="K44" s="208"/>
      <c r="L44" s="133" t="s">
        <v>112</v>
      </c>
      <c r="M44" s="5" t="s">
        <v>52</v>
      </c>
      <c r="N44" s="48" t="s">
        <v>46</v>
      </c>
      <c r="O44" s="5" t="s">
        <v>17</v>
      </c>
      <c r="P44" s="5">
        <v>0</v>
      </c>
      <c r="Q44" s="5">
        <v>8</v>
      </c>
      <c r="R44" s="5">
        <v>8</v>
      </c>
      <c r="S44" s="112"/>
    </row>
    <row r="45" spans="1:19" ht="12" customHeight="1" x14ac:dyDescent="0.2">
      <c r="A45" s="248"/>
      <c r="B45" s="70"/>
      <c r="C45" s="239" t="s">
        <v>51</v>
      </c>
      <c r="D45" s="134">
        <v>188714469</v>
      </c>
      <c r="E45" s="65" t="s">
        <v>20</v>
      </c>
      <c r="F45" s="37" t="s">
        <v>31</v>
      </c>
      <c r="G45" s="11">
        <v>0</v>
      </c>
      <c r="H45" s="11">
        <v>0</v>
      </c>
      <c r="I45" s="11"/>
      <c r="J45" s="11">
        <v>120</v>
      </c>
      <c r="K45" s="11">
        <v>220</v>
      </c>
      <c r="L45" s="37" t="s">
        <v>31</v>
      </c>
      <c r="M45" s="58"/>
      <c r="N45" s="67"/>
      <c r="O45" s="68"/>
      <c r="P45" s="69"/>
      <c r="Q45" s="69"/>
      <c r="R45" s="68"/>
      <c r="S45" s="112"/>
    </row>
    <row r="46" spans="1:19" ht="12" customHeight="1" x14ac:dyDescent="0.2">
      <c r="A46" s="248"/>
      <c r="B46" s="70"/>
      <c r="C46" s="240"/>
      <c r="D46" s="134">
        <v>188714469</v>
      </c>
      <c r="E46" s="36" t="s">
        <v>30</v>
      </c>
      <c r="F46" s="37" t="s">
        <v>31</v>
      </c>
      <c r="G46" s="11">
        <v>0</v>
      </c>
      <c r="H46" s="11">
        <v>0</v>
      </c>
      <c r="I46" s="11"/>
      <c r="J46" s="11">
        <v>1100</v>
      </c>
      <c r="K46" s="11">
        <v>1460</v>
      </c>
      <c r="L46" s="37" t="s">
        <v>31</v>
      </c>
      <c r="M46" s="58"/>
      <c r="N46" s="67"/>
      <c r="O46" s="68"/>
      <c r="P46" s="69"/>
      <c r="Q46" s="69"/>
      <c r="R46" s="68"/>
      <c r="S46" s="112"/>
    </row>
    <row r="47" spans="1:19" ht="12.75" customHeight="1" x14ac:dyDescent="0.2">
      <c r="A47" s="248"/>
      <c r="B47" s="70"/>
      <c r="C47" s="241"/>
      <c r="D47" s="199" t="s">
        <v>34</v>
      </c>
      <c r="E47" s="199"/>
      <c r="F47" s="199"/>
      <c r="G47" s="38">
        <f>SUM(G45:G46)</f>
        <v>0</v>
      </c>
      <c r="H47" s="38">
        <f t="shared" ref="H47" si="2">SUM(H45:H46)</f>
        <v>0</v>
      </c>
      <c r="I47" s="38">
        <f t="shared" ref="I47" si="3">SUM(I45:I46)</f>
        <v>0</v>
      </c>
      <c r="J47" s="38">
        <f t="shared" ref="J47" si="4">SUM(J45:J46)</f>
        <v>1220</v>
      </c>
      <c r="K47" s="38">
        <f t="shared" ref="K47" si="5">SUM(K45:K46)</f>
        <v>1680</v>
      </c>
      <c r="L47" s="16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114" t="e">
        <f>(I47-G47)/G47</f>
        <v>#DIV/0!</v>
      </c>
    </row>
    <row r="48" spans="1:19" ht="26.25" customHeight="1" x14ac:dyDescent="0.2">
      <c r="A48" s="248"/>
      <c r="B48" s="70"/>
      <c r="C48" s="203" t="s">
        <v>94</v>
      </c>
      <c r="D48" s="205" t="s">
        <v>54</v>
      </c>
      <c r="E48" s="206"/>
      <c r="F48" s="228" t="s">
        <v>33</v>
      </c>
      <c r="G48" s="207"/>
      <c r="H48" s="208"/>
      <c r="I48" s="208"/>
      <c r="J48" s="208"/>
      <c r="K48" s="208"/>
      <c r="L48" s="237" t="s">
        <v>123</v>
      </c>
      <c r="M48" s="5" t="s">
        <v>93</v>
      </c>
      <c r="N48" s="48" t="s">
        <v>53</v>
      </c>
      <c r="O48" s="5" t="s">
        <v>17</v>
      </c>
      <c r="P48" s="5">
        <v>13</v>
      </c>
      <c r="Q48" s="5">
        <v>13</v>
      </c>
      <c r="R48" s="5">
        <v>11</v>
      </c>
      <c r="S48" s="112"/>
    </row>
    <row r="49" spans="1:19" ht="28.5" customHeight="1" x14ac:dyDescent="0.2">
      <c r="A49" s="248"/>
      <c r="B49" s="70"/>
      <c r="C49" s="204"/>
      <c r="D49" s="189"/>
      <c r="E49" s="190"/>
      <c r="F49" s="229"/>
      <c r="G49" s="230"/>
      <c r="H49" s="231"/>
      <c r="I49" s="231"/>
      <c r="J49" s="231"/>
      <c r="K49" s="231"/>
      <c r="L49" s="238"/>
      <c r="M49" s="5" t="s">
        <v>139</v>
      </c>
      <c r="N49" s="66" t="s">
        <v>55</v>
      </c>
      <c r="O49" s="64" t="s">
        <v>17</v>
      </c>
      <c r="P49" s="5">
        <v>13</v>
      </c>
      <c r="Q49" s="5">
        <v>13</v>
      </c>
      <c r="R49" s="5">
        <v>11</v>
      </c>
      <c r="S49" s="112"/>
    </row>
    <row r="50" spans="1:19" ht="12" customHeight="1" x14ac:dyDescent="0.2">
      <c r="A50" s="248"/>
      <c r="B50" s="70"/>
      <c r="C50" s="239" t="s">
        <v>94</v>
      </c>
      <c r="D50" s="134">
        <v>188714469</v>
      </c>
      <c r="E50" s="65" t="s">
        <v>19</v>
      </c>
      <c r="F50" s="37" t="s">
        <v>31</v>
      </c>
      <c r="G50" s="11">
        <v>136.1</v>
      </c>
      <c r="H50" s="11">
        <v>84.2</v>
      </c>
      <c r="I50" s="11">
        <v>94.8</v>
      </c>
      <c r="J50" s="11">
        <v>120</v>
      </c>
      <c r="K50" s="11">
        <v>132</v>
      </c>
      <c r="L50" s="37" t="s">
        <v>31</v>
      </c>
      <c r="M50" s="58"/>
      <c r="N50" s="67"/>
      <c r="O50" s="68"/>
      <c r="P50" s="69"/>
      <c r="Q50" s="69"/>
      <c r="R50" s="68"/>
      <c r="S50" s="112"/>
    </row>
    <row r="51" spans="1:19" ht="12" customHeight="1" x14ac:dyDescent="0.2">
      <c r="A51" s="248"/>
      <c r="B51" s="70"/>
      <c r="C51" s="240"/>
      <c r="D51" s="134">
        <v>188714469</v>
      </c>
      <c r="E51" s="36" t="s">
        <v>21</v>
      </c>
      <c r="F51" s="37" t="s">
        <v>31</v>
      </c>
      <c r="G51" s="11">
        <v>0</v>
      </c>
      <c r="H51" s="11">
        <v>40</v>
      </c>
      <c r="I51" s="11">
        <v>0.5</v>
      </c>
      <c r="J51" s="11">
        <v>526.29999999999995</v>
      </c>
      <c r="K51" s="11">
        <v>550</v>
      </c>
      <c r="L51" s="37" t="s">
        <v>31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">
      <c r="A52" s="248"/>
      <c r="B52" s="70"/>
      <c r="C52" s="240"/>
      <c r="D52" s="134">
        <v>188714469</v>
      </c>
      <c r="E52" s="65" t="s">
        <v>27</v>
      </c>
      <c r="F52" s="37" t="s">
        <v>31</v>
      </c>
      <c r="G52" s="11"/>
      <c r="H52" s="11">
        <v>60</v>
      </c>
      <c r="I52" s="11">
        <v>51.7</v>
      </c>
      <c r="J52" s="11"/>
      <c r="K52" s="11"/>
      <c r="L52" s="37"/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248"/>
      <c r="B53" s="70"/>
      <c r="C53" s="240"/>
      <c r="D53" s="134">
        <v>190986017</v>
      </c>
      <c r="E53" s="134" t="s">
        <v>19</v>
      </c>
      <c r="F53" s="37" t="s">
        <v>31</v>
      </c>
      <c r="G53" s="11">
        <v>37.700000000000003</v>
      </c>
      <c r="H53" s="11">
        <v>100.1</v>
      </c>
      <c r="I53" s="11">
        <v>100.1</v>
      </c>
      <c r="J53" s="11">
        <v>0</v>
      </c>
      <c r="K53" s="11">
        <v>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248"/>
      <c r="B54" s="70"/>
      <c r="C54" s="240"/>
      <c r="D54" s="147">
        <v>188714469</v>
      </c>
      <c r="E54" s="144" t="s">
        <v>29</v>
      </c>
      <c r="F54" s="88" t="s">
        <v>31</v>
      </c>
      <c r="G54" s="11">
        <v>0</v>
      </c>
      <c r="H54" s="145">
        <v>1642.7</v>
      </c>
      <c r="I54" s="11">
        <v>1.5</v>
      </c>
      <c r="J54" s="11">
        <v>0</v>
      </c>
      <c r="K54" s="11">
        <v>0</v>
      </c>
      <c r="L54" s="37" t="s">
        <v>31</v>
      </c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248"/>
      <c r="B55" s="70"/>
      <c r="C55" s="240"/>
      <c r="D55" s="134">
        <v>190986017</v>
      </c>
      <c r="E55" s="134" t="s">
        <v>27</v>
      </c>
      <c r="F55" s="37" t="s">
        <v>31</v>
      </c>
      <c r="G55" s="11">
        <v>0</v>
      </c>
      <c r="H55" s="11">
        <v>684</v>
      </c>
      <c r="I55" s="11"/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248"/>
      <c r="B56" s="70"/>
      <c r="C56" s="240"/>
      <c r="D56" s="134">
        <v>300580531</v>
      </c>
      <c r="E56" s="134" t="s">
        <v>19</v>
      </c>
      <c r="F56" s="37" t="s">
        <v>31</v>
      </c>
      <c r="G56" s="11">
        <v>2</v>
      </c>
      <c r="H56" s="11">
        <v>2.6</v>
      </c>
      <c r="I56" s="11">
        <v>2.6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248"/>
      <c r="B57" s="70"/>
      <c r="C57" s="240"/>
      <c r="D57" s="134">
        <v>191131028</v>
      </c>
      <c r="E57" s="134" t="s">
        <v>19</v>
      </c>
      <c r="F57" s="37" t="s">
        <v>31</v>
      </c>
      <c r="G57" s="11">
        <v>1.6</v>
      </c>
      <c r="H57" s="11">
        <v>1.4</v>
      </c>
      <c r="I57" s="11">
        <v>1.4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.75" customHeight="1" x14ac:dyDescent="0.2">
      <c r="A58" s="248"/>
      <c r="B58" s="70"/>
      <c r="C58" s="241"/>
      <c r="D58" s="199" t="s">
        <v>34</v>
      </c>
      <c r="E58" s="199"/>
      <c r="F58" s="199"/>
      <c r="G58" s="137">
        <f>SUM(G50:G57)</f>
        <v>177.4</v>
      </c>
      <c r="H58" s="38">
        <f t="shared" ref="H58:K58" si="6">SUM(H50:H57)</f>
        <v>2615</v>
      </c>
      <c r="I58" s="38">
        <f t="shared" si="6"/>
        <v>252.6</v>
      </c>
      <c r="J58" s="38">
        <f t="shared" si="6"/>
        <v>646.29999999999995</v>
      </c>
      <c r="K58" s="38">
        <f t="shared" si="6"/>
        <v>682</v>
      </c>
      <c r="L58" s="16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113">
        <f>(I58-G58)/G58</f>
        <v>0.42390078917700103</v>
      </c>
    </row>
    <row r="59" spans="1:19" ht="12.75" customHeight="1" x14ac:dyDescent="0.2">
      <c r="A59" s="248"/>
      <c r="B59" s="40" t="s">
        <v>0</v>
      </c>
      <c r="C59" s="209" t="s">
        <v>2</v>
      </c>
      <c r="D59" s="210"/>
      <c r="E59" s="210"/>
      <c r="F59" s="250"/>
      <c r="G59" s="41">
        <f>G17+G36+G47+G58+G43</f>
        <v>8174.4999999999982</v>
      </c>
      <c r="H59" s="41">
        <f>H17+H36+H47+H58+H43</f>
        <v>8737.1999999999989</v>
      </c>
      <c r="I59" s="41">
        <f>I17+I36+I47+I58+I43</f>
        <v>6343.7999999999993</v>
      </c>
      <c r="J59" s="41">
        <f>J17+J36+J47+J58+J43</f>
        <v>4895.1000000000004</v>
      </c>
      <c r="K59" s="41">
        <f>K17+K36+K47+K58+K43</f>
        <v>5493.7</v>
      </c>
      <c r="L59" s="42" t="s">
        <v>31</v>
      </c>
      <c r="M59" s="43" t="s">
        <v>31</v>
      </c>
      <c r="N59" s="43" t="s">
        <v>31</v>
      </c>
      <c r="O59" s="43" t="s">
        <v>31</v>
      </c>
      <c r="P59" s="43" t="s">
        <v>31</v>
      </c>
      <c r="Q59" s="43" t="s">
        <v>31</v>
      </c>
      <c r="R59" s="43" t="s">
        <v>31</v>
      </c>
      <c r="S59" s="112"/>
    </row>
    <row r="60" spans="1:19" ht="16.5" customHeight="1" x14ac:dyDescent="0.2">
      <c r="A60" s="248"/>
      <c r="B60" s="44" t="s">
        <v>15</v>
      </c>
      <c r="C60" s="211" t="s">
        <v>56</v>
      </c>
      <c r="D60" s="212"/>
      <c r="E60" s="212"/>
      <c r="F60" s="45" t="s">
        <v>124</v>
      </c>
      <c r="G60" s="33"/>
      <c r="H60" s="33"/>
      <c r="I60" s="33"/>
      <c r="J60" s="33"/>
      <c r="K60" s="33"/>
      <c r="L60" s="45" t="s">
        <v>67</v>
      </c>
      <c r="M60" s="46" t="s">
        <v>60</v>
      </c>
      <c r="N60" s="46" t="s">
        <v>76</v>
      </c>
      <c r="O60" s="47" t="s">
        <v>17</v>
      </c>
      <c r="P60" s="77">
        <v>27.5</v>
      </c>
      <c r="Q60" s="77">
        <v>28</v>
      </c>
      <c r="R60" s="77">
        <v>28.5</v>
      </c>
      <c r="S60" s="112"/>
    </row>
    <row r="61" spans="1:19" ht="30" customHeight="1" x14ac:dyDescent="0.2">
      <c r="A61" s="248"/>
      <c r="B61" s="218" t="s">
        <v>15</v>
      </c>
      <c r="C61" s="34" t="s">
        <v>0</v>
      </c>
      <c r="D61" s="191" t="s">
        <v>58</v>
      </c>
      <c r="E61" s="192"/>
      <c r="F61" s="71" t="s">
        <v>32</v>
      </c>
      <c r="G61" s="214"/>
      <c r="H61" s="215"/>
      <c r="I61" s="215"/>
      <c r="J61" s="215"/>
      <c r="K61" s="215"/>
      <c r="L61" s="10" t="s">
        <v>31</v>
      </c>
      <c r="M61" s="48" t="s">
        <v>61</v>
      </c>
      <c r="N61" s="49" t="s">
        <v>59</v>
      </c>
      <c r="O61" s="5" t="s">
        <v>17</v>
      </c>
      <c r="P61" s="76">
        <v>10</v>
      </c>
      <c r="Q61" s="76">
        <v>12</v>
      </c>
      <c r="R61" s="76">
        <v>14</v>
      </c>
      <c r="S61" s="112"/>
    </row>
    <row r="62" spans="1:19" x14ac:dyDescent="0.2">
      <c r="A62" s="248"/>
      <c r="B62" s="219"/>
      <c r="C62" s="198" t="s">
        <v>0</v>
      </c>
      <c r="D62" s="134">
        <v>188714469</v>
      </c>
      <c r="E62" s="72" t="s">
        <v>19</v>
      </c>
      <c r="F62" s="36" t="s">
        <v>31</v>
      </c>
      <c r="G62" s="11">
        <v>22</v>
      </c>
      <c r="H62" s="11">
        <v>10</v>
      </c>
      <c r="I62" s="11">
        <v>10</v>
      </c>
      <c r="J62" s="11">
        <v>10</v>
      </c>
      <c r="K62" s="11">
        <v>10</v>
      </c>
      <c r="L62" s="37" t="s">
        <v>31</v>
      </c>
      <c r="M62" s="58"/>
      <c r="N62" s="59"/>
      <c r="O62" s="60"/>
      <c r="P62" s="61"/>
      <c r="Q62" s="61"/>
      <c r="R62" s="62"/>
      <c r="S62" s="112"/>
    </row>
    <row r="63" spans="1:19" ht="12.75" customHeight="1" x14ac:dyDescent="0.2">
      <c r="A63" s="248"/>
      <c r="B63" s="219"/>
      <c r="C63" s="198"/>
      <c r="D63" s="213" t="s">
        <v>34</v>
      </c>
      <c r="E63" s="213"/>
      <c r="F63" s="199"/>
      <c r="G63" s="18">
        <f>SUM(G62:G62)</f>
        <v>22</v>
      </c>
      <c r="H63" s="18">
        <f t="shared" ref="H63:K63" si="7">SUM(H62:H62)</f>
        <v>10</v>
      </c>
      <c r="I63" s="18">
        <f t="shared" si="7"/>
        <v>10</v>
      </c>
      <c r="J63" s="18">
        <f t="shared" si="7"/>
        <v>10</v>
      </c>
      <c r="K63" s="18">
        <f t="shared" si="7"/>
        <v>10</v>
      </c>
      <c r="L63" s="16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113">
        <f>(I63-G63)/G63</f>
        <v>-0.54545454545454541</v>
      </c>
    </row>
    <row r="64" spans="1:19" ht="30" customHeight="1" x14ac:dyDescent="0.2">
      <c r="A64" s="248"/>
      <c r="B64" s="219"/>
      <c r="C64" s="130" t="s">
        <v>15</v>
      </c>
      <c r="D64" s="191" t="s">
        <v>57</v>
      </c>
      <c r="E64" s="192"/>
      <c r="F64" s="71" t="s">
        <v>32</v>
      </c>
      <c r="G64" s="214"/>
      <c r="H64" s="215"/>
      <c r="I64" s="215"/>
      <c r="J64" s="215"/>
      <c r="K64" s="215"/>
      <c r="L64" s="10" t="s">
        <v>31</v>
      </c>
      <c r="M64" s="48" t="s">
        <v>62</v>
      </c>
      <c r="N64" s="49" t="s">
        <v>63</v>
      </c>
      <c r="O64" s="5" t="s">
        <v>64</v>
      </c>
      <c r="P64" s="76">
        <v>15</v>
      </c>
      <c r="Q64" s="76">
        <v>16</v>
      </c>
      <c r="R64" s="76">
        <v>17</v>
      </c>
      <c r="S64" s="112"/>
    </row>
    <row r="65" spans="1:19" x14ac:dyDescent="0.2">
      <c r="A65" s="248"/>
      <c r="B65" s="219"/>
      <c r="C65" s="198" t="s">
        <v>15</v>
      </c>
      <c r="D65" s="134">
        <v>188714469</v>
      </c>
      <c r="E65" s="72" t="s">
        <v>19</v>
      </c>
      <c r="F65" s="36" t="s">
        <v>31</v>
      </c>
      <c r="G65" s="11">
        <v>35</v>
      </c>
      <c r="H65" s="11">
        <v>35</v>
      </c>
      <c r="I65" s="11">
        <v>35</v>
      </c>
      <c r="J65" s="11">
        <v>35</v>
      </c>
      <c r="K65" s="11">
        <v>35</v>
      </c>
      <c r="L65" s="37" t="s">
        <v>31</v>
      </c>
      <c r="M65" s="58"/>
      <c r="N65" s="59"/>
      <c r="O65" s="60"/>
      <c r="P65" s="61"/>
      <c r="Q65" s="61"/>
      <c r="R65" s="62"/>
      <c r="S65" s="112"/>
    </row>
    <row r="66" spans="1:19" ht="12.75" customHeight="1" x14ac:dyDescent="0.2">
      <c r="A66" s="248"/>
      <c r="B66" s="220"/>
      <c r="C66" s="198"/>
      <c r="D66" s="199" t="s">
        <v>34</v>
      </c>
      <c r="E66" s="199"/>
      <c r="F66" s="199"/>
      <c r="G66" s="18">
        <f>SUM(G65:G65)</f>
        <v>35</v>
      </c>
      <c r="H66" s="18">
        <f t="shared" ref="H66:K66" si="8">SUM(H65:H65)</f>
        <v>35</v>
      </c>
      <c r="I66" s="18">
        <f t="shared" si="8"/>
        <v>35</v>
      </c>
      <c r="J66" s="18">
        <f t="shared" si="8"/>
        <v>35</v>
      </c>
      <c r="K66" s="18">
        <f t="shared" si="8"/>
        <v>35</v>
      </c>
      <c r="L66" s="16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114">
        <f>(I66-G66)/G66</f>
        <v>0</v>
      </c>
    </row>
    <row r="67" spans="1:19" ht="12.75" customHeight="1" x14ac:dyDescent="0.2">
      <c r="A67" s="248"/>
      <c r="B67" s="50" t="s">
        <v>15</v>
      </c>
      <c r="C67" s="209" t="s">
        <v>2</v>
      </c>
      <c r="D67" s="210"/>
      <c r="E67" s="210"/>
      <c r="F67" s="210"/>
      <c r="G67" s="41">
        <f>G63+G66</f>
        <v>57</v>
      </c>
      <c r="H67" s="41">
        <f t="shared" ref="H67:K67" si="9">H63+H66</f>
        <v>45</v>
      </c>
      <c r="I67" s="41">
        <f t="shared" si="9"/>
        <v>45</v>
      </c>
      <c r="J67" s="41">
        <f t="shared" si="9"/>
        <v>45</v>
      </c>
      <c r="K67" s="41">
        <f t="shared" si="9"/>
        <v>45</v>
      </c>
      <c r="L67" s="42" t="s">
        <v>31</v>
      </c>
      <c r="M67" s="43" t="s">
        <v>31</v>
      </c>
      <c r="N67" s="43" t="s">
        <v>31</v>
      </c>
      <c r="O67" s="43" t="s">
        <v>31</v>
      </c>
      <c r="P67" s="43" t="s">
        <v>31</v>
      </c>
      <c r="Q67" s="43" t="s">
        <v>31</v>
      </c>
      <c r="R67" s="43" t="s">
        <v>31</v>
      </c>
      <c r="S67" s="112"/>
    </row>
    <row r="68" spans="1:19" ht="25.5" customHeight="1" x14ac:dyDescent="0.2">
      <c r="A68" s="248"/>
      <c r="B68" s="44" t="s">
        <v>47</v>
      </c>
      <c r="C68" s="211" t="s">
        <v>65</v>
      </c>
      <c r="D68" s="212"/>
      <c r="E68" s="212"/>
      <c r="F68" s="45" t="s">
        <v>27</v>
      </c>
      <c r="G68" s="33"/>
      <c r="H68" s="33"/>
      <c r="I68" s="33"/>
      <c r="J68" s="33"/>
      <c r="K68" s="33"/>
      <c r="L68" s="45" t="s">
        <v>109</v>
      </c>
      <c r="M68" s="46" t="s">
        <v>69</v>
      </c>
      <c r="N68" s="46" t="s">
        <v>73</v>
      </c>
      <c r="O68" s="47" t="s">
        <v>17</v>
      </c>
      <c r="P68" s="77">
        <v>2</v>
      </c>
      <c r="Q68" s="77">
        <v>2</v>
      </c>
      <c r="R68" s="77">
        <v>2</v>
      </c>
      <c r="S68" s="112"/>
    </row>
    <row r="69" spans="1:19" ht="30" customHeight="1" x14ac:dyDescent="0.2">
      <c r="A69" s="248"/>
      <c r="B69" s="218" t="s">
        <v>47</v>
      </c>
      <c r="C69" s="34" t="s">
        <v>0</v>
      </c>
      <c r="D69" s="205" t="s">
        <v>125</v>
      </c>
      <c r="E69" s="206"/>
      <c r="F69" s="87" t="s">
        <v>32</v>
      </c>
      <c r="G69" s="216"/>
      <c r="H69" s="217"/>
      <c r="I69" s="217"/>
      <c r="J69" s="217"/>
      <c r="K69" s="217"/>
      <c r="L69" s="10" t="s">
        <v>31</v>
      </c>
      <c r="M69" s="48" t="s">
        <v>70</v>
      </c>
      <c r="N69" s="49" t="s">
        <v>74</v>
      </c>
      <c r="O69" s="5" t="s">
        <v>17</v>
      </c>
      <c r="P69" s="76">
        <v>2</v>
      </c>
      <c r="Q69" s="76">
        <v>2</v>
      </c>
      <c r="R69" s="76">
        <v>2</v>
      </c>
      <c r="S69" s="112"/>
    </row>
    <row r="70" spans="1:19" x14ac:dyDescent="0.2">
      <c r="A70" s="248"/>
      <c r="B70" s="219"/>
      <c r="C70" s="198" t="s">
        <v>0</v>
      </c>
      <c r="D70" s="88">
        <v>188714469</v>
      </c>
      <c r="E70" s="49" t="s">
        <v>19</v>
      </c>
      <c r="F70" s="36" t="s">
        <v>31</v>
      </c>
      <c r="G70" s="11">
        <v>74.3</v>
      </c>
      <c r="H70" s="11">
        <v>27</v>
      </c>
      <c r="I70" s="11">
        <v>27</v>
      </c>
      <c r="J70" s="11">
        <f>H70+H70*0.1</f>
        <v>29.7</v>
      </c>
      <c r="K70" s="11">
        <v>32.6</v>
      </c>
      <c r="L70" s="37" t="s">
        <v>31</v>
      </c>
      <c r="M70" s="58"/>
      <c r="N70" s="59"/>
      <c r="O70" s="60"/>
      <c r="P70" s="69"/>
      <c r="Q70" s="69"/>
      <c r="R70" s="68"/>
      <c r="S70" s="112"/>
    </row>
    <row r="71" spans="1:19" ht="12.75" customHeight="1" x14ac:dyDescent="0.2">
      <c r="A71" s="248"/>
      <c r="B71" s="219"/>
      <c r="C71" s="198"/>
      <c r="D71" s="213" t="s">
        <v>34</v>
      </c>
      <c r="E71" s="213"/>
      <c r="F71" s="199"/>
      <c r="G71" s="18">
        <f>SUM(G70:G70)</f>
        <v>74.3</v>
      </c>
      <c r="H71" s="18">
        <f t="shared" ref="H71" si="10">SUM(H70:H70)</f>
        <v>27</v>
      </c>
      <c r="I71" s="18">
        <f t="shared" ref="I71" si="11">SUM(I70:I70)</f>
        <v>27</v>
      </c>
      <c r="J71" s="18">
        <f t="shared" ref="J71" si="12">SUM(J70:J70)</f>
        <v>29.7</v>
      </c>
      <c r="K71" s="18">
        <f t="shared" ref="K71" si="13">SUM(K70:K70)</f>
        <v>32.6</v>
      </c>
      <c r="L71" s="16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113">
        <f>(I71-G71)/G71</f>
        <v>-0.63660834454912518</v>
      </c>
    </row>
    <row r="72" spans="1:19" ht="25.5" x14ac:dyDescent="0.2">
      <c r="A72" s="248"/>
      <c r="B72" s="219"/>
      <c r="C72" s="130" t="s">
        <v>15</v>
      </c>
      <c r="D72" s="191" t="s">
        <v>66</v>
      </c>
      <c r="E72" s="192"/>
      <c r="F72" s="71" t="s">
        <v>33</v>
      </c>
      <c r="G72" s="216"/>
      <c r="H72" s="217"/>
      <c r="I72" s="217"/>
      <c r="J72" s="217"/>
      <c r="K72" s="217"/>
      <c r="L72" s="10" t="s">
        <v>109</v>
      </c>
      <c r="M72" s="48" t="s">
        <v>129</v>
      </c>
      <c r="N72" s="49" t="s">
        <v>75</v>
      </c>
      <c r="O72" s="5" t="s">
        <v>17</v>
      </c>
      <c r="P72" s="76">
        <v>15</v>
      </c>
      <c r="Q72" s="76">
        <v>15</v>
      </c>
      <c r="R72" s="76">
        <v>15</v>
      </c>
      <c r="S72" s="112"/>
    </row>
    <row r="73" spans="1:19" x14ac:dyDescent="0.2">
      <c r="A73" s="248"/>
      <c r="B73" s="219"/>
      <c r="C73" s="198" t="s">
        <v>15</v>
      </c>
      <c r="D73" s="134">
        <v>188714469</v>
      </c>
      <c r="E73" s="72" t="s">
        <v>19</v>
      </c>
      <c r="F73" s="36" t="s">
        <v>31</v>
      </c>
      <c r="G73" s="11">
        <v>0</v>
      </c>
      <c r="H73" s="11">
        <v>121.1</v>
      </c>
      <c r="I73" s="11">
        <v>95</v>
      </c>
      <c r="J73" s="11">
        <v>133.19999999999999</v>
      </c>
      <c r="K73" s="11">
        <v>146.5</v>
      </c>
      <c r="L73" s="37" t="s">
        <v>31</v>
      </c>
      <c r="M73" s="58"/>
      <c r="N73" s="59"/>
      <c r="O73" s="60"/>
      <c r="P73" s="61"/>
      <c r="Q73" s="61"/>
      <c r="R73" s="62"/>
      <c r="S73" s="112"/>
    </row>
    <row r="74" spans="1:19" x14ac:dyDescent="0.2">
      <c r="A74" s="248"/>
      <c r="B74" s="219"/>
      <c r="C74" s="198"/>
      <c r="D74" s="134">
        <v>188714469</v>
      </c>
      <c r="E74" s="72" t="s">
        <v>21</v>
      </c>
      <c r="F74" s="36" t="s">
        <v>31</v>
      </c>
      <c r="G74" s="11">
        <v>23.754999999999999</v>
      </c>
      <c r="H74" s="11">
        <v>26.1</v>
      </c>
      <c r="I74" s="11">
        <v>23.155999999999999</v>
      </c>
      <c r="J74" s="11">
        <v>28.7</v>
      </c>
      <c r="K74" s="11">
        <v>31.5</v>
      </c>
      <c r="L74" s="37" t="s">
        <v>31</v>
      </c>
      <c r="M74" s="58"/>
      <c r="N74" s="59"/>
      <c r="O74" s="60"/>
      <c r="P74" s="136"/>
      <c r="Q74" s="136"/>
      <c r="R74" s="62"/>
      <c r="S74" s="112"/>
    </row>
    <row r="75" spans="1:19" ht="12.75" customHeight="1" x14ac:dyDescent="0.2">
      <c r="A75" s="248"/>
      <c r="B75" s="219"/>
      <c r="C75" s="198"/>
      <c r="D75" s="199" t="s">
        <v>34</v>
      </c>
      <c r="E75" s="199"/>
      <c r="F75" s="199"/>
      <c r="G75" s="18">
        <f>SUM(G73:G74)</f>
        <v>23.754999999999999</v>
      </c>
      <c r="H75" s="18">
        <f t="shared" ref="H75:K75" si="14">SUM(H73:H74)</f>
        <v>147.19999999999999</v>
      </c>
      <c r="I75" s="18">
        <f t="shared" si="14"/>
        <v>118.15600000000001</v>
      </c>
      <c r="J75" s="18">
        <f t="shared" si="14"/>
        <v>161.89999999999998</v>
      </c>
      <c r="K75" s="18">
        <f t="shared" si="14"/>
        <v>178</v>
      </c>
      <c r="L75" s="16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113">
        <f>(I75-G75)/G75</f>
        <v>3.9739423279309625</v>
      </c>
    </row>
    <row r="76" spans="1:19" ht="30" customHeight="1" x14ac:dyDescent="0.2">
      <c r="A76" s="248"/>
      <c r="B76" s="219"/>
      <c r="C76" s="129" t="s">
        <v>47</v>
      </c>
      <c r="D76" s="191" t="s">
        <v>68</v>
      </c>
      <c r="E76" s="192"/>
      <c r="F76" s="71" t="s">
        <v>32</v>
      </c>
      <c r="G76" s="214"/>
      <c r="H76" s="215"/>
      <c r="I76" s="215"/>
      <c r="J76" s="215"/>
      <c r="K76" s="215"/>
      <c r="L76" s="10" t="s">
        <v>31</v>
      </c>
      <c r="M76" s="48" t="s">
        <v>71</v>
      </c>
      <c r="N76" s="49" t="s">
        <v>72</v>
      </c>
      <c r="O76" s="5" t="s">
        <v>17</v>
      </c>
      <c r="P76" s="5">
        <v>1</v>
      </c>
      <c r="Q76" s="5">
        <v>1</v>
      </c>
      <c r="R76" s="5">
        <v>1</v>
      </c>
      <c r="S76" s="112"/>
    </row>
    <row r="77" spans="1:19" x14ac:dyDescent="0.2">
      <c r="A77" s="248"/>
      <c r="B77" s="219"/>
      <c r="C77" s="198" t="s">
        <v>47</v>
      </c>
      <c r="D77" s="134">
        <v>188714469</v>
      </c>
      <c r="E77" s="72" t="s">
        <v>19</v>
      </c>
      <c r="F77" s="36" t="s">
        <v>31</v>
      </c>
      <c r="G77" s="11">
        <v>20</v>
      </c>
      <c r="H77" s="11">
        <v>20</v>
      </c>
      <c r="I77" s="11">
        <v>34.799999999999997</v>
      </c>
      <c r="J77" s="11">
        <v>22</v>
      </c>
      <c r="K77" s="11">
        <v>24.2</v>
      </c>
      <c r="L77" s="37" t="s">
        <v>31</v>
      </c>
      <c r="M77" s="58"/>
      <c r="N77" s="59"/>
      <c r="O77" s="60"/>
      <c r="P77" s="61"/>
      <c r="Q77" s="61"/>
      <c r="R77" s="62"/>
      <c r="S77" s="112"/>
    </row>
    <row r="78" spans="1:19" ht="12.75" customHeight="1" x14ac:dyDescent="0.2">
      <c r="A78" s="248"/>
      <c r="B78" s="219"/>
      <c r="C78" s="198"/>
      <c r="D78" s="199" t="s">
        <v>34</v>
      </c>
      <c r="E78" s="199"/>
      <c r="F78" s="199"/>
      <c r="G78" s="18">
        <f>SUM(G77:G77)</f>
        <v>20</v>
      </c>
      <c r="H78" s="18">
        <f t="shared" ref="H78" si="15">SUM(H77:H77)</f>
        <v>20</v>
      </c>
      <c r="I78" s="18">
        <f t="shared" ref="I78" si="16">SUM(I77:I77)</f>
        <v>34.799999999999997</v>
      </c>
      <c r="J78" s="18">
        <f t="shared" ref="J78" si="17">SUM(J77:J77)</f>
        <v>22</v>
      </c>
      <c r="K78" s="18">
        <f t="shared" ref="K78" si="18">SUM(K77:K77)</f>
        <v>24.2</v>
      </c>
      <c r="L78" s="16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114">
        <f>(I78-G78)/G78</f>
        <v>0.73999999999999988</v>
      </c>
    </row>
    <row r="79" spans="1:19" ht="12.75" customHeight="1" x14ac:dyDescent="0.2">
      <c r="A79" s="249"/>
      <c r="B79" s="93" t="s">
        <v>47</v>
      </c>
      <c r="C79" s="210" t="s">
        <v>2</v>
      </c>
      <c r="D79" s="210"/>
      <c r="E79" s="210"/>
      <c r="F79" s="210"/>
      <c r="G79" s="41">
        <f>G71+G75+G78</f>
        <v>118.05499999999999</v>
      </c>
      <c r="H79" s="41">
        <f t="shared" ref="H79:K79" si="19">H71+H75+H78</f>
        <v>194.2</v>
      </c>
      <c r="I79" s="41">
        <f t="shared" si="19"/>
        <v>179.95600000000002</v>
      </c>
      <c r="J79" s="41">
        <f t="shared" si="19"/>
        <v>213.59999999999997</v>
      </c>
      <c r="K79" s="41">
        <f t="shared" si="19"/>
        <v>234.79999999999998</v>
      </c>
      <c r="L79" s="42" t="s">
        <v>31</v>
      </c>
      <c r="M79" s="43" t="s">
        <v>31</v>
      </c>
      <c r="N79" s="43" t="s">
        <v>31</v>
      </c>
      <c r="O79" s="43" t="s">
        <v>31</v>
      </c>
      <c r="P79" s="43" t="s">
        <v>31</v>
      </c>
      <c r="Q79" s="43" t="s">
        <v>31</v>
      </c>
      <c r="R79" s="43" t="s">
        <v>31</v>
      </c>
      <c r="S79" s="112"/>
    </row>
    <row r="80" spans="1:19" ht="12.75" customHeight="1" x14ac:dyDescent="0.2">
      <c r="A80" s="51" t="s">
        <v>0</v>
      </c>
      <c r="B80" s="200" t="s">
        <v>10</v>
      </c>
      <c r="C80" s="201"/>
      <c r="D80" s="201"/>
      <c r="E80" s="201"/>
      <c r="F80" s="201"/>
      <c r="G80" s="79">
        <f>G59+G67+G79</f>
        <v>8349.5549999999985</v>
      </c>
      <c r="H80" s="79">
        <f t="shared" ref="H80:K80" si="20">H59+H67+H79</f>
        <v>8976.4</v>
      </c>
      <c r="I80" s="79">
        <f t="shared" si="20"/>
        <v>6568.7559999999994</v>
      </c>
      <c r="J80" s="79">
        <f t="shared" si="20"/>
        <v>5153.7000000000007</v>
      </c>
      <c r="K80" s="79">
        <f t="shared" si="20"/>
        <v>5773.5</v>
      </c>
      <c r="L80" s="52" t="s">
        <v>31</v>
      </c>
      <c r="M80" s="53" t="s">
        <v>31</v>
      </c>
      <c r="N80" s="53" t="s">
        <v>31</v>
      </c>
      <c r="O80" s="53" t="s">
        <v>31</v>
      </c>
      <c r="P80" s="53" t="s">
        <v>31</v>
      </c>
      <c r="Q80" s="53" t="s">
        <v>31</v>
      </c>
      <c r="R80" s="53" t="s">
        <v>31</v>
      </c>
      <c r="S80" s="112"/>
    </row>
    <row r="81" spans="1:19" ht="12.75" customHeight="1" x14ac:dyDescent="0.2">
      <c r="A81" s="159" t="s">
        <v>15</v>
      </c>
      <c r="B81" s="182" t="s">
        <v>101</v>
      </c>
      <c r="C81" s="183"/>
      <c r="D81" s="183"/>
      <c r="E81" s="183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5"/>
      <c r="S81" s="112"/>
    </row>
    <row r="82" spans="1:19" ht="27" customHeight="1" x14ac:dyDescent="0.2">
      <c r="A82" s="160"/>
      <c r="B82" s="96" t="s">
        <v>0</v>
      </c>
      <c r="C82" s="224" t="s">
        <v>104</v>
      </c>
      <c r="D82" s="224"/>
      <c r="E82" s="225"/>
      <c r="F82" s="98" t="s">
        <v>27</v>
      </c>
      <c r="G82" s="226"/>
      <c r="H82" s="227"/>
      <c r="I82" s="227"/>
      <c r="J82" s="227"/>
      <c r="K82" s="227"/>
      <c r="L82" s="104" t="s">
        <v>106</v>
      </c>
      <c r="M82" s="46" t="s">
        <v>120</v>
      </c>
      <c r="N82" s="108" t="s">
        <v>119</v>
      </c>
      <c r="O82" s="82" t="s">
        <v>16</v>
      </c>
      <c r="P82" s="78">
        <v>90</v>
      </c>
      <c r="Q82" s="78">
        <v>90</v>
      </c>
      <c r="R82" s="78">
        <v>90</v>
      </c>
      <c r="S82" s="112"/>
    </row>
    <row r="83" spans="1:19" ht="38.25" customHeight="1" x14ac:dyDescent="0.2">
      <c r="A83" s="160"/>
      <c r="B83" s="193" t="s">
        <v>0</v>
      </c>
      <c r="C83" s="131" t="s">
        <v>0</v>
      </c>
      <c r="D83" s="189" t="s">
        <v>102</v>
      </c>
      <c r="E83" s="190"/>
      <c r="F83" s="91" t="s">
        <v>114</v>
      </c>
      <c r="G83" s="196"/>
      <c r="H83" s="197"/>
      <c r="I83" s="197"/>
      <c r="J83" s="197"/>
      <c r="K83" s="197"/>
      <c r="L83" s="37" t="s">
        <v>106</v>
      </c>
      <c r="M83" s="89" t="s">
        <v>121</v>
      </c>
      <c r="N83" s="80" t="s">
        <v>103</v>
      </c>
      <c r="O83" s="81" t="s">
        <v>17</v>
      </c>
      <c r="P83" s="81">
        <v>2</v>
      </c>
      <c r="Q83" s="81">
        <v>2</v>
      </c>
      <c r="R83" s="81">
        <v>2</v>
      </c>
      <c r="S83" s="112"/>
    </row>
    <row r="84" spans="1:19" ht="12.75" customHeight="1" x14ac:dyDescent="0.2">
      <c r="A84" s="160"/>
      <c r="B84" s="194"/>
      <c r="C84" s="90" t="s">
        <v>0</v>
      </c>
      <c r="D84" s="110">
        <v>188714469</v>
      </c>
      <c r="E84" s="97" t="s">
        <v>19</v>
      </c>
      <c r="F84" s="37" t="s">
        <v>31</v>
      </c>
      <c r="G84" s="11">
        <v>0</v>
      </c>
      <c r="H84" s="11">
        <v>0</v>
      </c>
      <c r="I84" s="11"/>
      <c r="J84" s="11">
        <v>0</v>
      </c>
      <c r="K84" s="11">
        <v>0</v>
      </c>
      <c r="L84" s="16" t="s">
        <v>31</v>
      </c>
      <c r="M84" s="39" t="s">
        <v>31</v>
      </c>
      <c r="N84" s="39"/>
      <c r="O84" s="39"/>
      <c r="P84" s="39"/>
      <c r="Q84" s="39"/>
      <c r="R84" s="39"/>
      <c r="S84" s="112"/>
    </row>
    <row r="85" spans="1:19" ht="12.75" customHeight="1" x14ac:dyDescent="0.2">
      <c r="A85" s="160"/>
      <c r="B85" s="194"/>
      <c r="C85" s="186" t="s">
        <v>34</v>
      </c>
      <c r="D85" s="187"/>
      <c r="E85" s="154"/>
      <c r="F85" s="188"/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16" t="s">
        <v>31</v>
      </c>
      <c r="M85" s="39" t="s">
        <v>31</v>
      </c>
      <c r="N85" s="39"/>
      <c r="O85" s="39"/>
      <c r="P85" s="39"/>
      <c r="Q85" s="39"/>
      <c r="R85" s="39"/>
      <c r="S85" s="114" t="s">
        <v>149</v>
      </c>
    </row>
    <row r="86" spans="1:19" ht="27.75" customHeight="1" x14ac:dyDescent="0.2">
      <c r="A86" s="160"/>
      <c r="B86" s="194"/>
      <c r="C86" s="92" t="s">
        <v>15</v>
      </c>
      <c r="D86" s="191" t="s">
        <v>105</v>
      </c>
      <c r="E86" s="192"/>
      <c r="F86" s="91" t="s">
        <v>114</v>
      </c>
      <c r="G86" s="196"/>
      <c r="H86" s="197"/>
      <c r="I86" s="197"/>
      <c r="J86" s="197"/>
      <c r="K86" s="197"/>
      <c r="L86" s="37" t="s">
        <v>106</v>
      </c>
      <c r="M86" s="89" t="s">
        <v>122</v>
      </c>
      <c r="N86" s="80" t="s">
        <v>107</v>
      </c>
      <c r="O86" s="81" t="s">
        <v>17</v>
      </c>
      <c r="P86" s="81">
        <v>1</v>
      </c>
      <c r="Q86" s="81">
        <v>1</v>
      </c>
      <c r="R86" s="81">
        <v>1</v>
      </c>
      <c r="S86" s="112"/>
    </row>
    <row r="87" spans="1:19" ht="12.75" customHeight="1" x14ac:dyDescent="0.2">
      <c r="A87" s="160"/>
      <c r="B87" s="194"/>
      <c r="C87" s="84" t="s">
        <v>15</v>
      </c>
      <c r="D87" s="111">
        <v>188714469</v>
      </c>
      <c r="E87" s="72" t="s">
        <v>19</v>
      </c>
      <c r="F87" s="37" t="s">
        <v>31</v>
      </c>
      <c r="G87" s="11">
        <v>0</v>
      </c>
      <c r="H87" s="11">
        <v>0</v>
      </c>
      <c r="I87" s="11"/>
      <c r="J87" s="11">
        <v>0</v>
      </c>
      <c r="K87" s="11">
        <v>0</v>
      </c>
      <c r="L87" s="37" t="s">
        <v>31</v>
      </c>
      <c r="M87" s="39" t="s">
        <v>31</v>
      </c>
      <c r="N87" s="39"/>
      <c r="O87" s="39"/>
      <c r="P87" s="39"/>
      <c r="Q87" s="39"/>
      <c r="R87" s="39"/>
      <c r="S87" s="112"/>
    </row>
    <row r="88" spans="1:19" ht="12.75" customHeight="1" x14ac:dyDescent="0.2">
      <c r="A88" s="160"/>
      <c r="B88" s="195"/>
      <c r="C88" s="153" t="s">
        <v>34</v>
      </c>
      <c r="D88" s="154"/>
      <c r="E88" s="154"/>
      <c r="F88" s="155"/>
      <c r="G88" s="99">
        <f>G87</f>
        <v>0</v>
      </c>
      <c r="H88" s="99">
        <f>H87</f>
        <v>0</v>
      </c>
      <c r="I88" s="99">
        <f>I87</f>
        <v>0</v>
      </c>
      <c r="J88" s="99">
        <f>J87</f>
        <v>0</v>
      </c>
      <c r="K88" s="100">
        <f>K87</f>
        <v>0</v>
      </c>
      <c r="L88" s="37" t="s">
        <v>31</v>
      </c>
      <c r="M88" s="39" t="s">
        <v>31</v>
      </c>
      <c r="N88" s="101"/>
      <c r="O88" s="101"/>
      <c r="P88" s="101"/>
      <c r="Q88" s="101"/>
      <c r="R88" s="101"/>
      <c r="S88" s="114" t="s">
        <v>149</v>
      </c>
    </row>
    <row r="89" spans="1:19" ht="12.75" customHeight="1" x14ac:dyDescent="0.2">
      <c r="A89" s="161"/>
      <c r="B89" s="94" t="s">
        <v>0</v>
      </c>
      <c r="C89" s="156" t="s">
        <v>2</v>
      </c>
      <c r="D89" s="156"/>
      <c r="E89" s="156"/>
      <c r="F89" s="156"/>
      <c r="G89" s="85">
        <f>G85+G88</f>
        <v>0</v>
      </c>
      <c r="H89" s="85">
        <f t="shared" ref="H89:K89" si="21">H85+H88</f>
        <v>0</v>
      </c>
      <c r="I89" s="85">
        <f t="shared" si="21"/>
        <v>0</v>
      </c>
      <c r="J89" s="85">
        <f t="shared" si="21"/>
        <v>0</v>
      </c>
      <c r="K89" s="85">
        <f t="shared" si="21"/>
        <v>0</v>
      </c>
      <c r="L89" s="42" t="s">
        <v>31</v>
      </c>
      <c r="M89" s="43" t="s">
        <v>31</v>
      </c>
      <c r="N89" s="47"/>
      <c r="O89" s="47"/>
      <c r="P89" s="47"/>
      <c r="Q89" s="47"/>
      <c r="R89" s="47"/>
      <c r="S89" s="112"/>
    </row>
    <row r="90" spans="1:19" ht="12.75" customHeight="1" x14ac:dyDescent="0.2">
      <c r="A90" s="95" t="s">
        <v>15</v>
      </c>
      <c r="B90" s="157" t="s">
        <v>10</v>
      </c>
      <c r="C90" s="157"/>
      <c r="D90" s="157"/>
      <c r="E90" s="157"/>
      <c r="F90" s="158"/>
      <c r="G90" s="102">
        <f>G89</f>
        <v>0</v>
      </c>
      <c r="H90" s="102">
        <f t="shared" ref="H90:K90" si="22">H89</f>
        <v>0</v>
      </c>
      <c r="I90" s="102">
        <f t="shared" si="22"/>
        <v>0</v>
      </c>
      <c r="J90" s="102">
        <f t="shared" si="22"/>
        <v>0</v>
      </c>
      <c r="K90" s="102">
        <f t="shared" si="22"/>
        <v>0</v>
      </c>
      <c r="L90" s="52" t="s">
        <v>31</v>
      </c>
      <c r="M90" s="53" t="s">
        <v>31</v>
      </c>
      <c r="N90" s="103"/>
      <c r="O90" s="103"/>
      <c r="P90" s="103"/>
      <c r="Q90" s="103"/>
      <c r="R90" s="103"/>
      <c r="S90" s="112"/>
    </row>
    <row r="91" spans="1:19" x14ac:dyDescent="0.2">
      <c r="A91" s="180" t="s">
        <v>3</v>
      </c>
      <c r="B91" s="181"/>
      <c r="C91" s="181"/>
      <c r="D91" s="181"/>
      <c r="E91" s="181"/>
      <c r="F91" s="181"/>
      <c r="G91" s="54">
        <f t="shared" ref="G91" si="23">G80</f>
        <v>8349.5549999999985</v>
      </c>
      <c r="H91" s="54">
        <f t="shared" ref="H91:K91" si="24">H80</f>
        <v>8976.4</v>
      </c>
      <c r="I91" s="54">
        <f t="shared" si="24"/>
        <v>6568.7559999999994</v>
      </c>
      <c r="J91" s="54">
        <f t="shared" si="24"/>
        <v>5153.7000000000007</v>
      </c>
      <c r="K91" s="54">
        <f t="shared" si="24"/>
        <v>5773.5</v>
      </c>
      <c r="L91" s="15" t="s">
        <v>31</v>
      </c>
      <c r="M91" s="55" t="s">
        <v>31</v>
      </c>
      <c r="N91" s="55" t="s">
        <v>31</v>
      </c>
      <c r="O91" s="55" t="s">
        <v>31</v>
      </c>
      <c r="P91" s="55" t="s">
        <v>31</v>
      </c>
      <c r="Q91" s="55" t="s">
        <v>31</v>
      </c>
      <c r="R91" s="55" t="s">
        <v>31</v>
      </c>
      <c r="S91" s="112"/>
    </row>
    <row r="92" spans="1:19" x14ac:dyDescent="0.2">
      <c r="A92" s="56" t="s">
        <v>97</v>
      </c>
    </row>
    <row r="93" spans="1:19" x14ac:dyDescent="0.2">
      <c r="A93" s="56" t="s">
        <v>95</v>
      </c>
    </row>
    <row r="94" spans="1:19" x14ac:dyDescent="0.2">
      <c r="A94" s="56" t="s">
        <v>96</v>
      </c>
    </row>
    <row r="95" spans="1:19" x14ac:dyDescent="0.2">
      <c r="A95" s="56"/>
    </row>
    <row r="96" spans="1:19" ht="13.5" thickBot="1" x14ac:dyDescent="0.25">
      <c r="A96" s="179" t="s">
        <v>4</v>
      </c>
      <c r="B96" s="179"/>
      <c r="C96" s="179"/>
      <c r="D96" s="179"/>
      <c r="E96" s="179"/>
      <c r="F96" s="179"/>
      <c r="G96" s="179"/>
      <c r="H96" s="179"/>
      <c r="I96" s="179"/>
      <c r="J96" s="179"/>
      <c r="K96" s="179"/>
    </row>
    <row r="97" spans="1:11" ht="25.5" x14ac:dyDescent="0.2">
      <c r="A97" s="167" t="s">
        <v>5</v>
      </c>
      <c r="B97" s="168"/>
      <c r="C97" s="168"/>
      <c r="D97" s="12" t="s">
        <v>18</v>
      </c>
      <c r="E97" s="165" t="s">
        <v>19</v>
      </c>
      <c r="F97" s="165"/>
      <c r="G97" s="14">
        <f>G16+G20+G24+G25+G26+G29+G30+G32+G50+G62+G65+G70+G73+G77+G35+G53+G56+G57+G87+G84</f>
        <v>2136.9399999999996</v>
      </c>
      <c r="H97" s="14">
        <f>H16+H20+H24+H25+H26+H29+H30+H32+H50+H62+H65+H70+H73+H77+H35+H53+H56+H57+H87+H84</f>
        <v>887.7</v>
      </c>
      <c r="I97" s="148">
        <f>I16+I20+I24+I25+I26+I29+I30+I32+I50+I62+I65+I70+I73+I77+I53+I56+I57+I87+I84</f>
        <v>852.9</v>
      </c>
      <c r="J97" s="14">
        <f>J16+J20+J24+J25+J26+J29+J30+J32+J50+J62+J65+J70+J73+J77+J35+J53+J56+J57+J87+J84</f>
        <v>378.7</v>
      </c>
      <c r="K97" s="14">
        <f>K16+K20+K24+K25+K26+K29+K30+K32+K50+K62+K65+K70+K73+K77+K35+K53+K56+K57+K87+K84</f>
        <v>411.99999999999994</v>
      </c>
    </row>
    <row r="98" spans="1:11" ht="38.25" x14ac:dyDescent="0.2">
      <c r="A98" s="169"/>
      <c r="B98" s="170"/>
      <c r="C98" s="170"/>
      <c r="D98" s="13" t="s">
        <v>35</v>
      </c>
      <c r="E98" s="164" t="s">
        <v>20</v>
      </c>
      <c r="F98" s="164"/>
      <c r="G98" s="18">
        <f>G45</f>
        <v>0</v>
      </c>
      <c r="H98" s="18">
        <f t="shared" ref="H98:K98" si="25">H45</f>
        <v>0</v>
      </c>
      <c r="I98" s="149">
        <f t="shared" si="25"/>
        <v>0</v>
      </c>
      <c r="J98" s="141">
        <f t="shared" si="25"/>
        <v>120</v>
      </c>
      <c r="K98" s="141">
        <f t="shared" si="25"/>
        <v>220</v>
      </c>
    </row>
    <row r="99" spans="1:11" ht="25.5" x14ac:dyDescent="0.2">
      <c r="A99" s="169"/>
      <c r="B99" s="170"/>
      <c r="C99" s="170"/>
      <c r="D99" s="13" t="s">
        <v>108</v>
      </c>
      <c r="E99" s="164" t="s">
        <v>21</v>
      </c>
      <c r="F99" s="164"/>
      <c r="G99" s="18">
        <f>G21+G27+G33+G51+G39+G74</f>
        <v>1982.3150000000003</v>
      </c>
      <c r="H99" s="18">
        <f>H21+H27+H33+H51+H39+H74</f>
        <v>1613.6</v>
      </c>
      <c r="I99" s="149">
        <f>I21+I27+I33+I51+I39+I74</f>
        <v>1716.9559999999999</v>
      </c>
      <c r="J99" s="18">
        <f>J21+J27+J33+J51+J39+J74</f>
        <v>1555</v>
      </c>
      <c r="K99" s="18">
        <f>K21+K27+K33+K51+K39+K74</f>
        <v>1681.5</v>
      </c>
    </row>
    <row r="100" spans="1:11" ht="25.5" hidden="1" x14ac:dyDescent="0.2">
      <c r="A100" s="169"/>
      <c r="B100" s="170"/>
      <c r="C100" s="170"/>
      <c r="D100" s="13" t="s">
        <v>22</v>
      </c>
      <c r="E100" s="164" t="s">
        <v>23</v>
      </c>
      <c r="F100" s="164"/>
      <c r="G100" s="18"/>
      <c r="H100" s="18"/>
      <c r="I100" s="150"/>
      <c r="J100" s="17"/>
      <c r="K100" s="17"/>
    </row>
    <row r="101" spans="1:11" ht="51" hidden="1" x14ac:dyDescent="0.2">
      <c r="A101" s="169"/>
      <c r="B101" s="170"/>
      <c r="C101" s="170"/>
      <c r="D101" s="13" t="s">
        <v>24</v>
      </c>
      <c r="E101" s="164" t="s">
        <v>25</v>
      </c>
      <c r="F101" s="164"/>
      <c r="G101" s="18"/>
      <c r="H101" s="18"/>
      <c r="I101" s="149"/>
      <c r="J101" s="18"/>
      <c r="K101" s="18"/>
    </row>
    <row r="102" spans="1:11" x14ac:dyDescent="0.2">
      <c r="A102" s="169"/>
      <c r="B102" s="170"/>
      <c r="C102" s="170"/>
      <c r="D102" s="13" t="s">
        <v>26</v>
      </c>
      <c r="E102" s="164" t="s">
        <v>27</v>
      </c>
      <c r="F102" s="164"/>
      <c r="G102" s="18">
        <f>G23+G55+G40</f>
        <v>1519.6</v>
      </c>
      <c r="H102" s="18">
        <f>H23+H55+H40+H42+H52</f>
        <v>2966.4</v>
      </c>
      <c r="I102" s="149">
        <f>I23+I35+I55+I40+I42+I52</f>
        <v>2181.1</v>
      </c>
      <c r="J102" s="18">
        <f>J23+J55+J40</f>
        <v>2000</v>
      </c>
      <c r="K102" s="18">
        <f>K23+K55+K40</f>
        <v>2000</v>
      </c>
    </row>
    <row r="103" spans="1:11" ht="25.5" x14ac:dyDescent="0.2">
      <c r="A103" s="169"/>
      <c r="B103" s="170"/>
      <c r="C103" s="170"/>
      <c r="D103" s="13" t="s">
        <v>28</v>
      </c>
      <c r="E103" s="164" t="s">
        <v>29</v>
      </c>
      <c r="F103" s="164"/>
      <c r="G103" s="18">
        <f>G22+G28+G34+G31+G54</f>
        <v>2710.7</v>
      </c>
      <c r="H103" s="18">
        <f>H22+H28+H34+H31+H54</f>
        <v>3508.7</v>
      </c>
      <c r="I103" s="149">
        <f>I22+I28+I34+I31+I54</f>
        <v>1817.8000000000002</v>
      </c>
      <c r="J103" s="18">
        <f>J22+J28+J34+J31+J54</f>
        <v>0</v>
      </c>
      <c r="K103" s="18">
        <f>K22+K28+K34+K31+K54</f>
        <v>0</v>
      </c>
    </row>
    <row r="104" spans="1:11" ht="39" thickBot="1" x14ac:dyDescent="0.25">
      <c r="A104" s="171"/>
      <c r="B104" s="172"/>
      <c r="C104" s="172"/>
      <c r="D104" s="106" t="s">
        <v>36</v>
      </c>
      <c r="E104" s="166" t="s">
        <v>30</v>
      </c>
      <c r="F104" s="166"/>
      <c r="G104" s="107">
        <f>G46</f>
        <v>0</v>
      </c>
      <c r="H104" s="107">
        <f>H46</f>
        <v>0</v>
      </c>
      <c r="I104" s="107">
        <f>I46</f>
        <v>0</v>
      </c>
      <c r="J104" s="142">
        <f>J46</f>
        <v>1100</v>
      </c>
      <c r="K104" s="142">
        <f>K46</f>
        <v>1460</v>
      </c>
    </row>
    <row r="105" spans="1:11" ht="13.5" thickBot="1" x14ac:dyDescent="0.25">
      <c r="A105" s="173" t="s">
        <v>3</v>
      </c>
      <c r="B105" s="174"/>
      <c r="C105" s="174"/>
      <c r="D105" s="174"/>
      <c r="E105" s="174"/>
      <c r="F105" s="174"/>
      <c r="G105" s="105">
        <f t="shared" ref="G105:K105" si="26">SUM(G97:G104)</f>
        <v>8349.5550000000003</v>
      </c>
      <c r="H105" s="105">
        <f t="shared" si="26"/>
        <v>8976.4000000000015</v>
      </c>
      <c r="I105" s="105">
        <f t="shared" si="26"/>
        <v>6568.7560000000003</v>
      </c>
      <c r="J105" s="105">
        <f t="shared" si="26"/>
        <v>5153.7</v>
      </c>
      <c r="K105" s="105">
        <f t="shared" si="26"/>
        <v>5773.5</v>
      </c>
    </row>
    <row r="106" spans="1:11" x14ac:dyDescent="0.2">
      <c r="A106" s="175" t="s">
        <v>8</v>
      </c>
      <c r="B106" s="176"/>
      <c r="C106" s="176"/>
      <c r="D106" s="176"/>
      <c r="E106" s="176"/>
      <c r="F106" s="176"/>
      <c r="G106" s="19">
        <f>G47</f>
        <v>0</v>
      </c>
      <c r="H106" s="19">
        <f>H47</f>
        <v>0</v>
      </c>
      <c r="I106" s="19">
        <f>I47</f>
        <v>0</v>
      </c>
      <c r="J106" s="143">
        <f>J47</f>
        <v>1220</v>
      </c>
      <c r="K106" s="143">
        <f>K47</f>
        <v>1680</v>
      </c>
    </row>
    <row r="107" spans="1:11" x14ac:dyDescent="0.2">
      <c r="A107" s="177" t="s">
        <v>6</v>
      </c>
      <c r="B107" s="178"/>
      <c r="C107" s="178"/>
      <c r="D107" s="178"/>
      <c r="E107" s="178"/>
      <c r="F107" s="178"/>
      <c r="G107" s="20">
        <f>G75+G58+G47+G88+G85</f>
        <v>201.155</v>
      </c>
      <c r="H107" s="20">
        <f t="shared" ref="H107:K107" si="27">H75+H58+H47+H88+H85</f>
        <v>2762.2</v>
      </c>
      <c r="I107" s="20">
        <f t="shared" si="27"/>
        <v>370.75599999999997</v>
      </c>
      <c r="J107" s="20">
        <f t="shared" si="27"/>
        <v>2028.1999999999998</v>
      </c>
      <c r="K107" s="20">
        <f t="shared" si="27"/>
        <v>2540</v>
      </c>
    </row>
    <row r="108" spans="1:11" ht="13.5" thickBot="1" x14ac:dyDescent="0.25">
      <c r="A108" s="162" t="s">
        <v>7</v>
      </c>
      <c r="B108" s="163"/>
      <c r="C108" s="163"/>
      <c r="D108" s="163"/>
      <c r="E108" s="163"/>
      <c r="F108" s="163"/>
      <c r="G108" s="21">
        <f>G17+G36+G43+G63+G66+G71+G78</f>
        <v>8148.3999999999987</v>
      </c>
      <c r="H108" s="21">
        <f>H17+H36+H43+H63+H66+H71+H78</f>
        <v>6214.2</v>
      </c>
      <c r="I108" s="21">
        <f>I17+I36+I43+I63+I66+I71+I78</f>
        <v>6198</v>
      </c>
      <c r="J108" s="21">
        <f>J17+J36+J43+J63+J66+J71+J78</f>
        <v>3125.5</v>
      </c>
      <c r="K108" s="21">
        <f>K17+K36+K43+K63+K66+K71+K78</f>
        <v>3233.4999999999995</v>
      </c>
    </row>
    <row r="109" spans="1:11" x14ac:dyDescent="0.2">
      <c r="F109" s="22"/>
      <c r="G109" s="22"/>
      <c r="H109" s="6"/>
      <c r="I109" s="6"/>
      <c r="J109" s="6"/>
      <c r="K109" s="6"/>
    </row>
    <row r="110" spans="1:11" x14ac:dyDescent="0.2">
      <c r="D110" s="1" t="s">
        <v>37</v>
      </c>
      <c r="F110" s="22"/>
      <c r="G110" s="23">
        <f t="shared" ref="G110:K110" si="28">G105-G91</f>
        <v>0</v>
      </c>
      <c r="H110" s="23">
        <f t="shared" si="28"/>
        <v>0</v>
      </c>
      <c r="I110" s="23">
        <f t="shared" si="28"/>
        <v>0</v>
      </c>
      <c r="J110" s="23">
        <f t="shared" si="28"/>
        <v>0</v>
      </c>
      <c r="K110" s="23">
        <f t="shared" si="28"/>
        <v>0</v>
      </c>
    </row>
  </sheetData>
  <mergeCells count="108"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79"/>
    <mergeCell ref="D76:E76"/>
    <mergeCell ref="G76:K76"/>
    <mergeCell ref="C77:C78"/>
    <mergeCell ref="D78:F78"/>
    <mergeCell ref="B69:B78"/>
    <mergeCell ref="D69:E69"/>
    <mergeCell ref="J10:J11"/>
    <mergeCell ref="K10:K11"/>
    <mergeCell ref="C62:C63"/>
    <mergeCell ref="B10:B11"/>
    <mergeCell ref="A10:A11"/>
    <mergeCell ref="C59:F59"/>
    <mergeCell ref="D17:F17"/>
    <mergeCell ref="D10:D11"/>
    <mergeCell ref="F48:F49"/>
    <mergeCell ref="C45:C47"/>
    <mergeCell ref="D47:F47"/>
    <mergeCell ref="G48:K49"/>
    <mergeCell ref="L10:L11"/>
    <mergeCell ref="M10:M11"/>
    <mergeCell ref="F10:F11"/>
    <mergeCell ref="C16:C17"/>
    <mergeCell ref="E10:E11"/>
    <mergeCell ref="C20:C36"/>
    <mergeCell ref="D36:F36"/>
    <mergeCell ref="D15:E15"/>
    <mergeCell ref="C14:E14"/>
    <mergeCell ref="G15:K15"/>
    <mergeCell ref="C82:E82"/>
    <mergeCell ref="G83:K83"/>
    <mergeCell ref="G82:K82"/>
    <mergeCell ref="G61:K61"/>
    <mergeCell ref="C10:C11"/>
    <mergeCell ref="I10:I11"/>
    <mergeCell ref="G10:G11"/>
    <mergeCell ref="F37:F38"/>
    <mergeCell ref="G37:K38"/>
    <mergeCell ref="C48:C49"/>
    <mergeCell ref="B13:R13"/>
    <mergeCell ref="N10:O10"/>
    <mergeCell ref="B15:B36"/>
    <mergeCell ref="D44:E44"/>
    <mergeCell ref="L48:L49"/>
    <mergeCell ref="C50:C58"/>
    <mergeCell ref="D58:F58"/>
    <mergeCell ref="C39:C43"/>
    <mergeCell ref="D43:F43"/>
    <mergeCell ref="D48:E49"/>
    <mergeCell ref="P10:R10"/>
    <mergeCell ref="L37:L38"/>
    <mergeCell ref="G86:K86"/>
    <mergeCell ref="C65:C66"/>
    <mergeCell ref="D66:F66"/>
    <mergeCell ref="B80:F80"/>
    <mergeCell ref="H10:H11"/>
    <mergeCell ref="C37:C38"/>
    <mergeCell ref="D37:E38"/>
    <mergeCell ref="G44:K44"/>
    <mergeCell ref="C67:F67"/>
    <mergeCell ref="D61:E61"/>
    <mergeCell ref="C60:E60"/>
    <mergeCell ref="D63:F63"/>
    <mergeCell ref="D64:E64"/>
    <mergeCell ref="G64:K64"/>
    <mergeCell ref="C79:F79"/>
    <mergeCell ref="G69:K69"/>
    <mergeCell ref="C73:C75"/>
    <mergeCell ref="D75:F75"/>
    <mergeCell ref="B61:B66"/>
    <mergeCell ref="C68:E68"/>
    <mergeCell ref="C70:C71"/>
    <mergeCell ref="D71:F71"/>
    <mergeCell ref="D72:E72"/>
    <mergeCell ref="G72:K72"/>
    <mergeCell ref="C88:F88"/>
    <mergeCell ref="C89:F89"/>
    <mergeCell ref="B90:F90"/>
    <mergeCell ref="A81:A89"/>
    <mergeCell ref="A108:F108"/>
    <mergeCell ref="E100:F100"/>
    <mergeCell ref="E99:F99"/>
    <mergeCell ref="E98:F98"/>
    <mergeCell ref="E97:F97"/>
    <mergeCell ref="E104:F104"/>
    <mergeCell ref="E103:F103"/>
    <mergeCell ref="E102:F102"/>
    <mergeCell ref="E101:F101"/>
    <mergeCell ref="A97:C104"/>
    <mergeCell ref="A105:F105"/>
    <mergeCell ref="A106:F106"/>
    <mergeCell ref="A107:F107"/>
    <mergeCell ref="A96:K96"/>
    <mergeCell ref="A91:F91"/>
    <mergeCell ref="B81:R81"/>
    <mergeCell ref="C85:F85"/>
    <mergeCell ref="D83:E83"/>
    <mergeCell ref="D86:E86"/>
    <mergeCell ref="B83:B88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3" max="17" man="1"/>
    <brk id="8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28" zoomScaleNormal="100" workbookViewId="0">
      <selection activeCell="B41" sqref="B41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166</v>
      </c>
    </row>
    <row r="4" spans="1:14" x14ac:dyDescent="0.2">
      <c r="G4" s="139" t="s">
        <v>167</v>
      </c>
    </row>
    <row r="5" spans="1:14" x14ac:dyDescent="0.2">
      <c r="C5" s="271" t="s">
        <v>157</v>
      </c>
      <c r="D5" s="271"/>
      <c r="E5" s="271"/>
      <c r="F5" s="271"/>
      <c r="G5" s="271"/>
    </row>
    <row r="6" spans="1:14" x14ac:dyDescent="0.2">
      <c r="A6" s="126"/>
      <c r="B6" s="2"/>
      <c r="C6" s="271" t="s">
        <v>158</v>
      </c>
      <c r="D6" s="271"/>
      <c r="E6" s="271"/>
      <c r="F6" s="271"/>
      <c r="G6" s="271"/>
    </row>
    <row r="7" spans="1:14" x14ac:dyDescent="0.2">
      <c r="A7" s="126"/>
      <c r="B7" s="2"/>
      <c r="C7" s="271" t="s">
        <v>159</v>
      </c>
      <c r="D7" s="271"/>
      <c r="E7" s="271"/>
      <c r="F7" s="271"/>
      <c r="G7" s="271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245" t="s">
        <v>150</v>
      </c>
      <c r="B9" s="245"/>
      <c r="C9" s="245"/>
      <c r="D9" s="245"/>
      <c r="E9" s="245"/>
      <c r="F9" s="245"/>
      <c r="G9" s="245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3" t="s">
        <v>9</v>
      </c>
      <c r="B10" s="263" t="s">
        <v>132</v>
      </c>
      <c r="C10" s="263"/>
      <c r="D10" s="263" t="s">
        <v>133</v>
      </c>
      <c r="E10" s="263"/>
      <c r="F10" s="264"/>
      <c r="G10" s="263" t="s">
        <v>134</v>
      </c>
    </row>
    <row r="11" spans="1:14" ht="30.75" customHeight="1" x14ac:dyDescent="0.2">
      <c r="A11" s="263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3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74" t="str">
        <f>'002 pr. asignavimai'!C14</f>
        <v>Kurti palankią  aplinką investicijoms ir gyvenimo gerovei</v>
      </c>
      <c r="C13" s="275"/>
      <c r="D13" s="275"/>
      <c r="E13" s="275"/>
      <c r="F13" s="275"/>
      <c r="G13" s="265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6"/>
    </row>
    <row r="15" spans="1:14" ht="15" x14ac:dyDescent="0.2">
      <c r="A15" s="127" t="s">
        <v>79</v>
      </c>
      <c r="B15" s="273" t="str">
        <f>'002 pr. asignavimai'!D15</f>
        <v>Projektinės veiklos organizavimas</v>
      </c>
      <c r="C15" s="273"/>
      <c r="D15" s="273"/>
      <c r="E15" s="273"/>
      <c r="F15" s="273"/>
      <c r="G15" s="260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2"/>
    </row>
    <row r="17" spans="1:7" ht="57" customHeight="1" x14ac:dyDescent="0.2">
      <c r="A17" s="127" t="s">
        <v>80</v>
      </c>
      <c r="B17" s="273" t="str">
        <f>'002 pr. asignavimai'!D18</f>
        <v>Investicijų ir kitų projektų, skirtų 2014-2020 m. nacionalinei pažangos programai/ ES fondų investicijų programai, vykdymas</v>
      </c>
      <c r="C17" s="273"/>
      <c r="D17" s="273"/>
      <c r="E17" s="273"/>
      <c r="F17" s="273"/>
      <c r="G17" s="260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1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2"/>
    </row>
    <row r="20" spans="1:7" ht="15" x14ac:dyDescent="0.2">
      <c r="A20" s="127" t="s">
        <v>99</v>
      </c>
      <c r="B20" s="273" t="str">
        <f>'002 pr. asignavimai'!D37</f>
        <v>Tęstinių investicijų ir kitų projektų vykdymas (pereinamojo laikotarpio)</v>
      </c>
      <c r="C20" s="273"/>
      <c r="D20" s="273"/>
      <c r="E20" s="273"/>
      <c r="F20" s="273"/>
      <c r="G20" s="260" t="s">
        <v>142</v>
      </c>
    </row>
    <row r="21" spans="1:7" ht="15" x14ac:dyDescent="0.2">
      <c r="A21" s="73" t="str">
        <f>'002 pr. asignavimai'!M37</f>
        <v>V-002-01-01-03-01</v>
      </c>
      <c r="B21" s="74" t="str">
        <f>'002 pr. asignavimai'!N37</f>
        <v>Įgyvendinamų tęstinių projektų skaičius (pereinamojo laikotarpio)</v>
      </c>
      <c r="C21" s="73" t="str">
        <f>'002 pr. asignavimai'!O37</f>
        <v>vnt.</v>
      </c>
      <c r="D21" s="73">
        <f>'002 pr. asignavimai'!P37</f>
        <v>6</v>
      </c>
      <c r="E21" s="73">
        <f>'002 pr. asignavimai'!Q37</f>
        <v>3</v>
      </c>
      <c r="F21" s="124">
        <f>'002 pr. asignavimai'!R37</f>
        <v>2</v>
      </c>
      <c r="G21" s="261"/>
    </row>
    <row r="22" spans="1:7" ht="30" x14ac:dyDescent="0.2">
      <c r="A22" s="73" t="str">
        <f>'002 pr. asignavimai'!M38</f>
        <v>V-002-01-01-03-02 (VB)</v>
      </c>
      <c r="B22" s="74" t="str">
        <f>'002 pr. asignavimai'!N38</f>
        <v>Investicijų tęstinių projektų, gavusių valstybės biudžeto dotaciją, skaičius (pereinamojo laikotarpio)</v>
      </c>
      <c r="C22" s="73" t="str">
        <f>'002 pr. asignavimai'!O38</f>
        <v>vnt.</v>
      </c>
      <c r="D22" s="73">
        <f>'002 pr. asignavimai'!P38</f>
        <v>6</v>
      </c>
      <c r="E22" s="73">
        <f>'002 pr. asignavimai'!Q38</f>
        <v>3</v>
      </c>
      <c r="F22" s="124">
        <f>'002 pr. asignavimai'!R38</f>
        <v>2</v>
      </c>
      <c r="G22" s="262"/>
    </row>
    <row r="23" spans="1:7" ht="42" customHeight="1" x14ac:dyDescent="0.2">
      <c r="A23" s="127" t="s">
        <v>81</v>
      </c>
      <c r="B23" s="273" t="str">
        <f>'002 pr. asignavimai'!D44</f>
        <v>Investicijų  projektų, numatytų 2022-2030 m. Telšių regiono plėtros plane, vykdymas</v>
      </c>
      <c r="C23" s="273"/>
      <c r="D23" s="273"/>
      <c r="E23" s="273"/>
      <c r="F23" s="273"/>
      <c r="G23" s="260" t="s">
        <v>143</v>
      </c>
    </row>
    <row r="24" spans="1:7" ht="27.75" customHeight="1" x14ac:dyDescent="0.2">
      <c r="A24" s="73" t="str">
        <f>'002 pr. asignavimai'!M44</f>
        <v>P-002-01-01-04-01</v>
      </c>
      <c r="B24" s="74" t="str">
        <f>'002 pr. asignavimai'!N44</f>
        <v>Įgyvendinamų projektų, numatytų 2022-2030 m. Telšių regiono plėtros plane, skaičius</v>
      </c>
      <c r="C24" s="73" t="str">
        <f>'002 pr. asignavimai'!O44</f>
        <v>vnt.</v>
      </c>
      <c r="D24" s="73">
        <f>'002 pr. asignavimai'!P44</f>
        <v>0</v>
      </c>
      <c r="E24" s="73">
        <f>'002 pr. asignavimai'!Q44</f>
        <v>8</v>
      </c>
      <c r="F24" s="124">
        <f>'002 pr. asignavimai'!R44</f>
        <v>8</v>
      </c>
      <c r="G24" s="262"/>
    </row>
    <row r="25" spans="1:7" ht="27" customHeight="1" x14ac:dyDescent="0.2">
      <c r="A25" s="127" t="s">
        <v>100</v>
      </c>
      <c r="B25" s="273" t="str">
        <f>'002 pr. asignavimai'!D48</f>
        <v>Investicijų ir kitų projektų vykdymas (naujo finansavimo periodo)</v>
      </c>
      <c r="C25" s="273"/>
      <c r="D25" s="273"/>
      <c r="E25" s="273"/>
      <c r="F25" s="273"/>
      <c r="G25" s="260" t="s">
        <v>144</v>
      </c>
    </row>
    <row r="26" spans="1:7" ht="15" x14ac:dyDescent="0.2">
      <c r="A26" s="73" t="str">
        <f>'002 pr. asignavimai'!M48</f>
        <v>P-002-01-01-05-01</v>
      </c>
      <c r="B26" s="74" t="str">
        <f>'002 pr. asignavimai'!N48</f>
        <v>Įgyvendinamų projektų skaičius (naujo finansavimo periodo)</v>
      </c>
      <c r="C26" s="73" t="str">
        <f>'002 pr. asignavimai'!O48</f>
        <v>vnt.</v>
      </c>
      <c r="D26" s="73">
        <f>'002 pr. asignavimai'!P48</f>
        <v>13</v>
      </c>
      <c r="E26" s="73">
        <f>'002 pr. asignavimai'!Q48</f>
        <v>13</v>
      </c>
      <c r="F26" s="124">
        <f>'002 pr. asignavimai'!R48</f>
        <v>11</v>
      </c>
      <c r="G26" s="261"/>
    </row>
    <row r="27" spans="1:7" ht="30" x14ac:dyDescent="0.2">
      <c r="A27" s="73" t="str">
        <f>'002 pr. asignavimai'!M49</f>
        <v>P-002-01-01-05-02 (VB)</v>
      </c>
      <c r="B27" s="74" t="str">
        <f>'002 pr. asignavimai'!N49</f>
        <v>Investicijų projektų, gavusių valstybės biudžeto dotaciją, skaičius (naujo finansavimo periodo)</v>
      </c>
      <c r="C27" s="73" t="str">
        <f>'002 pr. asignavimai'!O49</f>
        <v>vnt.</v>
      </c>
      <c r="D27" s="73">
        <f>'002 pr. asignavimai'!P49</f>
        <v>13</v>
      </c>
      <c r="E27" s="73">
        <f>'002 pr. asignavimai'!Q49</f>
        <v>13</v>
      </c>
      <c r="F27" s="124">
        <f>'002 pr. asignavimai'!R49</f>
        <v>11</v>
      </c>
      <c r="G27" s="262"/>
    </row>
    <row r="28" spans="1:7" ht="15" x14ac:dyDescent="0.2">
      <c r="A28" s="24" t="s">
        <v>126</v>
      </c>
      <c r="B28" s="269" t="str">
        <f>'002 pr. asignavimai'!C60</f>
        <v>Sudaryti palankias sąlygas verslo plėtrai</v>
      </c>
      <c r="C28" s="270"/>
      <c r="D28" s="270"/>
      <c r="E28" s="270"/>
      <c r="F28" s="270"/>
      <c r="G28" s="257" t="s">
        <v>145</v>
      </c>
    </row>
    <row r="29" spans="1:7" ht="15" x14ac:dyDescent="0.2">
      <c r="A29" s="25" t="str">
        <f>'002 pr. asignavimai'!M60</f>
        <v>R-002-01-02-01</v>
      </c>
      <c r="B29" s="26" t="str">
        <f>'002 pr. asignavimai'!N60</f>
        <v>Veikiančių SVV skaičius, tenkantis 1000 gyventojų</v>
      </c>
      <c r="C29" s="25" t="str">
        <f>'002 pr. asignavimai'!O60</f>
        <v>vnt.</v>
      </c>
      <c r="D29" s="25">
        <f>'002 pr. asignavimai'!P60</f>
        <v>27.5</v>
      </c>
      <c r="E29" s="25">
        <f>'002 pr. asignavimai'!Q60</f>
        <v>28</v>
      </c>
      <c r="F29" s="125">
        <f>'002 pr. asignavimai'!R60</f>
        <v>28.5</v>
      </c>
      <c r="G29" s="258"/>
    </row>
    <row r="30" spans="1:7" ht="15" x14ac:dyDescent="0.2">
      <c r="A30" s="75" t="s">
        <v>82</v>
      </c>
      <c r="B30" s="267" t="str">
        <f>'002 pr. asignavimai'!D61</f>
        <v>Smulkiojo ir vidutinio verslo subjektų rėmimas</v>
      </c>
      <c r="C30" s="268"/>
      <c r="D30" s="268"/>
      <c r="E30" s="268"/>
      <c r="F30" s="268"/>
      <c r="G30" s="253" t="s">
        <v>31</v>
      </c>
    </row>
    <row r="31" spans="1:7" ht="15" x14ac:dyDescent="0.2">
      <c r="A31" s="73" t="str">
        <f>'002 pr. asignavimai'!M61</f>
        <v>V-002-01-02-01-01</v>
      </c>
      <c r="B31" s="74" t="str">
        <f>'002 pr. asignavimai'!N61</f>
        <v>SVV subjektų, gavusių paramą, skaičius</v>
      </c>
      <c r="C31" s="73" t="str">
        <f>'002 pr. asignavimai'!O61</f>
        <v>vnt.</v>
      </c>
      <c r="D31" s="73">
        <f>'002 pr. asignavimai'!P61</f>
        <v>10</v>
      </c>
      <c r="E31" s="73">
        <f>'002 pr. asignavimai'!Q61</f>
        <v>12</v>
      </c>
      <c r="F31" s="124">
        <f>'002 pr. asignavimai'!R61</f>
        <v>14</v>
      </c>
      <c r="G31" s="254"/>
    </row>
    <row r="32" spans="1:7" ht="15" x14ac:dyDescent="0.2">
      <c r="A32" s="75" t="s">
        <v>83</v>
      </c>
      <c r="B32" s="267" t="str">
        <f>'002 pr. asignavimai'!D64</f>
        <v>Bendradarbystės centro "Spiečius" veiklos organizavimas</v>
      </c>
      <c r="C32" s="268"/>
      <c r="D32" s="268"/>
      <c r="E32" s="268"/>
      <c r="F32" s="268"/>
      <c r="G32" s="253" t="s">
        <v>31</v>
      </c>
    </row>
    <row r="33" spans="1:7" ht="15" x14ac:dyDescent="0.2">
      <c r="A33" s="73" t="str">
        <f>'002 pr. asignavimai'!M64</f>
        <v>V-002-01-02-02-01</v>
      </c>
      <c r="B33" s="74" t="str">
        <f>'002 pr. asignavimai'!N64</f>
        <v>Bendradarbystės centro „Spiečius“ narių skaičius</v>
      </c>
      <c r="C33" s="73" t="str">
        <f>'002 pr. asignavimai'!O64</f>
        <v>asm.</v>
      </c>
      <c r="D33" s="73">
        <f>'002 pr. asignavimai'!P64</f>
        <v>15</v>
      </c>
      <c r="E33" s="73">
        <f>'002 pr. asignavimai'!Q64</f>
        <v>16</v>
      </c>
      <c r="F33" s="124">
        <f>'002 pr. asignavimai'!R64</f>
        <v>17</v>
      </c>
      <c r="G33" s="254"/>
    </row>
    <row r="34" spans="1:7" ht="15" x14ac:dyDescent="0.2">
      <c r="A34" s="24" t="s">
        <v>115</v>
      </c>
      <c r="B34" s="269" t="str">
        <f>'002 pr. asignavimai'!C68</f>
        <v>Skatinti bendruomeniškumą Plungės rajono savivaldybėje</v>
      </c>
      <c r="C34" s="270"/>
      <c r="D34" s="270"/>
      <c r="E34" s="270"/>
      <c r="F34" s="270"/>
      <c r="G34" s="257" t="s">
        <v>146</v>
      </c>
    </row>
    <row r="35" spans="1:7" ht="15" x14ac:dyDescent="0.2">
      <c r="A35" s="151" t="str">
        <f>'002 pr. asignavimai'!M68</f>
        <v>R-002-01-03-01</v>
      </c>
      <c r="B35" s="152" t="str">
        <f>'002 pr. asignavimai'!N68</f>
        <v>Bendruomenių skaičius, gavusių paramą vietos iniciatyvų įgyvendinimui</v>
      </c>
      <c r="C35" s="25" t="str">
        <f>'002 pr. asignavimai'!O68</f>
        <v>vnt.</v>
      </c>
      <c r="D35" s="25">
        <f>'002 pr. asignavimai'!P68</f>
        <v>2</v>
      </c>
      <c r="E35" s="25">
        <f>'002 pr. asignavimai'!Q68</f>
        <v>2</v>
      </c>
      <c r="F35" s="125">
        <f>'002 pr. asignavimai'!R68</f>
        <v>2</v>
      </c>
      <c r="G35" s="258"/>
    </row>
    <row r="36" spans="1:7" ht="15" x14ac:dyDescent="0.2">
      <c r="A36" s="75" t="s">
        <v>84</v>
      </c>
      <c r="B36" s="267" t="str">
        <f>'002 pr. asignavimai'!D69</f>
        <v>Bendruomeninių organizacijų veiklos rėmimas</v>
      </c>
      <c r="C36" s="268"/>
      <c r="D36" s="268"/>
      <c r="E36" s="268"/>
      <c r="F36" s="268"/>
      <c r="G36" s="253" t="s">
        <v>31</v>
      </c>
    </row>
    <row r="37" spans="1:7" ht="15" x14ac:dyDescent="0.2">
      <c r="A37" s="73" t="str">
        <f>'002 pr. asignavimai'!M69</f>
        <v>V-002-01-03-01-01</v>
      </c>
      <c r="B37" s="74" t="str">
        <f>'002 pr. asignavimai'!N69</f>
        <v>Paremtų vietos inciatyvų skaičius</v>
      </c>
      <c r="C37" s="73" t="str">
        <f>'002 pr. asignavimai'!O69</f>
        <v>vnt.</v>
      </c>
      <c r="D37" s="73">
        <f>'002 pr. asignavimai'!P69</f>
        <v>2</v>
      </c>
      <c r="E37" s="73">
        <f>'002 pr. asignavimai'!Q69</f>
        <v>2</v>
      </c>
      <c r="F37" s="124">
        <f>'002 pr. asignavimai'!R69</f>
        <v>2</v>
      </c>
      <c r="G37" s="254"/>
    </row>
    <row r="38" spans="1:7" ht="14.25" customHeight="1" x14ac:dyDescent="0.2">
      <c r="A38" s="75" t="s">
        <v>127</v>
      </c>
      <c r="B38" s="267" t="str">
        <f>'002 pr. asignavimai'!D72</f>
        <v>Bendruomeninės veiklos savivaldybėje stiprinimas</v>
      </c>
      <c r="C38" s="268"/>
      <c r="D38" s="268"/>
      <c r="E38" s="268"/>
      <c r="F38" s="268"/>
      <c r="G38" s="253" t="s">
        <v>146</v>
      </c>
    </row>
    <row r="39" spans="1:7" ht="15" x14ac:dyDescent="0.2">
      <c r="A39" s="73" t="str">
        <f>'002 pr. asignavimai'!M72</f>
        <v>P-002-01-03-02-01 (SB/ VB)</v>
      </c>
      <c r="B39" s="74" t="str">
        <f>'002 pr. asignavimai'!N72</f>
        <v>Bendruomenių, dalyvavusių pažangos veikloje, skaičius</v>
      </c>
      <c r="C39" s="73" t="str">
        <f>'002 pr. asignavimai'!O72</f>
        <v>vnt.</v>
      </c>
      <c r="D39" s="73">
        <f>'002 pr. asignavimai'!P72</f>
        <v>15</v>
      </c>
      <c r="E39" s="73">
        <f>'002 pr. asignavimai'!Q72</f>
        <v>15</v>
      </c>
      <c r="F39" s="124">
        <f>'002 pr. asignavimai'!R72</f>
        <v>15</v>
      </c>
      <c r="G39" s="254"/>
    </row>
    <row r="40" spans="1:7" ht="15" x14ac:dyDescent="0.2">
      <c r="A40" s="75" t="s">
        <v>85</v>
      </c>
      <c r="B40" s="267" t="str">
        <f>'002 pr. asignavimai'!D76</f>
        <v>Plungės dekanato aptarnaujamų parapijų rėmimas</v>
      </c>
      <c r="C40" s="268"/>
      <c r="D40" s="268"/>
      <c r="E40" s="268"/>
      <c r="F40" s="268"/>
      <c r="G40" s="253" t="s">
        <v>31</v>
      </c>
    </row>
    <row r="41" spans="1:7" ht="15" x14ac:dyDescent="0.2">
      <c r="A41" s="73" t="str">
        <f>'002 pr. asignavimai'!M76</f>
        <v>V-002-01-03-03-01</v>
      </c>
      <c r="B41" s="74" t="str">
        <f>'002 pr. asignavimai'!N76</f>
        <v>Paremtų religinių bendruomenių skaičius</v>
      </c>
      <c r="C41" s="73" t="str">
        <f>'002 pr. asignavimai'!O76</f>
        <v>vnt.</v>
      </c>
      <c r="D41" s="73">
        <v>2</v>
      </c>
      <c r="E41" s="73">
        <f>'002 pr. asignavimai'!Q76</f>
        <v>1</v>
      </c>
      <c r="F41" s="124">
        <f>'002 pr. asignavimai'!R76</f>
        <v>1</v>
      </c>
      <c r="G41" s="254"/>
    </row>
    <row r="42" spans="1:7" ht="15" x14ac:dyDescent="0.2">
      <c r="A42" s="24" t="s">
        <v>116</v>
      </c>
      <c r="B42" s="272" t="str">
        <f>'002 pr. asignavimai'!C82</f>
        <v>Administracinės naštos mažinimo užtikrinimas</v>
      </c>
      <c r="C42" s="270"/>
      <c r="D42" s="270"/>
      <c r="E42" s="270"/>
      <c r="F42" s="270"/>
      <c r="G42" s="259" t="s">
        <v>147</v>
      </c>
    </row>
    <row r="43" spans="1:7" ht="30" x14ac:dyDescent="0.2">
      <c r="A43" s="25" t="str">
        <f>'002 pr. asignavimai'!M82</f>
        <v>R-002-02-01-01</v>
      </c>
      <c r="B43" s="25" t="str">
        <f>'002 pr. asignavimai'!N82</f>
        <v>Savivaldybės administracinės naštos mažinimo priemonių vykdymo plano įgyvendinimo lygis</v>
      </c>
      <c r="C43" s="25" t="str">
        <f>'002 pr. asignavimai'!O82</f>
        <v>proc.</v>
      </c>
      <c r="D43" s="25">
        <f>'002 pr. asignavimai'!P82</f>
        <v>90</v>
      </c>
      <c r="E43" s="25">
        <f>'002 pr. asignavimai'!Q82</f>
        <v>90</v>
      </c>
      <c r="F43" s="125">
        <f>'002 pr. asignavimai'!R82</f>
        <v>90</v>
      </c>
      <c r="G43" s="258"/>
    </row>
    <row r="44" spans="1:7" ht="15" x14ac:dyDescent="0.2">
      <c r="A44" s="75" t="s">
        <v>117</v>
      </c>
      <c r="B44" s="267" t="str">
        <f>'002 pr. asignavimai'!D83</f>
        <v xml:space="preserve">Didinti bendradarbiavimą su institucijomis plečiant teikiamas elektronines paslaugas </v>
      </c>
      <c r="C44" s="268"/>
      <c r="D44" s="268"/>
      <c r="E44" s="268"/>
      <c r="F44" s="268"/>
      <c r="G44" s="255" t="s">
        <v>147</v>
      </c>
    </row>
    <row r="45" spans="1:7" ht="30" x14ac:dyDescent="0.2">
      <c r="A45" s="73" t="str">
        <f>'002 pr. asignavimai'!M83</f>
        <v>P-002-02-01-01-01</v>
      </c>
      <c r="B45" s="74" t="str">
        <f>'002 pr. asignavimai'!N83</f>
        <v>Sudarytų bendradarbiavimo tarp institucijų dėl teikiamų elektroninių paslaugų sutarčių ir/arba gautų prieigų skaičius</v>
      </c>
      <c r="C45" s="73" t="str">
        <f>'002 pr. asignavimai'!O83</f>
        <v>vnt.</v>
      </c>
      <c r="D45" s="73">
        <f>'002 pr. asignavimai'!P83</f>
        <v>2</v>
      </c>
      <c r="E45" s="73">
        <f>'002 pr. asignavimai'!Q83</f>
        <v>2</v>
      </c>
      <c r="F45" s="124">
        <f>'002 pr. asignavimai'!R83</f>
        <v>2</v>
      </c>
      <c r="G45" s="256"/>
    </row>
    <row r="46" spans="1:7" ht="15" x14ac:dyDescent="0.2">
      <c r="A46" s="75" t="s">
        <v>118</v>
      </c>
      <c r="B46" s="267" t="str">
        <f>'002 pr. asignavimai'!D86</f>
        <v>Diegti naujas ir tobulinti veikiančias informacines sistemas</v>
      </c>
      <c r="C46" s="268"/>
      <c r="D46" s="268"/>
      <c r="E46" s="268"/>
      <c r="F46" s="268"/>
      <c r="G46" s="255" t="s">
        <v>147</v>
      </c>
    </row>
    <row r="47" spans="1:7" ht="15" x14ac:dyDescent="0.2">
      <c r="A47" s="73" t="str">
        <f>'002 pr. asignavimai'!M86</f>
        <v>P-002-02-01-02-01</v>
      </c>
      <c r="B47" s="74" t="str">
        <f>'002 pr. asignavimai'!N86</f>
        <v>Patobulintų veikiančių informacinių sistemų, kurios mažina administracinę naštą skaičius</v>
      </c>
      <c r="C47" s="73" t="str">
        <f>'002 pr. asignavimai'!O86</f>
        <v>vnt.</v>
      </c>
      <c r="D47" s="73">
        <f>'002 pr. asignavimai'!P86</f>
        <v>1</v>
      </c>
      <c r="E47" s="73">
        <f>'002 pr. asignavimai'!Q86</f>
        <v>1</v>
      </c>
      <c r="F47" s="124">
        <f>'002 pr. asignavimai'!R86</f>
        <v>1</v>
      </c>
      <c r="G47" s="256"/>
    </row>
  </sheetData>
  <mergeCells count="40"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  <mergeCell ref="B44:F44"/>
    <mergeCell ref="B46:F46"/>
    <mergeCell ref="B34:F34"/>
    <mergeCell ref="B36:F36"/>
    <mergeCell ref="B38:F38"/>
    <mergeCell ref="B40:F40"/>
    <mergeCell ref="D10:F10"/>
    <mergeCell ref="G10:G11"/>
    <mergeCell ref="G13:G14"/>
    <mergeCell ref="G15:G16"/>
    <mergeCell ref="G17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2023-03-23T07:38:48Z</dcterms:modified>
</cp:coreProperties>
</file>