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2420" windowHeight="9945"/>
  </bookViews>
  <sheets>
    <sheet name="001 pr. asignavimai" sheetId="3" r:id="rId1"/>
    <sheet name="001 pr.vert.krit.suvestinė" sheetId="4" r:id="rId2"/>
  </sheets>
  <definedNames>
    <definedName name="_xlnm.Print_Area" localSheetId="0">'001 pr. asignavimai'!$A$1:$L$305</definedName>
  </definedNames>
  <calcPr calcId="152511"/>
  <fileRecoveryPr autoRecover="0"/>
</workbook>
</file>

<file path=xl/calcChain.xml><?xml version="1.0" encoding="utf-8"?>
<calcChain xmlns="http://schemas.openxmlformats.org/spreadsheetml/2006/main">
  <c r="I297" i="3" l="1"/>
  <c r="I148" i="3"/>
  <c r="I49" i="3"/>
  <c r="I58" i="3" l="1"/>
  <c r="H294" i="3" l="1"/>
  <c r="I294" i="3"/>
  <c r="J294" i="3"/>
  <c r="K294" i="3"/>
  <c r="G294" i="3"/>
  <c r="H241" i="3"/>
  <c r="I241" i="3"/>
  <c r="J241" i="3"/>
  <c r="K241" i="3"/>
  <c r="G241" i="3"/>
  <c r="G213" i="3" l="1"/>
  <c r="H300" i="3"/>
  <c r="I300" i="3"/>
  <c r="J300" i="3"/>
  <c r="K300" i="3"/>
  <c r="G300" i="3"/>
  <c r="B192" i="4" l="1"/>
  <c r="C192" i="4"/>
  <c r="D192" i="4"/>
  <c r="E192" i="4"/>
  <c r="F192" i="4"/>
  <c r="A192" i="4"/>
  <c r="B191" i="4"/>
  <c r="B190" i="4"/>
  <c r="C190" i="4"/>
  <c r="D190" i="4"/>
  <c r="E190" i="4"/>
  <c r="F190" i="4"/>
  <c r="A190" i="4"/>
  <c r="B189" i="4"/>
  <c r="B187" i="4"/>
  <c r="C187" i="4"/>
  <c r="D187" i="4"/>
  <c r="E187" i="4"/>
  <c r="F187" i="4"/>
  <c r="B188" i="4"/>
  <c r="C188" i="4"/>
  <c r="D188" i="4"/>
  <c r="E188" i="4"/>
  <c r="F188" i="4"/>
  <c r="A188" i="4"/>
  <c r="A187" i="4"/>
  <c r="B186" i="4"/>
  <c r="B185" i="4"/>
  <c r="C185" i="4"/>
  <c r="D185" i="4"/>
  <c r="E185" i="4"/>
  <c r="F185" i="4"/>
  <c r="A185" i="4"/>
  <c r="B184" i="4"/>
  <c r="B183" i="4"/>
  <c r="C183" i="4"/>
  <c r="D183" i="4"/>
  <c r="E183" i="4"/>
  <c r="F183" i="4"/>
  <c r="A183" i="4"/>
  <c r="B182" i="4"/>
  <c r="B180" i="4"/>
  <c r="C180" i="4"/>
  <c r="D180" i="4"/>
  <c r="E180" i="4"/>
  <c r="F180" i="4"/>
  <c r="B181" i="4"/>
  <c r="C181" i="4"/>
  <c r="D181" i="4"/>
  <c r="E181" i="4"/>
  <c r="F181" i="4"/>
  <c r="A181" i="4"/>
  <c r="A180" i="4"/>
  <c r="B179" i="4"/>
  <c r="B178" i="4"/>
  <c r="C178" i="4"/>
  <c r="D178" i="4"/>
  <c r="E178" i="4"/>
  <c r="F178" i="4"/>
  <c r="A178" i="4"/>
  <c r="B177" i="4"/>
  <c r="B175" i="4"/>
  <c r="C175" i="4"/>
  <c r="D175" i="4"/>
  <c r="E175" i="4"/>
  <c r="F175" i="4"/>
  <c r="B176" i="4"/>
  <c r="C176" i="4"/>
  <c r="D176" i="4"/>
  <c r="E176" i="4"/>
  <c r="F176" i="4"/>
  <c r="A176" i="4"/>
  <c r="A175" i="4"/>
  <c r="B174" i="4"/>
  <c r="B171" i="4"/>
  <c r="C171" i="4"/>
  <c r="D171" i="4"/>
  <c r="E171" i="4"/>
  <c r="F171" i="4"/>
  <c r="B172" i="4"/>
  <c r="C172" i="4"/>
  <c r="D172" i="4"/>
  <c r="E172" i="4"/>
  <c r="F172" i="4"/>
  <c r="B173" i="4"/>
  <c r="C173" i="4"/>
  <c r="D173" i="4"/>
  <c r="E173" i="4"/>
  <c r="F173" i="4"/>
  <c r="A172" i="4"/>
  <c r="A173" i="4"/>
  <c r="A171" i="4"/>
  <c r="B170" i="4"/>
  <c r="B167" i="4"/>
  <c r="C167" i="4"/>
  <c r="D167" i="4"/>
  <c r="E167" i="4"/>
  <c r="F167" i="4"/>
  <c r="B168" i="4"/>
  <c r="C168" i="4"/>
  <c r="D168" i="4"/>
  <c r="E168" i="4"/>
  <c r="F168" i="4"/>
  <c r="B169" i="4"/>
  <c r="C169" i="4"/>
  <c r="D169" i="4"/>
  <c r="E169" i="4"/>
  <c r="F169" i="4"/>
  <c r="A168" i="4"/>
  <c r="A169" i="4"/>
  <c r="A167" i="4"/>
  <c r="B166" i="4"/>
  <c r="B164" i="4"/>
  <c r="C164" i="4"/>
  <c r="D164" i="4"/>
  <c r="E164" i="4"/>
  <c r="F164" i="4"/>
  <c r="B165" i="4"/>
  <c r="C165" i="4"/>
  <c r="D165" i="4"/>
  <c r="E165" i="4"/>
  <c r="F165" i="4"/>
  <c r="A165" i="4"/>
  <c r="A164" i="4"/>
  <c r="B163" i="4"/>
  <c r="B161" i="4"/>
  <c r="C161" i="4"/>
  <c r="D161" i="4"/>
  <c r="E161" i="4"/>
  <c r="F161" i="4"/>
  <c r="B162" i="4"/>
  <c r="C162" i="4"/>
  <c r="D162" i="4"/>
  <c r="E162" i="4"/>
  <c r="F162" i="4"/>
  <c r="A162" i="4"/>
  <c r="A161" i="4"/>
  <c r="B160" i="4"/>
  <c r="B157" i="4"/>
  <c r="C157" i="4"/>
  <c r="D157" i="4"/>
  <c r="E157" i="4"/>
  <c r="F157" i="4"/>
  <c r="B158" i="4"/>
  <c r="C158" i="4"/>
  <c r="D158" i="4"/>
  <c r="E158" i="4"/>
  <c r="F158" i="4"/>
  <c r="B159" i="4"/>
  <c r="C159" i="4"/>
  <c r="D159" i="4"/>
  <c r="E159" i="4"/>
  <c r="F159" i="4"/>
  <c r="A158" i="4"/>
  <c r="A159" i="4"/>
  <c r="A157" i="4"/>
  <c r="B156" i="4"/>
  <c r="B155" i="4"/>
  <c r="C155" i="4"/>
  <c r="D155" i="4"/>
  <c r="E155" i="4"/>
  <c r="F155" i="4"/>
  <c r="A155" i="4"/>
  <c r="B154" i="4"/>
  <c r="B152" i="4"/>
  <c r="C152" i="4"/>
  <c r="D152" i="4"/>
  <c r="E152" i="4"/>
  <c r="F152" i="4"/>
  <c r="B153" i="4"/>
  <c r="C153" i="4"/>
  <c r="D153" i="4"/>
  <c r="E153" i="4"/>
  <c r="F153" i="4"/>
  <c r="A153" i="4"/>
  <c r="A152" i="4"/>
  <c r="B151" i="4"/>
  <c r="B148" i="4"/>
  <c r="C148" i="4"/>
  <c r="D148" i="4"/>
  <c r="E148" i="4"/>
  <c r="F148" i="4"/>
  <c r="B149" i="4"/>
  <c r="C149" i="4"/>
  <c r="D149" i="4"/>
  <c r="E149" i="4"/>
  <c r="F149" i="4"/>
  <c r="B150" i="4"/>
  <c r="C150" i="4"/>
  <c r="D150" i="4"/>
  <c r="E150" i="4"/>
  <c r="F150" i="4"/>
  <c r="A149" i="4"/>
  <c r="A150" i="4"/>
  <c r="A148" i="4"/>
  <c r="B147" i="4"/>
  <c r="B146" i="4"/>
  <c r="C146" i="4"/>
  <c r="D146" i="4"/>
  <c r="E146" i="4"/>
  <c r="F146" i="4"/>
  <c r="A146" i="4"/>
  <c r="B145" i="4"/>
  <c r="B144" i="4"/>
  <c r="C144" i="4"/>
  <c r="D144" i="4"/>
  <c r="E144" i="4"/>
  <c r="F144" i="4"/>
  <c r="A144" i="4"/>
  <c r="B143" i="4"/>
  <c r="B142" i="4"/>
  <c r="C142" i="4"/>
  <c r="D142" i="4"/>
  <c r="E142" i="4"/>
  <c r="F142" i="4"/>
  <c r="A142" i="4"/>
  <c r="B141" i="4"/>
  <c r="B137" i="4"/>
  <c r="C137" i="4"/>
  <c r="D137" i="4"/>
  <c r="E137" i="4"/>
  <c r="F137" i="4"/>
  <c r="B138" i="4"/>
  <c r="C138" i="4"/>
  <c r="D138" i="4"/>
  <c r="E138" i="4"/>
  <c r="F138" i="4"/>
  <c r="B139" i="4"/>
  <c r="C139" i="4"/>
  <c r="D139" i="4"/>
  <c r="E139" i="4"/>
  <c r="F139" i="4"/>
  <c r="B140" i="4"/>
  <c r="C140" i="4"/>
  <c r="D140" i="4"/>
  <c r="E140" i="4"/>
  <c r="F140" i="4"/>
  <c r="A138" i="4"/>
  <c r="A139" i="4"/>
  <c r="A140" i="4"/>
  <c r="A137" i="4"/>
  <c r="B136" i="4"/>
  <c r="B132" i="4"/>
  <c r="C132" i="4"/>
  <c r="D132" i="4"/>
  <c r="E132" i="4"/>
  <c r="F132" i="4"/>
  <c r="B133" i="4"/>
  <c r="C133" i="4"/>
  <c r="D133" i="4"/>
  <c r="E133" i="4"/>
  <c r="F133" i="4"/>
  <c r="B134" i="4"/>
  <c r="C134" i="4"/>
  <c r="D134" i="4"/>
  <c r="E134" i="4"/>
  <c r="F134" i="4"/>
  <c r="B135" i="4"/>
  <c r="C135" i="4"/>
  <c r="D135" i="4"/>
  <c r="E135" i="4"/>
  <c r="F135" i="4"/>
  <c r="A133" i="4"/>
  <c r="A134" i="4"/>
  <c r="A135" i="4"/>
  <c r="A132" i="4"/>
  <c r="B131" i="4"/>
  <c r="B127" i="4"/>
  <c r="C127" i="4"/>
  <c r="D127" i="4"/>
  <c r="E127" i="4"/>
  <c r="F127" i="4"/>
  <c r="B128" i="4"/>
  <c r="C128" i="4"/>
  <c r="D128" i="4"/>
  <c r="E128" i="4"/>
  <c r="F128" i="4"/>
  <c r="B129" i="4"/>
  <c r="C129" i="4"/>
  <c r="D129" i="4"/>
  <c r="E129" i="4"/>
  <c r="F129" i="4"/>
  <c r="B130" i="4"/>
  <c r="C130" i="4"/>
  <c r="D130" i="4"/>
  <c r="E130" i="4"/>
  <c r="F130" i="4"/>
  <c r="A128" i="4"/>
  <c r="A129" i="4"/>
  <c r="A130" i="4"/>
  <c r="A127" i="4"/>
  <c r="B126" i="4"/>
  <c r="B122" i="4"/>
  <c r="C122" i="4"/>
  <c r="D122" i="4"/>
  <c r="E122" i="4"/>
  <c r="F122" i="4"/>
  <c r="B123" i="4"/>
  <c r="C123" i="4"/>
  <c r="D123" i="4"/>
  <c r="E123" i="4"/>
  <c r="F123" i="4"/>
  <c r="B124" i="4"/>
  <c r="C124" i="4"/>
  <c r="D124" i="4"/>
  <c r="E124" i="4"/>
  <c r="F124" i="4"/>
  <c r="B125" i="4"/>
  <c r="C125" i="4"/>
  <c r="D125" i="4"/>
  <c r="E125" i="4"/>
  <c r="F125" i="4"/>
  <c r="A123" i="4"/>
  <c r="A124" i="4"/>
  <c r="A125" i="4"/>
  <c r="A122" i="4"/>
  <c r="B121" i="4"/>
  <c r="B117" i="4"/>
  <c r="C117" i="4"/>
  <c r="D117" i="4"/>
  <c r="E117" i="4"/>
  <c r="F117" i="4"/>
  <c r="B118" i="4"/>
  <c r="C118" i="4"/>
  <c r="D118" i="4"/>
  <c r="E118" i="4"/>
  <c r="F118" i="4"/>
  <c r="B119" i="4"/>
  <c r="C119" i="4"/>
  <c r="D119" i="4"/>
  <c r="E119" i="4"/>
  <c r="F119" i="4"/>
  <c r="B120" i="4"/>
  <c r="C120" i="4"/>
  <c r="D120" i="4"/>
  <c r="E120" i="4"/>
  <c r="F120" i="4"/>
  <c r="A118" i="4"/>
  <c r="A119" i="4"/>
  <c r="A120" i="4"/>
  <c r="A117" i="4"/>
  <c r="B116" i="4"/>
  <c r="B112" i="4"/>
  <c r="C112" i="4"/>
  <c r="D112" i="4"/>
  <c r="E112" i="4"/>
  <c r="F112" i="4"/>
  <c r="B113" i="4"/>
  <c r="C113" i="4"/>
  <c r="D113" i="4"/>
  <c r="E113" i="4"/>
  <c r="F113" i="4"/>
  <c r="B114" i="4"/>
  <c r="C114" i="4"/>
  <c r="D114" i="4"/>
  <c r="E114" i="4"/>
  <c r="F114" i="4"/>
  <c r="B115" i="4"/>
  <c r="C115" i="4"/>
  <c r="D115" i="4"/>
  <c r="E115" i="4"/>
  <c r="F115" i="4"/>
  <c r="A113" i="4"/>
  <c r="A114" i="4"/>
  <c r="A115" i="4"/>
  <c r="A112" i="4"/>
  <c r="B111" i="4"/>
  <c r="B106" i="4"/>
  <c r="C106" i="4"/>
  <c r="D106" i="4"/>
  <c r="E106" i="4"/>
  <c r="F106" i="4"/>
  <c r="B107" i="4"/>
  <c r="C107" i="4"/>
  <c r="D107" i="4"/>
  <c r="E107" i="4"/>
  <c r="F107" i="4"/>
  <c r="B108" i="4"/>
  <c r="C108" i="4"/>
  <c r="D108" i="4"/>
  <c r="E108" i="4"/>
  <c r="F108" i="4"/>
  <c r="B109" i="4"/>
  <c r="C109" i="4"/>
  <c r="D109" i="4"/>
  <c r="E109" i="4"/>
  <c r="F109" i="4"/>
  <c r="B110" i="4"/>
  <c r="C110" i="4"/>
  <c r="D110" i="4"/>
  <c r="E110" i="4"/>
  <c r="F110" i="4"/>
  <c r="A107" i="4"/>
  <c r="A108" i="4"/>
  <c r="A109" i="4"/>
  <c r="A110" i="4"/>
  <c r="A106" i="4"/>
  <c r="B105" i="4"/>
  <c r="B99" i="4"/>
  <c r="C99" i="4"/>
  <c r="D99" i="4"/>
  <c r="E99" i="4"/>
  <c r="F99" i="4"/>
  <c r="B100" i="4"/>
  <c r="C100" i="4"/>
  <c r="D100" i="4"/>
  <c r="E100" i="4"/>
  <c r="F100" i="4"/>
  <c r="B101" i="4"/>
  <c r="C101" i="4"/>
  <c r="D101" i="4"/>
  <c r="E101" i="4"/>
  <c r="F101" i="4"/>
  <c r="B102" i="4"/>
  <c r="C102" i="4"/>
  <c r="D102" i="4"/>
  <c r="E102" i="4"/>
  <c r="F102" i="4"/>
  <c r="B103" i="4"/>
  <c r="C103" i="4"/>
  <c r="D103" i="4"/>
  <c r="E103" i="4"/>
  <c r="F103" i="4"/>
  <c r="B104" i="4"/>
  <c r="C104" i="4"/>
  <c r="D104" i="4"/>
  <c r="E104" i="4"/>
  <c r="F104" i="4"/>
  <c r="A100" i="4"/>
  <c r="A101" i="4"/>
  <c r="A102" i="4"/>
  <c r="A103" i="4"/>
  <c r="A104" i="4"/>
  <c r="A99" i="4"/>
  <c r="B98" i="4"/>
  <c r="B92" i="4"/>
  <c r="C92" i="4"/>
  <c r="D92" i="4"/>
  <c r="E92" i="4"/>
  <c r="F92" i="4"/>
  <c r="B93" i="4"/>
  <c r="C93" i="4"/>
  <c r="D93" i="4"/>
  <c r="E93" i="4"/>
  <c r="F93" i="4"/>
  <c r="B94" i="4"/>
  <c r="C94" i="4"/>
  <c r="D94" i="4"/>
  <c r="E94" i="4"/>
  <c r="F94" i="4"/>
  <c r="B95" i="4"/>
  <c r="C95" i="4"/>
  <c r="D95" i="4"/>
  <c r="E95" i="4"/>
  <c r="F95" i="4"/>
  <c r="B96" i="4"/>
  <c r="C96" i="4"/>
  <c r="D96" i="4"/>
  <c r="E96" i="4"/>
  <c r="F96" i="4"/>
  <c r="B97" i="4"/>
  <c r="C97" i="4"/>
  <c r="D97" i="4"/>
  <c r="E97" i="4"/>
  <c r="F97" i="4"/>
  <c r="A93" i="4"/>
  <c r="A94" i="4"/>
  <c r="A95" i="4"/>
  <c r="A96" i="4"/>
  <c r="A97" i="4"/>
  <c r="A92" i="4"/>
  <c r="B91" i="4"/>
  <c r="B85" i="4"/>
  <c r="C85" i="4"/>
  <c r="D85" i="4"/>
  <c r="E85" i="4"/>
  <c r="F85" i="4"/>
  <c r="B86" i="4"/>
  <c r="C86" i="4"/>
  <c r="D86" i="4"/>
  <c r="E86" i="4"/>
  <c r="F86" i="4"/>
  <c r="B87" i="4"/>
  <c r="C87" i="4"/>
  <c r="D87" i="4"/>
  <c r="E87" i="4"/>
  <c r="F87" i="4"/>
  <c r="B88" i="4"/>
  <c r="C88" i="4"/>
  <c r="D88" i="4"/>
  <c r="E88" i="4"/>
  <c r="F88" i="4"/>
  <c r="B89" i="4"/>
  <c r="C89" i="4"/>
  <c r="D89" i="4"/>
  <c r="E89" i="4"/>
  <c r="F89" i="4"/>
  <c r="B90" i="4"/>
  <c r="C90" i="4"/>
  <c r="D90" i="4"/>
  <c r="E90" i="4"/>
  <c r="F90" i="4"/>
  <c r="A86" i="4"/>
  <c r="A87" i="4"/>
  <c r="A88" i="4"/>
  <c r="A89" i="4"/>
  <c r="A90" i="4"/>
  <c r="A85" i="4"/>
  <c r="B84" i="4"/>
  <c r="B78" i="4"/>
  <c r="C78" i="4"/>
  <c r="D78" i="4"/>
  <c r="E78" i="4"/>
  <c r="F78" i="4"/>
  <c r="B79" i="4"/>
  <c r="C79" i="4"/>
  <c r="D79" i="4"/>
  <c r="E79" i="4"/>
  <c r="F79" i="4"/>
  <c r="B80" i="4"/>
  <c r="C80" i="4"/>
  <c r="D80" i="4"/>
  <c r="E80" i="4"/>
  <c r="F80" i="4"/>
  <c r="B81" i="4"/>
  <c r="C81" i="4"/>
  <c r="D81" i="4"/>
  <c r="E81" i="4"/>
  <c r="F81" i="4"/>
  <c r="B82" i="4"/>
  <c r="C82" i="4"/>
  <c r="D82" i="4"/>
  <c r="E82" i="4"/>
  <c r="F82" i="4"/>
  <c r="B83" i="4"/>
  <c r="C83" i="4"/>
  <c r="D83" i="4"/>
  <c r="E83" i="4"/>
  <c r="F83" i="4"/>
  <c r="A79" i="4"/>
  <c r="A80" i="4"/>
  <c r="A81" i="4"/>
  <c r="A82" i="4"/>
  <c r="A83" i="4"/>
  <c r="A78" i="4"/>
  <c r="B77" i="4"/>
  <c r="B71" i="4"/>
  <c r="C71" i="4"/>
  <c r="D71" i="4"/>
  <c r="E71" i="4"/>
  <c r="F71" i="4"/>
  <c r="B72" i="4"/>
  <c r="C72" i="4"/>
  <c r="D72" i="4"/>
  <c r="E72" i="4"/>
  <c r="F72" i="4"/>
  <c r="B73" i="4"/>
  <c r="C73" i="4"/>
  <c r="D73" i="4"/>
  <c r="E73" i="4"/>
  <c r="F73" i="4"/>
  <c r="B74" i="4"/>
  <c r="C74" i="4"/>
  <c r="D74" i="4"/>
  <c r="E74" i="4"/>
  <c r="F74" i="4"/>
  <c r="B75" i="4"/>
  <c r="C75" i="4"/>
  <c r="D75" i="4"/>
  <c r="E75" i="4"/>
  <c r="F75" i="4"/>
  <c r="B76" i="4"/>
  <c r="C76" i="4"/>
  <c r="D76" i="4"/>
  <c r="E76" i="4"/>
  <c r="F76" i="4"/>
  <c r="A72" i="4"/>
  <c r="A73" i="4"/>
  <c r="A74" i="4"/>
  <c r="A75" i="4"/>
  <c r="A76" i="4"/>
  <c r="A71" i="4"/>
  <c r="B70" i="4"/>
  <c r="B64" i="4"/>
  <c r="C64" i="4"/>
  <c r="D64" i="4"/>
  <c r="E64" i="4"/>
  <c r="F64" i="4"/>
  <c r="B65" i="4"/>
  <c r="C65" i="4"/>
  <c r="D65" i="4"/>
  <c r="E65" i="4"/>
  <c r="F65" i="4"/>
  <c r="B66" i="4"/>
  <c r="C66" i="4"/>
  <c r="D66" i="4"/>
  <c r="E66" i="4"/>
  <c r="F66" i="4"/>
  <c r="B67" i="4"/>
  <c r="C67" i="4"/>
  <c r="D67" i="4"/>
  <c r="E67" i="4"/>
  <c r="F67" i="4"/>
  <c r="B68" i="4"/>
  <c r="C68" i="4"/>
  <c r="D68" i="4"/>
  <c r="E68" i="4"/>
  <c r="F68" i="4"/>
  <c r="B69" i="4"/>
  <c r="C69" i="4"/>
  <c r="D69" i="4"/>
  <c r="E69" i="4"/>
  <c r="F69" i="4"/>
  <c r="A65" i="4"/>
  <c r="A66" i="4"/>
  <c r="A67" i="4"/>
  <c r="A68" i="4"/>
  <c r="A69" i="4"/>
  <c r="A64" i="4"/>
  <c r="B63" i="4"/>
  <c r="B57" i="4"/>
  <c r="C57" i="4"/>
  <c r="D57" i="4"/>
  <c r="E57" i="4"/>
  <c r="F57" i="4"/>
  <c r="B58" i="4"/>
  <c r="C58" i="4"/>
  <c r="D58" i="4"/>
  <c r="E58" i="4"/>
  <c r="F58" i="4"/>
  <c r="B59" i="4"/>
  <c r="C59" i="4"/>
  <c r="D59" i="4"/>
  <c r="E59" i="4"/>
  <c r="F59" i="4"/>
  <c r="B60" i="4"/>
  <c r="C60" i="4"/>
  <c r="D60" i="4"/>
  <c r="E60" i="4"/>
  <c r="F60" i="4"/>
  <c r="B61" i="4"/>
  <c r="C61" i="4"/>
  <c r="D61" i="4"/>
  <c r="E61" i="4"/>
  <c r="F61" i="4"/>
  <c r="B62" i="4"/>
  <c r="C62" i="4"/>
  <c r="D62" i="4"/>
  <c r="E62" i="4"/>
  <c r="F62" i="4"/>
  <c r="A58" i="4"/>
  <c r="A59" i="4"/>
  <c r="A60" i="4"/>
  <c r="A61" i="4"/>
  <c r="A62" i="4"/>
  <c r="A57" i="4"/>
  <c r="B56" i="4"/>
  <c r="B50" i="4"/>
  <c r="C50" i="4"/>
  <c r="D50" i="4"/>
  <c r="E50" i="4"/>
  <c r="F50" i="4"/>
  <c r="B51" i="4"/>
  <c r="C51" i="4"/>
  <c r="D51" i="4"/>
  <c r="E51" i="4"/>
  <c r="F51" i="4"/>
  <c r="B52" i="4"/>
  <c r="C52" i="4"/>
  <c r="D52" i="4"/>
  <c r="E52" i="4"/>
  <c r="F52" i="4"/>
  <c r="B53" i="4"/>
  <c r="C53" i="4"/>
  <c r="D53" i="4"/>
  <c r="E53" i="4"/>
  <c r="F53" i="4"/>
  <c r="B54" i="4"/>
  <c r="C54" i="4"/>
  <c r="D54" i="4"/>
  <c r="E54" i="4"/>
  <c r="F54" i="4"/>
  <c r="B55" i="4"/>
  <c r="C55" i="4"/>
  <c r="D55" i="4"/>
  <c r="E55" i="4"/>
  <c r="F55" i="4"/>
  <c r="A51" i="4"/>
  <c r="A52" i="4"/>
  <c r="A53" i="4"/>
  <c r="A54" i="4"/>
  <c r="A55" i="4"/>
  <c r="A50" i="4"/>
  <c r="B49" i="4"/>
  <c r="B43" i="4"/>
  <c r="C43" i="4"/>
  <c r="D43" i="4"/>
  <c r="E43" i="4"/>
  <c r="F43" i="4"/>
  <c r="B44" i="4"/>
  <c r="C44" i="4"/>
  <c r="D44" i="4"/>
  <c r="E44" i="4"/>
  <c r="F44" i="4"/>
  <c r="B45" i="4"/>
  <c r="C45" i="4"/>
  <c r="D45" i="4"/>
  <c r="E45" i="4"/>
  <c r="F45" i="4"/>
  <c r="B46" i="4"/>
  <c r="C46" i="4"/>
  <c r="D46" i="4"/>
  <c r="E46" i="4"/>
  <c r="F46" i="4"/>
  <c r="B47" i="4"/>
  <c r="C47" i="4"/>
  <c r="D47" i="4"/>
  <c r="E47" i="4"/>
  <c r="F47" i="4"/>
  <c r="B48" i="4"/>
  <c r="C48" i="4"/>
  <c r="D48" i="4"/>
  <c r="E48" i="4"/>
  <c r="F48" i="4"/>
  <c r="A44" i="4"/>
  <c r="A45" i="4"/>
  <c r="A46" i="4"/>
  <c r="A47" i="4"/>
  <c r="A48" i="4"/>
  <c r="A43" i="4"/>
  <c r="B42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B39" i="4"/>
  <c r="C39" i="4"/>
  <c r="D39" i="4"/>
  <c r="E39" i="4"/>
  <c r="F39" i="4"/>
  <c r="B40" i="4"/>
  <c r="C40" i="4"/>
  <c r="D40" i="4"/>
  <c r="E40" i="4"/>
  <c r="F40" i="4"/>
  <c r="B41" i="4"/>
  <c r="C41" i="4"/>
  <c r="D41" i="4"/>
  <c r="E41" i="4"/>
  <c r="F41" i="4"/>
  <c r="A37" i="4"/>
  <c r="A38" i="4"/>
  <c r="A39" i="4"/>
  <c r="A40" i="4"/>
  <c r="A41" i="4"/>
  <c r="A36" i="4"/>
  <c r="B35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A30" i="4"/>
  <c r="A31" i="4"/>
  <c r="A32" i="4"/>
  <c r="A33" i="4"/>
  <c r="A34" i="4"/>
  <c r="A29" i="4"/>
  <c r="B28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A23" i="4"/>
  <c r="A24" i="4"/>
  <c r="A25" i="4"/>
  <c r="A26" i="4"/>
  <c r="A27" i="4"/>
  <c r="A22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A15" i="4"/>
  <c r="A16" i="4"/>
  <c r="A17" i="4"/>
  <c r="A18" i="4"/>
  <c r="A19" i="4"/>
  <c r="A20" i="4"/>
  <c r="A14" i="4"/>
  <c r="B13" i="4"/>
  <c r="H285" i="3" l="1"/>
  <c r="I285" i="3"/>
  <c r="J285" i="3"/>
  <c r="K285" i="3"/>
  <c r="H268" i="3"/>
  <c r="H269" i="3" s="1"/>
  <c r="H270" i="3" s="1"/>
  <c r="I268" i="3"/>
  <c r="J268" i="3"/>
  <c r="J269" i="3" s="1"/>
  <c r="J270" i="3" s="1"/>
  <c r="K268" i="3"/>
  <c r="K269" i="3" s="1"/>
  <c r="K270" i="3" s="1"/>
  <c r="H260" i="3"/>
  <c r="I260" i="3"/>
  <c r="J260" i="3"/>
  <c r="K260" i="3"/>
  <c r="H256" i="3"/>
  <c r="I256" i="3"/>
  <c r="J256" i="3"/>
  <c r="K256" i="3"/>
  <c r="H245" i="3"/>
  <c r="I245" i="3"/>
  <c r="J245" i="3"/>
  <c r="K245" i="3"/>
  <c r="H223" i="3"/>
  <c r="H224" i="3" s="1"/>
  <c r="I223" i="3"/>
  <c r="J223" i="3"/>
  <c r="J224" i="3" s="1"/>
  <c r="K223" i="3"/>
  <c r="K224" i="3" s="1"/>
  <c r="G223" i="3"/>
  <c r="G304" i="3"/>
  <c r="K197" i="3"/>
  <c r="J197" i="3"/>
  <c r="I197" i="3"/>
  <c r="H197" i="3"/>
  <c r="G197" i="3"/>
  <c r="K189" i="3"/>
  <c r="J189" i="3"/>
  <c r="I189" i="3"/>
  <c r="H189" i="3"/>
  <c r="G189" i="3"/>
  <c r="K181" i="3"/>
  <c r="J181" i="3"/>
  <c r="I181" i="3"/>
  <c r="H181" i="3"/>
  <c r="G181" i="3"/>
  <c r="K173" i="3"/>
  <c r="J173" i="3"/>
  <c r="I173" i="3"/>
  <c r="H173" i="3"/>
  <c r="G173" i="3"/>
  <c r="K165" i="3"/>
  <c r="J165" i="3"/>
  <c r="I165" i="3"/>
  <c r="H165" i="3"/>
  <c r="G165" i="3"/>
  <c r="K157" i="3"/>
  <c r="J157" i="3"/>
  <c r="I157" i="3"/>
  <c r="H157" i="3"/>
  <c r="G157" i="3"/>
  <c r="K149" i="3"/>
  <c r="J149" i="3"/>
  <c r="I149" i="3"/>
  <c r="H149" i="3"/>
  <c r="G149" i="3"/>
  <c r="K140" i="3"/>
  <c r="J140" i="3"/>
  <c r="I140" i="3"/>
  <c r="H140" i="3"/>
  <c r="G140" i="3"/>
  <c r="K130" i="3"/>
  <c r="J130" i="3"/>
  <c r="I130" i="3"/>
  <c r="H130" i="3"/>
  <c r="G130" i="3"/>
  <c r="K120" i="3"/>
  <c r="J120" i="3"/>
  <c r="I120" i="3"/>
  <c r="H120" i="3"/>
  <c r="G120" i="3"/>
  <c r="K110" i="3"/>
  <c r="J110" i="3"/>
  <c r="I110" i="3"/>
  <c r="H110" i="3"/>
  <c r="G110" i="3"/>
  <c r="K100" i="3"/>
  <c r="J100" i="3"/>
  <c r="I100" i="3"/>
  <c r="H100" i="3"/>
  <c r="G100" i="3"/>
  <c r="K90" i="3"/>
  <c r="J90" i="3"/>
  <c r="I90" i="3"/>
  <c r="H90" i="3"/>
  <c r="G90" i="3"/>
  <c r="K80" i="3"/>
  <c r="J80" i="3"/>
  <c r="I80" i="3"/>
  <c r="S80" i="3" s="1"/>
  <c r="H80" i="3"/>
  <c r="G80" i="3"/>
  <c r="K70" i="3"/>
  <c r="J70" i="3"/>
  <c r="I70" i="3"/>
  <c r="H70" i="3"/>
  <c r="G70" i="3"/>
  <c r="K60" i="3"/>
  <c r="J60" i="3"/>
  <c r="I60" i="3"/>
  <c r="H60" i="3"/>
  <c r="G60" i="3"/>
  <c r="K50" i="3"/>
  <c r="J50" i="3"/>
  <c r="I50" i="3"/>
  <c r="H50" i="3"/>
  <c r="G50" i="3"/>
  <c r="K40" i="3"/>
  <c r="J40" i="3"/>
  <c r="I40" i="3"/>
  <c r="H40" i="3"/>
  <c r="G40" i="3"/>
  <c r="H30" i="3"/>
  <c r="I30" i="3"/>
  <c r="S30" i="3" s="1"/>
  <c r="J30" i="3"/>
  <c r="K30" i="3"/>
  <c r="G30" i="3"/>
  <c r="S181" i="3" l="1"/>
  <c r="S165" i="3"/>
  <c r="S149" i="3"/>
  <c r="S140" i="3"/>
  <c r="S100" i="3"/>
  <c r="S60" i="3"/>
  <c r="S50" i="3"/>
  <c r="S40" i="3"/>
  <c r="I269" i="3"/>
  <c r="I270" i="3" s="1"/>
  <c r="I224" i="3"/>
  <c r="S223" i="3"/>
  <c r="S197" i="3"/>
  <c r="S189" i="3"/>
  <c r="S173" i="3"/>
  <c r="S157" i="3"/>
  <c r="S130" i="3"/>
  <c r="S120" i="3"/>
  <c r="S110" i="3"/>
  <c r="S90" i="3"/>
  <c r="S70" i="3"/>
  <c r="J261" i="3"/>
  <c r="J262" i="3" s="1"/>
  <c r="K261" i="3"/>
  <c r="K262" i="3" s="1"/>
  <c r="I261" i="3"/>
  <c r="I262" i="3" s="1"/>
  <c r="H261" i="3"/>
  <c r="H262" i="3" s="1"/>
  <c r="G198" i="3"/>
  <c r="G296" i="3"/>
  <c r="H297" i="3"/>
  <c r="J297" i="3"/>
  <c r="J302" i="3" s="1"/>
  <c r="K297" i="3"/>
  <c r="G297" i="3"/>
  <c r="G302" i="3" s="1"/>
  <c r="H296" i="3"/>
  <c r="I296" i="3"/>
  <c r="I302" i="3" s="1"/>
  <c r="J296" i="3"/>
  <c r="K296" i="3"/>
  <c r="H302" i="3" l="1"/>
  <c r="K302" i="3"/>
  <c r="H236" i="3"/>
  <c r="I236" i="3"/>
  <c r="J236" i="3"/>
  <c r="K236" i="3"/>
  <c r="G236" i="3"/>
  <c r="S236" i="3" l="1"/>
  <c r="I198" i="3"/>
  <c r="K198" i="3"/>
  <c r="J198" i="3"/>
  <c r="H198" i="3"/>
  <c r="H279" i="3" l="1"/>
  <c r="G214" i="3" l="1"/>
  <c r="G215" i="3" s="1"/>
  <c r="H213" i="3"/>
  <c r="I213" i="3"/>
  <c r="S213" i="3" s="1"/>
  <c r="J213" i="3"/>
  <c r="K213" i="3"/>
  <c r="G224" i="3"/>
  <c r="K214" i="3" l="1"/>
  <c r="K304" i="3"/>
  <c r="J214" i="3"/>
  <c r="J304" i="3"/>
  <c r="H214" i="3"/>
  <c r="H304" i="3"/>
  <c r="I214" i="3"/>
  <c r="I304" i="3"/>
  <c r="G285" i="3" l="1"/>
  <c r="S285" i="3" s="1"/>
  <c r="K282" i="3"/>
  <c r="J282" i="3"/>
  <c r="I282" i="3"/>
  <c r="H282" i="3"/>
  <c r="G282" i="3"/>
  <c r="K279" i="3"/>
  <c r="J279" i="3"/>
  <c r="I279" i="3"/>
  <c r="G279" i="3"/>
  <c r="K275" i="3"/>
  <c r="J275" i="3"/>
  <c r="I275" i="3"/>
  <c r="H275" i="3"/>
  <c r="G275" i="3"/>
  <c r="G268" i="3"/>
  <c r="S268" i="3" s="1"/>
  <c r="G260" i="3"/>
  <c r="S260" i="3" s="1"/>
  <c r="G256" i="3"/>
  <c r="S256" i="3" s="1"/>
  <c r="G245" i="3"/>
  <c r="S245" i="3" s="1"/>
  <c r="K229" i="3"/>
  <c r="J229" i="3"/>
  <c r="I229" i="3"/>
  <c r="H229" i="3"/>
  <c r="G229" i="3"/>
  <c r="S282" i="3" l="1"/>
  <c r="S229" i="3"/>
  <c r="S279" i="3"/>
  <c r="S275" i="3"/>
  <c r="S241" i="3"/>
  <c r="J286" i="3"/>
  <c r="J287" i="3" s="1"/>
  <c r="K246" i="3"/>
  <c r="K247" i="3" s="1"/>
  <c r="H246" i="3"/>
  <c r="H247" i="3" s="1"/>
  <c r="G246" i="3"/>
  <c r="G247" i="3" s="1"/>
  <c r="K286" i="3"/>
  <c r="K287" i="3" s="1"/>
  <c r="I246" i="3"/>
  <c r="I247" i="3" s="1"/>
  <c r="I286" i="3"/>
  <c r="I287" i="3" s="1"/>
  <c r="J246" i="3"/>
  <c r="J247" i="3" s="1"/>
  <c r="H286" i="3"/>
  <c r="H287" i="3" s="1"/>
  <c r="G261" i="3"/>
  <c r="G262" i="3" s="1"/>
  <c r="G286" i="3"/>
  <c r="G287" i="3" s="1"/>
  <c r="G269" i="3"/>
  <c r="G270" i="3" s="1"/>
  <c r="G288" i="3" l="1"/>
  <c r="G307" i="3" s="1"/>
  <c r="G305" i="3"/>
  <c r="G308" i="3" s="1"/>
  <c r="H215" i="3"/>
  <c r="H288" i="3" s="1"/>
  <c r="H305" i="3" s="1"/>
  <c r="H308" i="3" s="1"/>
  <c r="I215" i="3"/>
  <c r="I288" i="3" s="1"/>
  <c r="I305" i="3" s="1"/>
  <c r="I308" i="3" s="1"/>
  <c r="J215" i="3"/>
  <c r="J288" i="3" s="1"/>
  <c r="J305" i="3" s="1"/>
  <c r="J308" i="3" s="1"/>
  <c r="K215" i="3"/>
  <c r="K288" i="3" s="1"/>
  <c r="K305" i="3" s="1"/>
  <c r="K308" i="3" s="1"/>
  <c r="J307" i="3" l="1"/>
  <c r="I307" i="3"/>
  <c r="K307" i="3"/>
  <c r="H307" i="3" l="1"/>
</calcChain>
</file>

<file path=xl/sharedStrings.xml><?xml version="1.0" encoding="utf-8"?>
<sst xmlns="http://schemas.openxmlformats.org/spreadsheetml/2006/main" count="1404" uniqueCount="383">
  <si>
    <t>01</t>
  </si>
  <si>
    <t>pavadinimas</t>
  </si>
  <si>
    <t>Iš viso uždaviniui</t>
  </si>
  <si>
    <t>Iš viso programai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</si>
  <si>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</si>
  <si>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</si>
  <si>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</si>
  <si>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</si>
  <si>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</si>
  <si>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</si>
  <si>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</si>
  <si>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strateginio veiklos plano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</si>
  <si>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</si>
  <si>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</si>
  <si>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</si>
  <si>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</si>
  <si>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</si>
  <si>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</si>
  <si>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</si>
  <si>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</si>
  <si>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</si>
  <si>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(VB)</t>
  </si>
  <si>
    <t xml:space="preserve">Pajamos už prekes ir paslaugos </t>
  </si>
  <si>
    <t>SB (SP)</t>
  </si>
  <si>
    <t>P</t>
  </si>
  <si>
    <t>x</t>
  </si>
  <si>
    <t xml:space="preserve">Valstybės biudžeto dotacijos lėšos </t>
  </si>
  <si>
    <t>TP</t>
  </si>
  <si>
    <t>Iš viso priemonei:</t>
  </si>
  <si>
    <t>Tikrinimas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</si>
  <si>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</si>
  <si>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</si>
  <si>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03</t>
  </si>
  <si>
    <t>04</t>
  </si>
  <si>
    <t>05</t>
  </si>
  <si>
    <t>06</t>
  </si>
  <si>
    <t>07</t>
  </si>
  <si>
    <t>1.1 priedas</t>
  </si>
  <si>
    <t>R-001-01-01-02</t>
  </si>
  <si>
    <t>R-001-01-01-03</t>
  </si>
  <si>
    <t>T</t>
  </si>
  <si>
    <t>Akademiko Adolfo Jucio progimnazijos veikla</t>
  </si>
  <si>
    <t>Be pateisinamos priežasties praleistų pamokų dalis nuo visų praleistų pamokų skaičiaus</t>
  </si>
  <si>
    <t>R-001-01-02-01</t>
  </si>
  <si>
    <t>Alsėdžių Stanislovo Narutavičiaus gimnazijos veikla</t>
  </si>
  <si>
    <t>Kulių gimnazijos veikla</t>
  </si>
  <si>
    <t>"Saulės" gimnazijos veikla</t>
  </si>
  <si>
    <t>Organizuoti kokybišką švietimo pagalbą ir rūpintis pagalbos prieinamumu Plungės rajone</t>
  </si>
  <si>
    <t>asm.</t>
  </si>
  <si>
    <t xml:space="preserve">Asmenų, kuriems suteikta specialioji ir psichologinė pagalba, dalis nuo bendro mokinių ir vaikų skaičiaus </t>
  </si>
  <si>
    <t>Įstaigos mokinių skaičius iš viso</t>
  </si>
  <si>
    <t xml:space="preserve">Mokinių, dalyvavusių regioniniuose, respublikiniuose, tarptautiniuose renginiuose, konkursuose, skaičius per metus </t>
  </si>
  <si>
    <t>Laimėtų prizinių vietų dalis regioniniuose, respublikiniuose, tarptautiniuose renginiuose, konkursuose nuo bendro dalyvavusiųjų skaičiaus neformaliojo ugdymo įstaigose</t>
  </si>
  <si>
    <t>Lopšelio-darželio "Nykštukas" veikla</t>
  </si>
  <si>
    <t>R-001-03-01-01</t>
  </si>
  <si>
    <t>R-001-03-01-03</t>
  </si>
  <si>
    <t>Vaikų, ugdomų pagal ikimokyklinio ugdymo programą, skaičius</t>
  </si>
  <si>
    <t>Vaikų, ugdomų pagal priešmokyklinio ugdymo programą, skaičius</t>
  </si>
  <si>
    <t>Lopšelio-darželio "Pasaka" veikla</t>
  </si>
  <si>
    <t>Lopšelio-darželio "Raudonkepuraitė" veikla</t>
  </si>
  <si>
    <t>Lopšelio-darželio "Rūtelė" veikla</t>
  </si>
  <si>
    <t>Lopšelio-darželio "Saulutė" veikla</t>
  </si>
  <si>
    <t>Lopšelio-darželio "Vyturėlis" veikla</t>
  </si>
  <si>
    <t>Gerinti ugdymo kokybę bei užtikrinti švietimo pagalbą Plungės rajono švietimo įstaigose</t>
  </si>
  <si>
    <t>Sudaryti sąlygas gabiems rajono mokiniams tobulėti, užtikrinti tarpinstitucinį bendradarbiavimą ir švietimo pagalbos teikimą</t>
  </si>
  <si>
    <t>R-001-04-01-01</t>
  </si>
  <si>
    <t>Mokslo rėmimo programos įgyvendinimas</t>
  </si>
  <si>
    <t>Ugdymo kokybės užtikrinimas</t>
  </si>
  <si>
    <t>Valstybiniuose ir  mokykliniuose egzaminuose dalyvavusių mokytojų skaičius</t>
  </si>
  <si>
    <t>Neformaliojo  vaikų švietimo programos įgyvendinimas</t>
  </si>
  <si>
    <t xml:space="preserve">Neformaliajame vaikų švietime dalyvavusių vaikų skaičius </t>
  </si>
  <si>
    <t xml:space="preserve">Neformaliojo vaikų švietimo paslaugų teikėjų skaičius </t>
  </si>
  <si>
    <t>188714469</t>
  </si>
  <si>
    <t>Vaikų vasaros poilsio organizavimo programos įgyvendinimas</t>
  </si>
  <si>
    <t>Finansuotų stovyklų skaičius</t>
  </si>
  <si>
    <t>Stovyklose dalyvavusių vaikų skaičius</t>
  </si>
  <si>
    <t>V-001-04-01-01-01</t>
  </si>
  <si>
    <t>R-001-05-01-01</t>
  </si>
  <si>
    <t>Jaunų žmonių, dalyvaujančių iš Savivaldybės biudžeto finansuojamų projektų veiklose, skaičius</t>
  </si>
  <si>
    <t>Jaunimo veiklos programos įgyvendinimas</t>
  </si>
  <si>
    <t>Paremtų programų skaičius</t>
  </si>
  <si>
    <t>Paremtų savanorių skaičius</t>
  </si>
  <si>
    <t>AJC lankytojų skaičius (per metus)</t>
  </si>
  <si>
    <t>Užtikrinti kokybišką neformaliojo suaugusiųjų švietimo veiklą</t>
  </si>
  <si>
    <t>Trečiojo amžiaus universiteto (TAU) veiklos organizavimas</t>
  </si>
  <si>
    <t>TAU klausytojų skaičius</t>
  </si>
  <si>
    <t>TAU renginių skaičius</t>
  </si>
  <si>
    <t>Plėtoti rajono gyventojų fizinį ugdymą, sudaryti jiems palankias sąlygas sportuoti</t>
  </si>
  <si>
    <t xml:space="preserve">Remti ir skatinti masinių sporto sveikatingumo renginių vykdymą rajone </t>
  </si>
  <si>
    <t>Sporto projektų rėmimas</t>
  </si>
  <si>
    <t xml:space="preserve">Sporto projektų, kuriems skirta parama, skaičius </t>
  </si>
  <si>
    <t xml:space="preserve">Įstaigoje organizuojamų treniruočių skaičius per metus </t>
  </si>
  <si>
    <t xml:space="preserve">Įstaigoje sportuojančių vaikų skaičius </t>
  </si>
  <si>
    <t>08</t>
  </si>
  <si>
    <t>Krepšinio komandos "Plungės Olimpas" rėmimas</t>
  </si>
  <si>
    <t xml:space="preserve">Sužaistų rungtynių skaičius </t>
  </si>
  <si>
    <t>Futbolo komandos FK "Babrungas" rėmimas</t>
  </si>
  <si>
    <t>PP</t>
  </si>
  <si>
    <t>V-001-01-01-01-04 (VB)</t>
  </si>
  <si>
    <t>V-001-01-01-01-05 (VB)</t>
  </si>
  <si>
    <t>V-001-01-01-01-03 (VB)</t>
  </si>
  <si>
    <t>Individualią/ grupinę švietimo pagalbą gavusių asmenų skaičius</t>
  </si>
  <si>
    <t>Neformaliojo vaikų švietimo programose dalyvavusių vaikų dalis nuo bendro rajono vaikų skaičiaus</t>
  </si>
  <si>
    <t>Renginiuose dalyvavusių žmonių skaičius</t>
  </si>
  <si>
    <t>Mokinių, gyvenančių Centro bendrabutyje, dalis</t>
  </si>
  <si>
    <t>Įgyvendinta programa</t>
  </si>
  <si>
    <t>Dalyvavusių neformaliojo suaugusių švietimo veiklose asmenų dalis nuo vyresnių nei 65 metų asmenų skaičiaus</t>
  </si>
  <si>
    <t>V-001-01-01-02-03 (VB)</t>
  </si>
  <si>
    <t>V-001-01-01-02-04 (VB)</t>
  </si>
  <si>
    <t>V-001-01-01-02-05 (VB)</t>
  </si>
  <si>
    <t>V-001-01-01-03-03 (VB)</t>
  </si>
  <si>
    <t>V-001-01-01-03-04 (VB)</t>
  </si>
  <si>
    <t>V-001-01-01-03-05 (VB)</t>
  </si>
  <si>
    <t>V-001-01-01-04-02 (VB)</t>
  </si>
  <si>
    <t>V-001-01-01-04-03 (VB)</t>
  </si>
  <si>
    <t>V-001-01-01-04-04 (VB)</t>
  </si>
  <si>
    <t>koef.</t>
  </si>
  <si>
    <t>V-001-01-01-05-03 (VB)</t>
  </si>
  <si>
    <t>V-001-01-01-05-04 (VB)</t>
  </si>
  <si>
    <t>V-001-01-01-05-05 (VB)</t>
  </si>
  <si>
    <t>V-001-01-01-06-03 (VB)</t>
  </si>
  <si>
    <t>V-001-01-01-06-04 (VB)</t>
  </si>
  <si>
    <t>V-001-01-01-06-05 (VB)</t>
  </si>
  <si>
    <t>V-001-01-01-07-03 (VB)</t>
  </si>
  <si>
    <t>V-001-01-01-07-04 (VB)</t>
  </si>
  <si>
    <t>V-001-01-01-07-05 (VB)</t>
  </si>
  <si>
    <t>09</t>
  </si>
  <si>
    <t>10</t>
  </si>
  <si>
    <t>R-001-01-01-01</t>
  </si>
  <si>
    <t>R-001-01-01-04</t>
  </si>
  <si>
    <t>R-001-01-01-05</t>
  </si>
  <si>
    <t>V-001-01-01-08-03 (VB)</t>
  </si>
  <si>
    <t>V-001-01-01-08-04 (VB)</t>
  </si>
  <si>
    <t>V-001-01-01-08-05 (VB)</t>
  </si>
  <si>
    <t>1.2.2.</t>
  </si>
  <si>
    <t>V-001-01-01-09-03 (VB)</t>
  </si>
  <si>
    <t>V-001-01-01-09-04 (VB)</t>
  </si>
  <si>
    <t>V-001-01-01-09-05 (VB)</t>
  </si>
  <si>
    <t>Teikti kokybiškas ir prieinamas ikimokyklinio, priešmokyklinio, bendrojo, neformaliojo ugdymo paslaugas, atliepiant ateities ekonomikos poreikius</t>
  </si>
  <si>
    <t>Organizuoti  kokybišką ir prieinamą ugdymą ikimokyklinio ugdymo įstaigose, bendrojo ugdymo mokyklose bei neformaliojo vaikų švietimo įstaigose</t>
  </si>
  <si>
    <t>R-001-01-01-06</t>
  </si>
  <si>
    <t>R-001-01-01-07</t>
  </si>
  <si>
    <t>V-001-01-01-10-03 (VB)</t>
  </si>
  <si>
    <t>V-001-01-01-10-04 (VB)</t>
  </si>
  <si>
    <t>V-001-01-01-10-05 (VB)</t>
  </si>
  <si>
    <t>11</t>
  </si>
  <si>
    <t>12</t>
  </si>
  <si>
    <t>Vykdomų renginių skaičius</t>
  </si>
  <si>
    <t>13</t>
  </si>
  <si>
    <t xml:space="preserve">3–5 metų vaikų, ugdomų švietimo įstaigose, dalis </t>
  </si>
  <si>
    <t>Įstaigos mokinių skaičius</t>
  </si>
  <si>
    <t>Lietuvos čempionatų nugalėtojų/ prizininkų skaičius</t>
  </si>
  <si>
    <t>V-001-01-01-13-04</t>
  </si>
  <si>
    <t>V-001-01-01-13-05</t>
  </si>
  <si>
    <t>14</t>
  </si>
  <si>
    <t>15</t>
  </si>
  <si>
    <t>16</t>
  </si>
  <si>
    <t>17</t>
  </si>
  <si>
    <t>18</t>
  </si>
  <si>
    <t>19</t>
  </si>
  <si>
    <t>Asmenų, kuriems atliktas specialiųjų poreikių įvertinimas, skaičius</t>
  </si>
  <si>
    <t xml:space="preserve">100 mokinių tenkančių kompiuterių skaičius </t>
  </si>
  <si>
    <t>Padidinti informacinių technologijų naudojimą bendrojo ugdymo mokyklose</t>
  </si>
  <si>
    <t>R-001-02-02-01</t>
  </si>
  <si>
    <t>R-001-02-02-02</t>
  </si>
  <si>
    <t>V-001-02-02-01-01</t>
  </si>
  <si>
    <t>V-001-02-01-01-01 (VB)</t>
  </si>
  <si>
    <t>V-001-02-01-01-02 (VB)</t>
  </si>
  <si>
    <t xml:space="preserve">V-001-02-01-01-03 </t>
  </si>
  <si>
    <t>R-001-02-01-01</t>
  </si>
  <si>
    <t>V-001-02-02-02-01</t>
  </si>
  <si>
    <t>V-001-02-02-02-02 (VB)</t>
  </si>
  <si>
    <t>V-001-02-02-03-01 (VB)</t>
  </si>
  <si>
    <t>V-001-02-02-03-02 (VB)</t>
  </si>
  <si>
    <t>V-001-02-02-04-01</t>
  </si>
  <si>
    <t>V-001-02-02-04-02</t>
  </si>
  <si>
    <t xml:space="preserve">Skatinti jaunimo savirealizaciją bei jaunimo iniciatyvas, inicijuoti ir koordinuoti Plungės rajono savivaldybės jaunimo politikos formavimą ir jaunimo veiklos organizavimą </t>
  </si>
  <si>
    <t>1.3.1</t>
  </si>
  <si>
    <t>R-001-03-01-02</t>
  </si>
  <si>
    <t>Veikiančių jaunimo organizacijų, neformalių jaunimo grupių skaičius</t>
  </si>
  <si>
    <t>Suorganizuotų renginių, skirtų jaunimui, skaičius per metus</t>
  </si>
  <si>
    <t xml:space="preserve">Įgyvendinti neformaliojo suaugusiųjų švietimo programą </t>
  </si>
  <si>
    <t>V-001-04-01-01-02</t>
  </si>
  <si>
    <t>V-001-05-01-01-01</t>
  </si>
  <si>
    <t>V-001-05-01-02-01</t>
  </si>
  <si>
    <t>V-001-05-01-02-02</t>
  </si>
  <si>
    <t>V-001-05-01-03-01</t>
  </si>
  <si>
    <t>V-001-05-01-04-01</t>
  </si>
  <si>
    <t>001-01-01 Programos uždavinys (tęstinis)</t>
  </si>
  <si>
    <t>001-01-01-01 Programos priemonė (tęstinės veiklos)</t>
  </si>
  <si>
    <t>001-01-01-02 Programos priemonė (tęstinės veiklos)</t>
  </si>
  <si>
    <t>001-01-01-03 Programos priemonė (tęstinės veiklos)</t>
  </si>
  <si>
    <t>001-01-01-05 Programos priemonė (tęstinės veiklos)</t>
  </si>
  <si>
    <t>001-01-01-06 Programos priemonė (tęstinės veiklos)</t>
  </si>
  <si>
    <t>001-01-01-07 Programos priemonė (tęstinės veiklos)</t>
  </si>
  <si>
    <t>001-01-01-08 Programos priemonė (tęstinės veiklos)</t>
  </si>
  <si>
    <t>001-01-01-09 Programos priemonė (tęstinės veiklos)</t>
  </si>
  <si>
    <t>001-01-01-10 Programos priemonė (tęstinės veiklos)</t>
  </si>
  <si>
    <t>001-01-01-11 Programos priemonė (tęstinės veiklos)</t>
  </si>
  <si>
    <t>001-01-01-12 Programos priemonė (tęstinės veiklos)</t>
  </si>
  <si>
    <t>001-01-01-13 Programos priemonė (tęstinės veiklos)</t>
  </si>
  <si>
    <t>001-01-01-14 Programos priemonė (tęstinės veiklos)</t>
  </si>
  <si>
    <t>001-01-01-15 Programos priemonė (tęstinės veiklos)</t>
  </si>
  <si>
    <t>001-01-01-16 Programos priemonė (tęstinės veiklos)</t>
  </si>
  <si>
    <t>001-01-01-17 Programos priemonė (tęstinės veiklos)</t>
  </si>
  <si>
    <t>001-01-01-18 Programos priemonė (tęstinės veiklos)</t>
  </si>
  <si>
    <t>001-01-01-19 Programos priemonė (tęstinės veiklos)</t>
  </si>
  <si>
    <t>001-02-01 Programos uždavinys (tęstinis)</t>
  </si>
  <si>
    <t>001-02-01-01 Programos priemonė (tęstinės veiklos)</t>
  </si>
  <si>
    <t>001-02-02 Programos uždavinys (tęstinis)</t>
  </si>
  <si>
    <t>001-02-02-01 Programos priemonė (tęstinės veiklos)</t>
  </si>
  <si>
    <t>001-02-02-02 Programos priemonė (tęstinės veiklos)</t>
  </si>
  <si>
    <t>001-02-02-03 Programos priemonė (tęstinės veiklos)</t>
  </si>
  <si>
    <t>001-02-02-04 Programos priemonė (tęstinės veiklos)</t>
  </si>
  <si>
    <t>001-03-01-01 Programos priemonė (tęstinės veiklos)</t>
  </si>
  <si>
    <t>001-04-01-01 Programos priemonė (tęstinės veiklos)</t>
  </si>
  <si>
    <t>001-05-01 Programos uždavinys (tęstinis)</t>
  </si>
  <si>
    <t>001-05-01-01 Programos priemonė (tęstinės veiklos)</t>
  </si>
  <si>
    <t>001-01-02 Programos uždavinys (pažangos)</t>
  </si>
  <si>
    <t>001-01-02-01 Programos priemonė (pažangos)</t>
  </si>
  <si>
    <t>001-03-01-02 Programos priemonė (tęstinės veiklos)</t>
  </si>
  <si>
    <t>001-05-01-02 Programos priemonė (tęstinės veiklos)</t>
  </si>
  <si>
    <t>001-05-01-03 Programos priemonė (tęstinės veiklos)</t>
  </si>
  <si>
    <t>001-05-01-04 Programos priemonė (tęstinės veiklos)</t>
  </si>
  <si>
    <t>Organizuoti jaunimo užimtumą, skatinti ir remti Plungės rajono jaunimo savanorišką veiklą bei vykdomas veiklos programas</t>
  </si>
  <si>
    <t>Tris ir daugiau valstybinių brandos egzaminų išlaikiusių abiturientų dalis</t>
  </si>
  <si>
    <t>Pagrindinio ugdymo pasiekimų patikrinimo metu bent pagrindinį mokymosi pasiekimų lygį pasiekusių mokinių dalis (lietuvių kalba, matematika)</t>
  </si>
  <si>
    <t>Vienai sąlyginei mokytojo pareigybei tenkančių mokinių skaičius bendrojo ugdymo mokyklose</t>
  </si>
  <si>
    <t>Naujai komplektuojamų priešmokyklinio ugdymo grupių, kuriose yra ne daugiau kaip 20 mokinių, dalis</t>
  </si>
  <si>
    <t>Pedagogų, kėlusių kvalifikaciją, dalis</t>
  </si>
  <si>
    <t>Švietimo pagalbos darbuotojų (etatų), tenkančių 100 mokinių, skaičius</t>
  </si>
  <si>
    <t>Mokinių, lankančių neformaliojo švietimo programas (organizuojamas mokyklos), dalis</t>
  </si>
  <si>
    <t>Matematikos 8 klasės NMPP, šalies vidurkį pasiekusių mokinių dalis</t>
  </si>
  <si>
    <t>Trenerių, kėlusių kvalifikaciją, dalis</t>
  </si>
  <si>
    <t>Naujai komplektuojamų ugdymo grupių, kuriose yra ne daugiau kaip 20 mokinių, dalis</t>
  </si>
  <si>
    <t xml:space="preserve">Nacionalinėse olimpiadose pelniusių mokinių prizines vietas, skaičius </t>
  </si>
  <si>
    <t>Panaudotų Mokymo lėšų dalis</t>
  </si>
  <si>
    <t>Daugiau kaip 2 metų pedagoginio darbo stažą turinčių darbuotojų dalis</t>
  </si>
  <si>
    <t>ES</t>
  </si>
  <si>
    <t>AJC organizuojamų rajoninių renginių skaičius</t>
  </si>
  <si>
    <t>3.6</t>
  </si>
  <si>
    <t>4.0</t>
  </si>
  <si>
    <t xml:space="preserve">Finansuotų karjeros specialistų etatų skaičius </t>
  </si>
  <si>
    <t>Švietimo pagalbą gaunančių mokinių dalis, nuo mokinių, kuriems tokia pagalba yra nustatyta, skaičiaus</t>
  </si>
  <si>
    <t xml:space="preserve">Mokytojų, dalyvavusių kvalifikacijos tobulinimo renginiuose (seminaruose, konferencijose, edukacinėse išvykose, metodinės veiklos ir gerosios patirties sklaidos renginiuose ir kt.,), skaičius   </t>
  </si>
  <si>
    <t>V-001-02-02-02-03</t>
  </si>
  <si>
    <t>V-001-03-01-01-01</t>
  </si>
  <si>
    <t>V-001-03-01-01-02</t>
  </si>
  <si>
    <t>1.2.8.</t>
  </si>
  <si>
    <t>Europos Sąjungos paramos lėšos</t>
  </si>
  <si>
    <t>V-001-03-01-01-03</t>
  </si>
  <si>
    <t>Įdarbintų jaunuolių skaičius</t>
  </si>
  <si>
    <t>V-001-01-01-01-01 (VB)</t>
  </si>
  <si>
    <t>V-001-01-01-01-02 (VB)</t>
  </si>
  <si>
    <t>Nepedagoginių darbuotojų etatų dalis nuo bendro darbuotojų etatų skaičiaus</t>
  </si>
  <si>
    <t>V-001-01-01-04-01 (VB)</t>
  </si>
  <si>
    <t>V-001-01-01-04-05 (VB)</t>
  </si>
  <si>
    <t xml:space="preserve">V-001-01-01-11-03 </t>
  </si>
  <si>
    <t>V-001-01-01-11-04</t>
  </si>
  <si>
    <t>V-001-01-01-11-02</t>
  </si>
  <si>
    <t>V-001-01-01-11-05</t>
  </si>
  <si>
    <t>V-001-01-01-11-06</t>
  </si>
  <si>
    <t xml:space="preserve">V-001-01-01-12-02 </t>
  </si>
  <si>
    <t>V-001-01-01-12-03</t>
  </si>
  <si>
    <t>V-001-01-01-12-04</t>
  </si>
  <si>
    <t>V-001-01-01-12-05</t>
  </si>
  <si>
    <t>V-001-01-01-12-06</t>
  </si>
  <si>
    <t xml:space="preserve">V-001-01-01-13-01 </t>
  </si>
  <si>
    <t>V-001-01-01-13-02</t>
  </si>
  <si>
    <t>V-001-01-01-02-01 (VB)</t>
  </si>
  <si>
    <t>V-001-01-01-02-02 (VB)</t>
  </si>
  <si>
    <t>V-001-01-01-03-01 (VB)</t>
  </si>
  <si>
    <t>V-001-01-01-03-02 (VB)</t>
  </si>
  <si>
    <t>V-001-01-01-05-01 (VB)</t>
  </si>
  <si>
    <t>V-001-01-01-05-02 (VB)</t>
  </si>
  <si>
    <t>V-001-01-01-04-06</t>
  </si>
  <si>
    <t>V-001-01-01-03-06</t>
  </si>
  <si>
    <t>V-001-01-01-02-06</t>
  </si>
  <si>
    <t>V-001-01-01-01-06</t>
  </si>
  <si>
    <t>V-001-01-01-05-06</t>
  </si>
  <si>
    <t>V-001-01-01-06-01 (VB)</t>
  </si>
  <si>
    <t>V-001-01-01-06-02 (VB)</t>
  </si>
  <si>
    <t>Pavežamų mokinių dalis nuo bendro mokinių skaičiaus</t>
  </si>
  <si>
    <t>V-001-01-01-06-06</t>
  </si>
  <si>
    <t>V-001-01-01-07-01 (VB)</t>
  </si>
  <si>
    <t>V-001-01-01-07-02 (VB)</t>
  </si>
  <si>
    <t>V-001-01-01-08-01 (VB)</t>
  </si>
  <si>
    <t>V-001-01-01-08-02 (VB)</t>
  </si>
  <si>
    <t>V-001-01-01-08-06</t>
  </si>
  <si>
    <t>V-001-01-01-09-01 (VB)</t>
  </si>
  <si>
    <t>V-001-01-01-09-02 (VB)</t>
  </si>
  <si>
    <t>V-001-01-01-09-06</t>
  </si>
  <si>
    <t>V-001-01-01-10-01 (VB)</t>
  </si>
  <si>
    <t>V-001-01-01-10-02 (VB)</t>
  </si>
  <si>
    <t>V-001-01-01-10-06</t>
  </si>
  <si>
    <t>V-001-01-01-12-01 (SB/VB)</t>
  </si>
  <si>
    <t>V-001-01-01-13-03 (SB/VB)</t>
  </si>
  <si>
    <t>V-001-01-01-14-01 (SB/VB)</t>
  </si>
  <si>
    <t>V-001-01-01-14-02 (SB/VB)</t>
  </si>
  <si>
    <t>V-001-01-01-14-03 (SB/VB)</t>
  </si>
  <si>
    <t>V-001-01-01-14-04 (SB/VB)</t>
  </si>
  <si>
    <t>V-001-01-01-15-01 (SB/VB)</t>
  </si>
  <si>
    <t>V-001-01-01-15-02 (SB/VB)</t>
  </si>
  <si>
    <t>V-001-01-01-15-03 (SB/VB)</t>
  </si>
  <si>
    <t>V-001-01-01-15-04 (SB/VB)</t>
  </si>
  <si>
    <t>V-001-01-01-16-01 (SB/VB)</t>
  </si>
  <si>
    <t>V-001-01-01-16-02 (SB/VB)</t>
  </si>
  <si>
    <t>V-001-01-01-16-03 (SB/VB)</t>
  </si>
  <si>
    <t>V-001-01-01-16-04 (SB/VB)</t>
  </si>
  <si>
    <t>V-001-01-01-17-01 (SB/VB)</t>
  </si>
  <si>
    <t>V-001-01-01-17-02 (SB/VB)</t>
  </si>
  <si>
    <t>V-001-01-01-17-03 (SB/VB)</t>
  </si>
  <si>
    <t>V-001-01-01-17-04 (SB/VB)</t>
  </si>
  <si>
    <t>V-001-01-01-18-01 (SB/VB)</t>
  </si>
  <si>
    <t>V-001-01-01-18-02 (SB/VB)</t>
  </si>
  <si>
    <t>V-001-01-01-18-03 (SB/VB)</t>
  </si>
  <si>
    <t>V-001-01-01-18-04 (SB/VB)</t>
  </si>
  <si>
    <t>V-001-01-01-19-01 (SB/VB)</t>
  </si>
  <si>
    <t>V-001-01-01-19-02 (SB/VB)</t>
  </si>
  <si>
    <t>V-001-01-01-19-03 (SB/VB)</t>
  </si>
  <si>
    <t>V-001-01-01-19-04 (SB/VB)</t>
  </si>
  <si>
    <t xml:space="preserve">P-001-01-02-01-01 </t>
  </si>
  <si>
    <t>Įsigytų IKT įrangos vienetų skaičius, skirtų mokymuisi, skaičius</t>
  </si>
  <si>
    <t>Mokinių aprūpinimas IKT įranga bendrojo ugdymo mokyklose</t>
  </si>
  <si>
    <t>001-01-01-04 Programos priemonė (tęstinės veiklos)</t>
  </si>
  <si>
    <t>1.2.6; 1.2.7</t>
  </si>
  <si>
    <t>1.2.6.</t>
  </si>
  <si>
    <t>1.2.7.; 2.1.1.</t>
  </si>
  <si>
    <t>4.1.2.</t>
  </si>
  <si>
    <t>001-03-01 Programos uždavinys (tęstinis)</t>
  </si>
  <si>
    <t>001-04-01 Programos uždavinys (tęstinis)</t>
  </si>
  <si>
    <t xml:space="preserve">* P - pažangos uždavinys, T - tęstinės veiklos uždavinys, RP - regiono pažangos priemonė (projektas), PP - pažangos priemonė (projektas), </t>
  </si>
  <si>
    <t>TP - tęstinės veiklos priemonė, NF - nefinansinė priemonė,</t>
  </si>
  <si>
    <t>Uždavinio/ priemonės požymis *</t>
  </si>
  <si>
    <t>Programos uždavinio kodas ir pavadinimas</t>
  </si>
  <si>
    <t>2023-ųjų m. asignavimai ir kitos lėšos (projektas)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</si>
  <si>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</si>
  <si>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</si>
  <si>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</si>
  <si>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</si>
  <si>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V-001-01-01-11-01 (SB/VB)</t>
  </si>
  <si>
    <t xml:space="preserve">Švietimo pagalbą gaunančių mokinių dalis nuo mokinių, kuriems tokia pagalba yra nustatyta (%) </t>
  </si>
  <si>
    <t xml:space="preserve">Švietimo pagalbą gaunančių mokinių dalis nuo mokinių, kuriems tokia pagalba yra nustatyta (%) ; Pamokų, vedamų STEAM bazėse, dalis (%) ; Mokinių, užėmusių prizines vietas šalies ir tarptautiniuose
konkursuose skaičius, tenkantis 10 000 gyv. (vnt.) </t>
  </si>
  <si>
    <t>Įrangos vienetų skaičius, tenkantis 100-ui mokinių (vnt.)</t>
  </si>
  <si>
    <t xml:space="preserve">Pamokų, vedamų STEAM bazėse, dalis (%) ; Mokinių, užėmusių prizines vietas šalies ir tarptautiniuose konkursuose skai2ius, tenkantis 10 000 gyv. (vnt.); Jaunų žmonių (iki 29 m.) įsteigtų verslų skaičius (vnt.) ; Verslumą skatinančių ilgalaikių (&gt;1 metai) iniciatyvų, sudarančių galimybes jaunimui sukomercinti savo idėjas, organizavimas (vnt.) 
konkursuose skaičius, tenkantis 10 000 gyv. (vnt.) </t>
  </si>
  <si>
    <t xml:space="preserve">Finansuotų jaunimo organizacijų projektų skaičius (vnt.); Jaunimo organizacijų skaičius (vnt.); Savanorių dalyvaujančių savanoriškos tarnybos projekte skaičius (vnt.) </t>
  </si>
  <si>
    <t>Gyventojų, dalyvaujančių neformaliojo ugdymo veiklose, dalis (%); Besimokančių visą gyvenimą 24-65 m. gyventojų dalis (%)</t>
  </si>
  <si>
    <t>Įgyvendintų renginių/projektų/ veiklų skaičius strateginėse vietose per metus (aktyvaus poilsio ir pramogų zona, Babrungo slėnio estrada, Mykolo Oginskio rūmų kompleksas) (vnt.); Dienų, kai vyksta renginiai strateginėse vietose (Babrungo slėnio estrada, aktyvaus poilsio ir pramogų zona, Mykolo Oginskio dvaro žirgynas), dalis nuo visų dienų (%)</t>
  </si>
  <si>
    <r>
      <rPr>
        <b/>
        <u/>
        <sz val="12"/>
        <color rgb="FF000000"/>
        <rFont val="Times New Roman"/>
        <family val="1"/>
        <charset val="186"/>
      </rPr>
      <t xml:space="preserve">001 UGDYMO KOKYBĖS, SPORTO IR MODERNIOS APLINKOS UŽTIKRINIMO PROGRAMOS </t>
    </r>
    <r>
      <rPr>
        <b/>
        <sz val="12"/>
        <color indexed="8"/>
        <rFont val="Times New Roman"/>
        <family val="1"/>
        <charset val="186"/>
      </rPr>
      <t>UŽDAVINIAI, PRIEMONĖS IR JŲ STEBĖSENOS RODIKLIAI</t>
    </r>
  </si>
  <si>
    <t>PATVIRTINTAS</t>
  </si>
  <si>
    <t>Plungės rajono savivaldybės</t>
  </si>
  <si>
    <t>sprendimu Nr.T1-</t>
  </si>
  <si>
    <t>2.1 priedas</t>
  </si>
  <si>
    <t>V-001-01-01-07-06</t>
  </si>
  <si>
    <r>
      <t xml:space="preserve">2024-2026 METŲ </t>
    </r>
    <r>
      <rPr>
        <b/>
        <u/>
        <sz val="12"/>
        <color rgb="FF000000"/>
        <rFont val="Times New Roman"/>
        <family val="1"/>
        <charset val="186"/>
      </rPr>
      <t>001 UGDYMO KOKYBĖS, SPORTO IR MODERNIOS APLINKOS UŽTIKRINIMO PROGRAMOS</t>
    </r>
    <r>
      <rPr>
        <b/>
        <sz val="12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</si>
  <si>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>2023-ųjų m. asignavimai ir kitos lėšos (2023-12-31 datai)</t>
  </si>
  <si>
    <t>2024-ųjų m. asignavimai ir kitos lėšos</t>
  </si>
  <si>
    <t>Planuojami      2025-ųjų m. asignavimai ir kitos lėšos</t>
  </si>
  <si>
    <t>Planuojami   2026-ųjų m. asignavimai ir kitos lėšos</t>
  </si>
  <si>
    <t>Asignavimų skirtumas (2023 m.- 2024 m.)</t>
  </si>
  <si>
    <t>4.4</t>
  </si>
  <si>
    <t xml:space="preserve">tarybos 2024 m. vasario 8 d. </t>
  </si>
  <si>
    <t xml:space="preserve">Plungės rajono savivaldybės 2024–2026 metų </t>
  </si>
  <si>
    <t>"Babrungo" progimnazijos veikla</t>
  </si>
  <si>
    <t>"Ryto" pagrindinės mokyklos veikla</t>
  </si>
  <si>
    <t>Specialiojo ugdymo centro veikla</t>
  </si>
  <si>
    <t>Senamiesčio mokyklos veikla</t>
  </si>
  <si>
    <t>Liepijų mokyklos veikla</t>
  </si>
  <si>
    <t>Žemaičių Kalvarijos M. Valančiaus gimnazijos  veikla</t>
  </si>
  <si>
    <t>Platelių meno mokyklos veikla</t>
  </si>
  <si>
    <t>M. Oginskio meno mokyklos veikla</t>
  </si>
  <si>
    <t>Sporto ir rekreacijos centro veikla</t>
  </si>
  <si>
    <t xml:space="preserve">Paslaugų ir švietimo pagalbos centro veikla  </t>
  </si>
  <si>
    <t>Atviro jaunimo centro veiklos organizavimas</t>
  </si>
  <si>
    <t>"Plungės futbolas" programos įgyvendinimas</t>
  </si>
  <si>
    <t xml:space="preserve">SB </t>
  </si>
  <si>
    <t xml:space="preserve"> Savivaldybės biudžeto lėšos (prisidėjimas prie regioninių projektų) </t>
  </si>
  <si>
    <t>SB (RF)</t>
  </si>
  <si>
    <t>Skolintos lėšos</t>
  </si>
  <si>
    <t>Europos Sąjungos paramos lėšos (regioniniai projektai)</t>
  </si>
  <si>
    <t xml:space="preserve"> ES (RP)</t>
  </si>
  <si>
    <t>Savivaldybės aplinkos apsaugos rėmimo specialiosios programos lėšos</t>
  </si>
  <si>
    <t>SB (AA)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</si>
</sst>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4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2" tint="-0.499984740745262"/>
      <name val="Times New Roman"/>
      <family val="1"/>
      <charset val="186"/>
    </font>
    <font>
      <b/>
      <sz val="11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0" xfId="0" applyFont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 readingOrder="1"/>
      <protection locked="0"/>
    </xf>
    <xf numFmtId="0" fontId="8" fillId="3" borderId="3" xfId="0" applyFont="1" applyFill="1" applyBorder="1" applyAlignment="1" applyProtection="1">
      <alignment horizontal="left" vertical="center" wrapText="1" readingOrder="1"/>
      <protection locked="0"/>
    </xf>
    <xf numFmtId="0" fontId="10" fillId="3" borderId="6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14" fillId="0" borderId="9" xfId="0" applyFont="1" applyBorder="1" applyAlignment="1" applyProtection="1">
      <alignment horizontal="center" vertical="top" wrapText="1" readingOrder="1"/>
      <protection locked="0"/>
    </xf>
    <xf numFmtId="0" fontId="8" fillId="3" borderId="6" xfId="0" applyFont="1" applyFill="1" applyBorder="1" applyAlignment="1" applyProtection="1">
      <alignment horizontal="center" vertical="top" wrapText="1" readingOrder="1"/>
      <protection locked="0"/>
    </xf>
    <xf numFmtId="0" fontId="8" fillId="3" borderId="6" xfId="0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1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7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5" fillId="9" borderId="6" xfId="0" applyFont="1" applyFill="1" applyBorder="1" applyAlignment="1">
      <alignment wrapText="1"/>
    </xf>
    <xf numFmtId="165" fontId="8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>
      <alignment horizontal="center" vertical="center"/>
    </xf>
    <xf numFmtId="0" fontId="17" fillId="9" borderId="6" xfId="0" applyFont="1" applyFill="1" applyBorder="1" applyAlignment="1">
      <alignment wrapText="1"/>
    </xf>
    <xf numFmtId="49" fontId="8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6" xfId="0" applyFont="1" applyFill="1" applyBorder="1" applyAlignment="1" applyProtection="1">
      <alignment horizontal="center" vertical="center" wrapText="1" readingOrder="1"/>
      <protection locked="0"/>
    </xf>
    <xf numFmtId="0" fontId="1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>
      <alignment horizontal="left" wrapText="1"/>
    </xf>
    <xf numFmtId="0" fontId="7" fillId="3" borderId="6" xfId="0" applyFont="1" applyFill="1" applyBorder="1"/>
    <xf numFmtId="0" fontId="3" fillId="5" borderId="6" xfId="0" applyFont="1" applyFill="1" applyBorder="1" applyAlignment="1" applyProtection="1">
      <alignment horizontal="center" vertical="center" wrapText="1" readingOrder="1"/>
      <protection locked="0"/>
    </xf>
    <xf numFmtId="0" fontId="16" fillId="5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8" fillId="0" borderId="6" xfId="0" applyFont="1" applyBorder="1" applyAlignment="1" applyProtection="1">
      <alignment horizontal="left" vertical="center" wrapText="1" readingOrder="1"/>
      <protection locked="0"/>
    </xf>
    <xf numFmtId="0" fontId="7" fillId="9" borderId="6" xfId="0" applyFont="1" applyFill="1" applyBorder="1" applyAlignment="1">
      <alignment wrapText="1"/>
    </xf>
    <xf numFmtId="0" fontId="18" fillId="9" borderId="6" xfId="0" applyFont="1" applyFill="1" applyBorder="1" applyAlignment="1">
      <alignment wrapText="1"/>
    </xf>
    <xf numFmtId="0" fontId="8" fillId="3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left"/>
    </xf>
    <xf numFmtId="0" fontId="8" fillId="7" borderId="4" xfId="0" applyFont="1" applyFill="1" applyBorder="1" applyAlignment="1" applyProtection="1">
      <alignment vertical="center" wrapText="1" readingOrder="1"/>
      <protection locked="0"/>
    </xf>
    <xf numFmtId="166" fontId="3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vertical="center" wrapText="1" readingOrder="1"/>
      <protection locked="0"/>
    </xf>
    <xf numFmtId="166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7" fillId="3" borderId="6" xfId="0" applyFont="1" applyFill="1" applyBorder="1" applyAlignment="1" applyProtection="1">
      <alignment horizontal="left" vertical="center" wrapText="1" readingOrder="1"/>
      <protection locked="0"/>
    </xf>
    <xf numFmtId="0" fontId="19" fillId="0" borderId="0" xfId="0" applyFont="1"/>
    <xf numFmtId="0" fontId="4" fillId="7" borderId="6" xfId="0" applyFont="1" applyFill="1" applyBorder="1" applyAlignment="1" applyProtection="1">
      <alignment vertical="center" wrapText="1" readingOrder="1"/>
      <protection locked="0"/>
    </xf>
    <xf numFmtId="0" fontId="14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left" vertical="top" wrapText="1" readingOrder="1"/>
      <protection locked="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 applyProtection="1">
      <alignment horizontal="left" vertical="center" wrapText="1" readingOrder="1"/>
      <protection locked="0"/>
    </xf>
    <xf numFmtId="0" fontId="15" fillId="0" borderId="6" xfId="0" applyFont="1" applyBorder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49" fontId="7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 applyProtection="1">
      <alignment horizontal="center" vertical="center" wrapText="1" readingOrder="1"/>
      <protection locked="0"/>
    </xf>
    <xf numFmtId="166" fontId="3" fillId="0" borderId="2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2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22" fillId="7" borderId="6" xfId="0" applyFont="1" applyFill="1" applyBorder="1" applyAlignment="1" applyProtection="1">
      <alignment horizontal="center" wrapText="1" readingOrder="1"/>
      <protection locked="0"/>
    </xf>
    <xf numFmtId="0" fontId="26" fillId="7" borderId="6" xfId="0" applyFont="1" applyFill="1" applyBorder="1" applyAlignment="1" applyProtection="1">
      <alignment horizontal="center" vertical="top" wrapText="1" readingOrder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9" fontId="23" fillId="9" borderId="6" xfId="2" applyFont="1" applyFill="1" applyBorder="1"/>
    <xf numFmtId="1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7" fillId="9" borderId="6" xfId="0" applyFont="1" applyFill="1" applyBorder="1"/>
    <xf numFmtId="9" fontId="24" fillId="10" borderId="6" xfId="2" applyFont="1" applyFill="1" applyBorder="1" applyAlignment="1" applyProtection="1">
      <alignment horizontal="center" vertical="center" wrapText="1" readingOrder="1"/>
      <protection locked="0"/>
    </xf>
    <xf numFmtId="49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16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7" fillId="5" borderId="6" xfId="0" applyNumberFormat="1" applyFont="1" applyFill="1" applyBorder="1" applyAlignment="1">
      <alignment horizontal="center"/>
    </xf>
    <xf numFmtId="166" fontId="16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6" xfId="0" applyFont="1" applyBorder="1"/>
    <xf numFmtId="166" fontId="3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7" borderId="6" xfId="0" applyFont="1" applyFill="1" applyBorder="1" applyAlignment="1" applyProtection="1">
      <alignment horizontal="center" vertical="center" wrapText="1" readingOrder="1"/>
      <protection locked="0"/>
    </xf>
    <xf numFmtId="0" fontId="16" fillId="7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4" fillId="6" borderId="6" xfId="0" applyFont="1" applyFill="1" applyBorder="1" applyAlignment="1" applyProtection="1">
      <alignment horizontal="center" vertical="center" wrapText="1" readingOrder="1"/>
      <protection locked="0"/>
    </xf>
    <xf numFmtId="0" fontId="27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center" wrapText="1" readingOrder="1"/>
      <protection locked="0"/>
    </xf>
    <xf numFmtId="0" fontId="8" fillId="7" borderId="6" xfId="0" applyFont="1" applyFill="1" applyBorder="1" applyAlignment="1" applyProtection="1">
      <alignment horizontal="center" vertical="top" wrapText="1" readingOrder="1"/>
      <protection locked="0"/>
    </xf>
    <xf numFmtId="0" fontId="3" fillId="7" borderId="9" xfId="0" applyFont="1" applyFill="1" applyBorder="1" applyAlignment="1" applyProtection="1">
      <alignment horizontal="center" wrapText="1" readingOrder="1"/>
      <protection locked="0"/>
    </xf>
    <xf numFmtId="0" fontId="8" fillId="7" borderId="9" xfId="0" applyFont="1" applyFill="1" applyBorder="1" applyAlignment="1" applyProtection="1">
      <alignment horizontal="center" vertical="top" wrapText="1" readingOrder="1"/>
      <protection locked="0"/>
    </xf>
    <xf numFmtId="0" fontId="8" fillId="3" borderId="27" xfId="0" applyFont="1" applyFill="1" applyBorder="1" applyAlignment="1" applyProtection="1">
      <alignment horizontal="center" vertical="center" wrapText="1" readingOrder="1"/>
      <protection locked="0"/>
    </xf>
    <xf numFmtId="0" fontId="7" fillId="0" borderId="27" xfId="0" applyFont="1" applyBorder="1" applyAlignment="1" applyProtection="1">
      <alignment horizontal="center" vertical="center" wrapText="1" readingOrder="1"/>
      <protection locked="0"/>
    </xf>
    <xf numFmtId="0" fontId="8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0" borderId="27" xfId="0" applyFont="1" applyBorder="1" applyAlignment="1" applyProtection="1">
      <alignment horizontal="left" vertical="center" wrapText="1" readingOrder="1"/>
      <protection locked="0"/>
    </xf>
    <xf numFmtId="0" fontId="20" fillId="0" borderId="0" xfId="0" applyFont="1" applyAlignment="1">
      <alignment vertical="center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166" fontId="15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3" borderId="6" xfId="0" applyFont="1" applyFill="1" applyBorder="1"/>
    <xf numFmtId="0" fontId="15" fillId="0" borderId="6" xfId="0" applyFont="1" applyFill="1" applyBorder="1"/>
    <xf numFmtId="0" fontId="15" fillId="0" borderId="6" xfId="0" applyFont="1" applyBorder="1" applyAlignment="1">
      <alignment horizontal="center"/>
    </xf>
    <xf numFmtId="165" fontId="1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9" borderId="6" xfId="0" applyFont="1" applyFill="1" applyBorder="1"/>
    <xf numFmtId="0" fontId="31" fillId="0" borderId="6" xfId="0" applyFont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166" fontId="7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0" xfId="0" applyFont="1" applyFill="1" applyAlignment="1">
      <alignment vertical="center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left" vertical="center" wrapText="1" readingOrder="1"/>
      <protection locked="0"/>
    </xf>
    <xf numFmtId="0" fontId="7" fillId="11" borderId="6" xfId="0" applyFont="1" applyFill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left" vertical="center" wrapText="1" readingOrder="1"/>
      <protection locked="0"/>
    </xf>
    <xf numFmtId="0" fontId="8" fillId="7" borderId="12" xfId="0" applyFont="1" applyFill="1" applyBorder="1" applyAlignment="1" applyProtection="1">
      <alignment vertical="center" wrapText="1" readingOrder="1"/>
      <protection locked="0"/>
    </xf>
    <xf numFmtId="0" fontId="8" fillId="7" borderId="12" xfId="0" applyFont="1" applyFill="1" applyBorder="1" applyAlignment="1" applyProtection="1">
      <alignment horizontal="left" vertical="center" wrapText="1" readingOrder="1"/>
      <protection locked="0"/>
    </xf>
    <xf numFmtId="164" fontId="3" fillId="6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3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4" fillId="7" borderId="19" xfId="0" applyFont="1" applyFill="1" applyBorder="1" applyAlignment="1" applyProtection="1">
      <alignment vertical="center" wrapText="1" readingOrder="1"/>
      <protection locked="0"/>
    </xf>
    <xf numFmtId="0" fontId="4" fillId="7" borderId="19" xfId="0" applyFont="1" applyFill="1" applyBorder="1" applyAlignment="1" applyProtection="1">
      <alignment horizontal="left" vertical="center" wrapText="1" readingOrder="1"/>
      <protection locked="0"/>
    </xf>
    <xf numFmtId="166" fontId="3" fillId="0" borderId="19" xfId="0" applyNumberFormat="1" applyFont="1" applyBorder="1" applyAlignment="1" applyProtection="1">
      <alignment horizontal="center" vertical="center" wrapText="1" readingOrder="1"/>
      <protection locked="0"/>
    </xf>
    <xf numFmtId="166" fontId="3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/>
    <xf numFmtId="0" fontId="1" fillId="6" borderId="6" xfId="0" applyFont="1" applyFill="1" applyBorder="1" applyAlignment="1" applyProtection="1">
      <alignment horizontal="center" vertical="center" wrapText="1" readingOrder="1"/>
      <protection locked="0"/>
    </xf>
    <xf numFmtId="166" fontId="16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19" xfId="0" applyNumberFormat="1" applyFont="1" applyBorder="1" applyAlignment="1" applyProtection="1">
      <alignment horizontal="center" vertical="center" wrapText="1" readingOrder="1"/>
      <protection locked="0"/>
    </xf>
    <xf numFmtId="164" fontId="16" fillId="6" borderId="8" xfId="0" applyNumberFormat="1" applyFont="1" applyFill="1" applyBorder="1" applyAlignment="1" applyProtection="1">
      <alignment horizontal="center" vertical="center" wrapText="1" readingOrder="1"/>
      <protection locked="0"/>
    </xf>
    <xf numFmtId="164" fontId="18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18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8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Fill="1" applyBorder="1" applyAlignment="1" applyProtection="1">
      <alignment horizontal="center" vertical="center" wrapText="1" readingOrder="1"/>
      <protection locked="0"/>
    </xf>
    <xf numFmtId="0" fontId="7" fillId="0" borderId="27" xfId="0" applyFont="1" applyFill="1" applyBorder="1" applyAlignment="1" applyProtection="1">
      <alignment horizontal="center" vertical="center" wrapText="1" readingOrder="1"/>
      <protection locked="0"/>
    </xf>
    <xf numFmtId="0" fontId="7" fillId="3" borderId="9" xfId="0" applyFont="1" applyFill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0" fontId="16" fillId="7" borderId="28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 vertical="center" wrapText="1"/>
    </xf>
    <xf numFmtId="0" fontId="16" fillId="7" borderId="35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 readingOrder="1"/>
      <protection locked="0"/>
    </xf>
    <xf numFmtId="49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6" xfId="0" applyFont="1" applyBorder="1" applyAlignment="1" applyProtection="1">
      <alignment horizontal="left" vertical="center" wrapText="1" readingOrder="1"/>
      <protection locked="0"/>
    </xf>
    <xf numFmtId="1" fontId="17" fillId="0" borderId="6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8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3" fillId="5" borderId="6" xfId="0" applyFont="1" applyFill="1" applyBorder="1" applyAlignment="1" applyProtection="1">
      <alignment horizontal="right" vertical="center" wrapText="1" readingOrder="1"/>
      <protection locked="0"/>
    </xf>
    <xf numFmtId="49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 applyProtection="1">
      <alignment horizontal="right" vertical="center" wrapText="1" readingOrder="1"/>
      <protection locked="0"/>
    </xf>
    <xf numFmtId="0" fontId="16" fillId="2" borderId="6" xfId="0" applyFont="1" applyFill="1" applyBorder="1" applyAlignment="1" applyProtection="1">
      <alignment horizontal="right" vertical="center" wrapText="1" readingOrder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Alignment="1">
      <alignment horizontal="left" wrapText="1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left"/>
    </xf>
    <xf numFmtId="0" fontId="3" fillId="6" borderId="6" xfId="0" applyFont="1" applyFill="1" applyBorder="1" applyAlignment="1" applyProtection="1">
      <alignment horizontal="right" vertical="center" wrapText="1" readingOrder="1"/>
      <protection locked="0"/>
    </xf>
    <xf numFmtId="0" fontId="32" fillId="0" borderId="6" xfId="0" applyFont="1" applyBorder="1" applyAlignment="1" applyProtection="1">
      <alignment horizontal="left" vertical="center" wrapText="1" readingOrder="1"/>
      <protection locked="0"/>
    </xf>
    <xf numFmtId="1" fontId="18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>
      <alignment horizontal="left" wrapText="1"/>
    </xf>
    <xf numFmtId="0" fontId="9" fillId="6" borderId="22" xfId="0" applyFont="1" applyFill="1" applyBorder="1" applyAlignment="1" applyProtection="1">
      <alignment horizontal="right" vertical="center" wrapText="1" readingOrder="1"/>
      <protection locked="0"/>
    </xf>
    <xf numFmtId="0" fontId="9" fillId="6" borderId="19" xfId="0" applyFont="1" applyFill="1" applyBorder="1" applyAlignment="1" applyProtection="1">
      <alignment horizontal="right" vertical="center" wrapText="1" readingOrder="1"/>
      <protection locked="0"/>
    </xf>
    <xf numFmtId="0" fontId="4" fillId="7" borderId="6" xfId="0" applyFont="1" applyFill="1" applyBorder="1" applyAlignment="1" applyProtection="1">
      <alignment horizontal="left" vertical="center" wrapText="1" readingOrder="1"/>
      <protection locked="0"/>
    </xf>
    <xf numFmtId="0" fontId="8" fillId="7" borderId="4" xfId="0" applyFont="1" applyFill="1" applyBorder="1" applyAlignment="1" applyProtection="1">
      <alignment horizontal="left" vertical="center" wrapText="1" readingOrder="1"/>
      <protection locked="0"/>
    </xf>
    <xf numFmtId="0" fontId="3" fillId="6" borderId="32" xfId="0" applyFont="1" applyFill="1" applyBorder="1" applyAlignment="1" applyProtection="1">
      <alignment horizontal="right" vertical="center" wrapText="1" readingOrder="1"/>
      <protection locked="0"/>
    </xf>
    <xf numFmtId="0" fontId="3" fillId="6" borderId="8" xfId="0" applyFont="1" applyFill="1" applyBorder="1" applyAlignment="1" applyProtection="1">
      <alignment horizontal="right" vertical="center" wrapText="1" readingOrder="1"/>
      <protection locked="0"/>
    </xf>
    <xf numFmtId="0" fontId="9" fillId="6" borderId="20" xfId="0" applyFont="1" applyFill="1" applyBorder="1" applyAlignment="1" applyProtection="1">
      <alignment horizontal="right" vertical="center" wrapText="1" readingOrder="1"/>
      <protection locked="0"/>
    </xf>
    <xf numFmtId="0" fontId="9" fillId="6" borderId="4" xfId="0" applyFont="1" applyFill="1" applyBorder="1" applyAlignment="1" applyProtection="1">
      <alignment horizontal="right" vertical="center" wrapText="1" readingOrder="1"/>
      <protection locked="0"/>
    </xf>
    <xf numFmtId="0" fontId="9" fillId="6" borderId="21" xfId="0" applyFont="1" applyFill="1" applyBorder="1" applyAlignment="1" applyProtection="1">
      <alignment horizontal="right" vertical="center" wrapText="1" readingOrder="1"/>
      <protection locked="0"/>
    </xf>
    <xf numFmtId="0" fontId="9" fillId="6" borderId="6" xfId="0" applyFont="1" applyFill="1" applyBorder="1" applyAlignment="1" applyProtection="1">
      <alignment horizontal="right" vertical="center" wrapText="1" readingOrder="1"/>
      <protection locked="0"/>
    </xf>
    <xf numFmtId="0" fontId="3" fillId="2" borderId="6" xfId="0" applyFont="1" applyFill="1" applyBorder="1" applyAlignment="1" applyProtection="1">
      <alignment horizontal="right" vertical="center" wrapText="1" readingOrder="1"/>
      <protection locked="0"/>
    </xf>
    <xf numFmtId="0" fontId="7" fillId="3" borderId="6" xfId="0" applyFont="1" applyFill="1" applyBorder="1" applyAlignment="1" applyProtection="1">
      <alignment horizontal="left" vertical="center" wrapText="1" readingOrder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7" borderId="6" xfId="0" applyFont="1" applyFill="1" applyBorder="1" applyAlignment="1" applyProtection="1">
      <alignment horizontal="center" wrapText="1" readingOrder="1"/>
      <protection locked="0"/>
    </xf>
    <xf numFmtId="0" fontId="22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17" xfId="0" applyFont="1" applyFill="1" applyBorder="1" applyAlignment="1" applyProtection="1">
      <alignment horizontal="center" vertical="center" wrapText="1" readingOrder="1"/>
      <protection locked="0"/>
    </xf>
    <xf numFmtId="0" fontId="7" fillId="3" borderId="18" xfId="0" applyFont="1" applyFill="1" applyBorder="1" applyAlignment="1" applyProtection="1">
      <alignment horizontal="center" vertical="center" wrapText="1" readingOrder="1"/>
      <protection locked="0"/>
    </xf>
    <xf numFmtId="0" fontId="7" fillId="3" borderId="10" xfId="0" applyFont="1" applyFill="1" applyBorder="1" applyAlignment="1" applyProtection="1">
      <alignment horizontal="center" vertical="center" wrapText="1" readingOrder="1"/>
      <protection locked="0"/>
    </xf>
    <xf numFmtId="0" fontId="7" fillId="3" borderId="13" xfId="0" applyFont="1" applyFill="1" applyBorder="1" applyAlignment="1" applyProtection="1">
      <alignment horizontal="center" vertical="center" wrapText="1" readingOrder="1"/>
      <protection locked="0"/>
    </xf>
    <xf numFmtId="0" fontId="7" fillId="3" borderId="0" xfId="0" applyFont="1" applyFill="1" applyAlignment="1" applyProtection="1">
      <alignment horizontal="center" vertical="center" wrapText="1" readingOrder="1"/>
      <protection locked="0"/>
    </xf>
    <xf numFmtId="0" fontId="7" fillId="3" borderId="11" xfId="0" applyFont="1" applyFill="1" applyBorder="1" applyAlignment="1" applyProtection="1">
      <alignment horizontal="center" vertical="center" wrapText="1" readingOrder="1"/>
      <protection locked="0"/>
    </xf>
    <xf numFmtId="0" fontId="7" fillId="3" borderId="15" xfId="0" applyFont="1" applyFill="1" applyBorder="1" applyAlignment="1" applyProtection="1">
      <alignment horizontal="center" vertical="center" wrapText="1" readingOrder="1"/>
      <protection locked="0"/>
    </xf>
    <xf numFmtId="0" fontId="7" fillId="3" borderId="16" xfId="0" applyFont="1" applyFill="1" applyBorder="1" applyAlignment="1" applyProtection="1">
      <alignment horizontal="center" vertical="center" wrapText="1" readingOrder="1"/>
      <protection locked="0"/>
    </xf>
    <xf numFmtId="0" fontId="7" fillId="3" borderId="23" xfId="0" applyFont="1" applyFill="1" applyBorder="1" applyAlignment="1" applyProtection="1">
      <alignment horizontal="center" vertical="center" wrapText="1" readingOrder="1"/>
      <protection locked="0"/>
    </xf>
    <xf numFmtId="0" fontId="28" fillId="0" borderId="0" xfId="0" applyFont="1" applyAlignment="1" applyProtection="1">
      <alignment horizontal="center" vertical="center" wrapText="1" readingOrder="1"/>
      <protection locked="0"/>
    </xf>
    <xf numFmtId="9" fontId="25" fillId="6" borderId="6" xfId="2" applyFont="1" applyFill="1" applyBorder="1" applyAlignment="1" applyProtection="1">
      <alignment horizontal="center" vertical="center" wrapText="1" readingOrder="1"/>
      <protection locked="0"/>
    </xf>
    <xf numFmtId="0" fontId="33" fillId="6" borderId="6" xfId="0" applyFont="1" applyFill="1" applyBorder="1" applyAlignment="1" applyProtection="1">
      <alignment horizontal="center" vertical="center" wrapText="1" readingOrder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8" fillId="3" borderId="6" xfId="0" applyFont="1" applyFill="1" applyBorder="1" applyAlignment="1" applyProtection="1">
      <alignment horizontal="center" wrapText="1" readingOrder="1"/>
      <protection locked="0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14" fillId="0" borderId="14" xfId="0" applyFont="1" applyBorder="1" applyAlignment="1" applyProtection="1">
      <alignment horizontal="left" vertical="top" wrapText="1" readingOrder="1"/>
      <protection locked="0"/>
    </xf>
    <xf numFmtId="0" fontId="10" fillId="3" borderId="9" xfId="0" applyFont="1" applyFill="1" applyBorder="1" applyAlignment="1" applyProtection="1">
      <alignment horizontal="left" vertical="top" wrapText="1" readingOrder="1"/>
      <protection locked="0"/>
    </xf>
    <xf numFmtId="0" fontId="10" fillId="3" borderId="1" xfId="0" applyFont="1" applyFill="1" applyBorder="1" applyAlignment="1" applyProtection="1">
      <alignment horizontal="left" vertical="top" wrapText="1" readingOrder="1"/>
      <protection locked="0"/>
    </xf>
    <xf numFmtId="0" fontId="14" fillId="3" borderId="9" xfId="0" applyFont="1" applyFill="1" applyBorder="1" applyAlignment="1" applyProtection="1">
      <alignment horizontal="left" vertical="top" wrapText="1" readingOrder="1"/>
      <protection locked="0"/>
    </xf>
    <xf numFmtId="0" fontId="14" fillId="3" borderId="1" xfId="0" applyFont="1" applyFill="1" applyBorder="1" applyAlignment="1" applyProtection="1">
      <alignment horizontal="left" vertical="top" wrapText="1" readingOrder="1"/>
      <protection locked="0"/>
    </xf>
    <xf numFmtId="0" fontId="28" fillId="0" borderId="16" xfId="0" applyFont="1" applyBorder="1" applyAlignment="1" applyProtection="1">
      <alignment horizontal="center" vertical="center" wrapText="1" readingOrder="1"/>
      <protection locked="0"/>
    </xf>
    <xf numFmtId="0" fontId="3" fillId="7" borderId="9" xfId="0" applyFont="1" applyFill="1" applyBorder="1" applyAlignment="1" applyProtection="1">
      <alignment horizontal="center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8"/>
  <sheetViews>
    <sheetView tabSelected="1" zoomScale="85" zoomScaleNormal="85" zoomScaleSheetLayoutView="100" workbookViewId="0">
      <pane ySplit="11" topLeftCell="A108" activePane="bottomLeft" state="frozen"/>
      <selection pane="bottomLeft" activeCell="W268" sqref="W268"/>
    </sheetView>
  </sheetViews>
  <sheetFormatPr defaultColWidth="9.140625" defaultRowHeight="15" x14ac:dyDescent="0.25"/>
  <cols>
    <col min="1" max="2" width="11.28515625" style="18" customWidth="1"/>
    <col min="3" max="3" width="11.28515625" style="19" customWidth="1"/>
    <col min="4" max="4" width="14.42578125" style="19" customWidth="1"/>
    <col min="5" max="5" width="8.28515625" style="19" customWidth="1"/>
    <col min="6" max="6" width="10.42578125" style="19" hidden="1" customWidth="1"/>
    <col min="7" max="7" width="15.7109375" style="19" customWidth="1"/>
    <col min="8" max="8" width="13.42578125" style="19" hidden="1" customWidth="1"/>
    <col min="9" max="11" width="12.42578125" style="19" customWidth="1"/>
    <col min="12" max="12" width="19.28515625" style="19" customWidth="1"/>
    <col min="13" max="13" width="18.28515625" style="19" customWidth="1"/>
    <col min="14" max="14" width="49.85546875" style="19" customWidth="1"/>
    <col min="15" max="15" width="5.85546875" style="19" customWidth="1"/>
    <col min="16" max="18" width="7.140625" style="19" customWidth="1"/>
    <col min="19" max="19" width="13.85546875" style="74" hidden="1" customWidth="1"/>
    <col min="20" max="20" width="9.140625" style="1" customWidth="1"/>
    <col min="21" max="16384" width="9.140625" style="1"/>
  </cols>
  <sheetData>
    <row r="1" spans="1:19" x14ac:dyDescent="0.25">
      <c r="J1" s="1" t="s">
        <v>349</v>
      </c>
      <c r="K1" s="1"/>
      <c r="L1" s="1"/>
    </row>
    <row r="2" spans="1:19" x14ac:dyDescent="0.25">
      <c r="J2" s="1" t="s">
        <v>350</v>
      </c>
      <c r="K2" s="1"/>
      <c r="L2" s="1"/>
    </row>
    <row r="3" spans="1:19" x14ac:dyDescent="0.25">
      <c r="J3" s="1" t="s">
        <v>361</v>
      </c>
      <c r="K3" s="1"/>
      <c r="L3" s="1"/>
    </row>
    <row r="4" spans="1:19" x14ac:dyDescent="0.25">
      <c r="J4" s="1" t="s">
        <v>351</v>
      </c>
      <c r="K4" s="1"/>
      <c r="L4" s="1"/>
    </row>
    <row r="5" spans="1:19" x14ac:dyDescent="0.25">
      <c r="I5" s="1"/>
      <c r="J5" s="108" t="s">
        <v>362</v>
      </c>
      <c r="K5" s="1"/>
      <c r="L5" s="1"/>
    </row>
    <row r="6" spans="1:19" x14ac:dyDescent="0.25">
      <c r="I6" s="1"/>
      <c r="J6" s="108" t="s">
        <v>11</v>
      </c>
      <c r="K6" s="1"/>
      <c r="L6" s="1"/>
    </row>
    <row r="7" spans="1:19" x14ac:dyDescent="0.25">
      <c r="I7" s="1"/>
      <c r="J7" s="108" t="s">
        <v>37</v>
      </c>
      <c r="K7" s="1"/>
      <c r="L7" s="1"/>
    </row>
    <row r="8" spans="1:19" x14ac:dyDescent="0.25">
      <c r="I8" s="1"/>
      <c r="J8" s="108"/>
      <c r="K8" s="1"/>
      <c r="L8" s="1"/>
    </row>
    <row r="9" spans="1:19" ht="15.75" x14ac:dyDescent="0.2">
      <c r="A9" s="205" t="s">
        <v>354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75"/>
    </row>
    <row r="10" spans="1:19" ht="12.75" x14ac:dyDescent="0.2">
      <c r="A10" s="193" t="s">
        <v>12</v>
      </c>
      <c r="B10" s="193" t="s">
        <v>334</v>
      </c>
      <c r="C10" s="193" t="s">
        <v>13</v>
      </c>
      <c r="D10" s="193" t="s">
        <v>14</v>
      </c>
      <c r="E10" s="193" t="s">
        <v>5</v>
      </c>
      <c r="F10" s="193" t="s">
        <v>333</v>
      </c>
      <c r="G10" s="193" t="s">
        <v>355</v>
      </c>
      <c r="H10" s="193" t="s">
        <v>335</v>
      </c>
      <c r="I10" s="207" t="s">
        <v>356</v>
      </c>
      <c r="J10" s="193" t="s">
        <v>357</v>
      </c>
      <c r="K10" s="193" t="s">
        <v>358</v>
      </c>
      <c r="L10" s="193" t="s">
        <v>336</v>
      </c>
      <c r="M10" s="192" t="s">
        <v>9</v>
      </c>
      <c r="N10" s="192" t="s">
        <v>337</v>
      </c>
      <c r="O10" s="192"/>
      <c r="P10" s="192" t="s">
        <v>338</v>
      </c>
      <c r="Q10" s="192"/>
      <c r="R10" s="192"/>
      <c r="S10" s="206" t="s">
        <v>359</v>
      </c>
    </row>
    <row r="11" spans="1:19" ht="25.5" x14ac:dyDescent="0.2">
      <c r="A11" s="193"/>
      <c r="B11" s="193"/>
      <c r="C11" s="193"/>
      <c r="D11" s="193"/>
      <c r="E11" s="193"/>
      <c r="F11" s="193"/>
      <c r="G11" s="193"/>
      <c r="H11" s="193"/>
      <c r="I11" s="207"/>
      <c r="J11" s="193"/>
      <c r="K11" s="193"/>
      <c r="L11" s="193"/>
      <c r="M11" s="192"/>
      <c r="N11" s="81" t="s">
        <v>1</v>
      </c>
      <c r="O11" s="81" t="s">
        <v>15</v>
      </c>
      <c r="P11" s="80">
        <v>2024</v>
      </c>
      <c r="Q11" s="80">
        <v>2025</v>
      </c>
      <c r="R11" s="80">
        <v>2026</v>
      </c>
      <c r="S11" s="206"/>
    </row>
    <row r="12" spans="1:19" ht="12.75" x14ac:dyDescent="0.2">
      <c r="A12" s="97">
        <v>1</v>
      </c>
      <c r="B12" s="97">
        <v>2</v>
      </c>
      <c r="C12" s="97">
        <v>3</v>
      </c>
      <c r="D12" s="97">
        <v>4</v>
      </c>
      <c r="E12" s="97">
        <v>5</v>
      </c>
      <c r="F12" s="97">
        <v>6</v>
      </c>
      <c r="G12" s="97">
        <v>7</v>
      </c>
      <c r="H12" s="97">
        <v>8</v>
      </c>
      <c r="I12" s="135">
        <v>9</v>
      </c>
      <c r="J12" s="97">
        <v>10</v>
      </c>
      <c r="K12" s="97">
        <v>11</v>
      </c>
      <c r="L12" s="97">
        <v>12</v>
      </c>
      <c r="M12" s="80"/>
      <c r="N12" s="81"/>
      <c r="O12" s="81"/>
      <c r="P12" s="80"/>
      <c r="Q12" s="80"/>
      <c r="R12" s="80"/>
      <c r="S12" s="98">
        <v>13</v>
      </c>
    </row>
    <row r="13" spans="1:19" x14ac:dyDescent="0.25">
      <c r="A13" s="82" t="s">
        <v>0</v>
      </c>
      <c r="B13" s="169" t="s">
        <v>138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83"/>
    </row>
    <row r="14" spans="1:19" ht="30" x14ac:dyDescent="0.25">
      <c r="A14" s="191" t="s">
        <v>0</v>
      </c>
      <c r="B14" s="194" t="s">
        <v>0</v>
      </c>
      <c r="C14" s="189" t="s">
        <v>139</v>
      </c>
      <c r="D14" s="189"/>
      <c r="E14" s="189"/>
      <c r="F14" s="195" t="s">
        <v>40</v>
      </c>
      <c r="G14" s="196"/>
      <c r="H14" s="197"/>
      <c r="I14" s="197"/>
      <c r="J14" s="197"/>
      <c r="K14" s="198"/>
      <c r="L14" s="195" t="s">
        <v>325</v>
      </c>
      <c r="M14" s="21" t="s">
        <v>128</v>
      </c>
      <c r="N14" s="57" t="s">
        <v>228</v>
      </c>
      <c r="O14" s="38" t="s">
        <v>17</v>
      </c>
      <c r="P14" s="112">
        <v>100</v>
      </c>
      <c r="Q14" s="112">
        <v>100</v>
      </c>
      <c r="R14" s="112">
        <v>100</v>
      </c>
      <c r="S14" s="83"/>
    </row>
    <row r="15" spans="1:19" ht="30" x14ac:dyDescent="0.25">
      <c r="A15" s="191"/>
      <c r="B15" s="194"/>
      <c r="C15" s="189"/>
      <c r="D15" s="189"/>
      <c r="E15" s="189"/>
      <c r="F15" s="195"/>
      <c r="G15" s="199"/>
      <c r="H15" s="200"/>
      <c r="I15" s="200"/>
      <c r="J15" s="200"/>
      <c r="K15" s="201"/>
      <c r="L15" s="195"/>
      <c r="M15" s="21" t="s">
        <v>38</v>
      </c>
      <c r="N15" s="21" t="s">
        <v>243</v>
      </c>
      <c r="O15" s="38" t="s">
        <v>17</v>
      </c>
      <c r="P15" s="112">
        <v>89</v>
      </c>
      <c r="Q15" s="112">
        <v>90</v>
      </c>
      <c r="R15" s="112">
        <v>92</v>
      </c>
      <c r="S15" s="83"/>
    </row>
    <row r="16" spans="1:19" ht="30" x14ac:dyDescent="0.25">
      <c r="A16" s="191"/>
      <c r="B16" s="194"/>
      <c r="C16" s="189"/>
      <c r="D16" s="189"/>
      <c r="E16" s="189"/>
      <c r="F16" s="195"/>
      <c r="G16" s="199"/>
      <c r="H16" s="200"/>
      <c r="I16" s="200"/>
      <c r="J16" s="200"/>
      <c r="K16" s="201"/>
      <c r="L16" s="195"/>
      <c r="M16" s="21" t="s">
        <v>39</v>
      </c>
      <c r="N16" s="21" t="s">
        <v>227</v>
      </c>
      <c r="O16" s="38" t="s">
        <v>18</v>
      </c>
      <c r="P16" s="112">
        <v>11.9</v>
      </c>
      <c r="Q16" s="112">
        <v>12</v>
      </c>
      <c r="R16" s="112">
        <v>12.2</v>
      </c>
      <c r="S16" s="83"/>
    </row>
    <row r="17" spans="1:20" ht="45" x14ac:dyDescent="0.25">
      <c r="A17" s="191"/>
      <c r="B17" s="194"/>
      <c r="C17" s="189"/>
      <c r="D17" s="189"/>
      <c r="E17" s="189"/>
      <c r="F17" s="195"/>
      <c r="G17" s="199"/>
      <c r="H17" s="200"/>
      <c r="I17" s="200"/>
      <c r="J17" s="200"/>
      <c r="K17" s="201"/>
      <c r="L17" s="195"/>
      <c r="M17" s="21" t="s">
        <v>129</v>
      </c>
      <c r="N17" s="57" t="s">
        <v>226</v>
      </c>
      <c r="O17" s="38" t="s">
        <v>17</v>
      </c>
      <c r="P17" s="112">
        <v>35</v>
      </c>
      <c r="Q17" s="112">
        <v>37</v>
      </c>
      <c r="R17" s="112">
        <v>39</v>
      </c>
      <c r="S17" s="83"/>
    </row>
    <row r="18" spans="1:20" ht="30" x14ac:dyDescent="0.25">
      <c r="A18" s="191"/>
      <c r="B18" s="194"/>
      <c r="C18" s="189"/>
      <c r="D18" s="189"/>
      <c r="E18" s="189"/>
      <c r="F18" s="195"/>
      <c r="G18" s="199"/>
      <c r="H18" s="200"/>
      <c r="I18" s="200"/>
      <c r="J18" s="200"/>
      <c r="K18" s="201"/>
      <c r="L18" s="195"/>
      <c r="M18" s="21" t="s">
        <v>130</v>
      </c>
      <c r="N18" s="21" t="s">
        <v>225</v>
      </c>
      <c r="O18" s="38" t="s">
        <v>17</v>
      </c>
      <c r="P18" s="112">
        <v>68</v>
      </c>
      <c r="Q18" s="112">
        <v>69</v>
      </c>
      <c r="R18" s="112">
        <v>70</v>
      </c>
      <c r="S18" s="83"/>
    </row>
    <row r="19" spans="1:20" ht="30" x14ac:dyDescent="0.25">
      <c r="A19" s="191"/>
      <c r="B19" s="194"/>
      <c r="C19" s="189"/>
      <c r="D19" s="189"/>
      <c r="E19" s="189"/>
      <c r="F19" s="195"/>
      <c r="G19" s="199"/>
      <c r="H19" s="200"/>
      <c r="I19" s="200"/>
      <c r="J19" s="200"/>
      <c r="K19" s="201"/>
      <c r="L19" s="195"/>
      <c r="M19" s="21" t="s">
        <v>140</v>
      </c>
      <c r="N19" s="21" t="s">
        <v>102</v>
      </c>
      <c r="O19" s="38" t="s">
        <v>17</v>
      </c>
      <c r="P19" s="112">
        <v>71</v>
      </c>
      <c r="Q19" s="112">
        <v>72</v>
      </c>
      <c r="R19" s="112">
        <v>73</v>
      </c>
      <c r="S19" s="83"/>
    </row>
    <row r="20" spans="1:20" x14ac:dyDescent="0.25">
      <c r="A20" s="191"/>
      <c r="B20" s="194"/>
      <c r="C20" s="189"/>
      <c r="D20" s="189"/>
      <c r="E20" s="189"/>
      <c r="F20" s="195"/>
      <c r="G20" s="202"/>
      <c r="H20" s="203"/>
      <c r="I20" s="203"/>
      <c r="J20" s="203"/>
      <c r="K20" s="204"/>
      <c r="L20" s="195"/>
      <c r="M20" s="21" t="s">
        <v>141</v>
      </c>
      <c r="N20" s="21" t="s">
        <v>149</v>
      </c>
      <c r="O20" s="38" t="s">
        <v>17</v>
      </c>
      <c r="P20" s="112">
        <v>94</v>
      </c>
      <c r="Q20" s="112">
        <v>95</v>
      </c>
      <c r="R20" s="112">
        <v>96</v>
      </c>
      <c r="S20" s="83"/>
    </row>
    <row r="21" spans="1:20" ht="30" x14ac:dyDescent="0.25">
      <c r="A21" s="191"/>
      <c r="B21" s="167" t="s">
        <v>0</v>
      </c>
      <c r="C21" s="168" t="s">
        <v>0</v>
      </c>
      <c r="D21" s="159" t="s">
        <v>41</v>
      </c>
      <c r="E21" s="159"/>
      <c r="F21" s="161" t="s">
        <v>27</v>
      </c>
      <c r="G21" s="160"/>
      <c r="H21" s="160"/>
      <c r="I21" s="160"/>
      <c r="J21" s="160"/>
      <c r="K21" s="160"/>
      <c r="L21" s="171" t="s">
        <v>25</v>
      </c>
      <c r="M21" s="22" t="s">
        <v>252</v>
      </c>
      <c r="N21" s="22" t="s">
        <v>232</v>
      </c>
      <c r="O21" s="23" t="s">
        <v>17</v>
      </c>
      <c r="P21" s="113">
        <v>17.600000000000001</v>
      </c>
      <c r="Q21" s="113">
        <v>18</v>
      </c>
      <c r="R21" s="113">
        <v>18.3</v>
      </c>
      <c r="S21" s="83"/>
      <c r="T21" s="58"/>
    </row>
    <row r="22" spans="1:20" ht="30" x14ac:dyDescent="0.25">
      <c r="A22" s="191"/>
      <c r="B22" s="167"/>
      <c r="C22" s="168"/>
      <c r="D22" s="159"/>
      <c r="E22" s="159"/>
      <c r="F22" s="161"/>
      <c r="G22" s="160"/>
      <c r="H22" s="160"/>
      <c r="I22" s="160"/>
      <c r="J22" s="160"/>
      <c r="K22" s="160"/>
      <c r="L22" s="171"/>
      <c r="M22" s="22" t="s">
        <v>253</v>
      </c>
      <c r="N22" s="24" t="s">
        <v>42</v>
      </c>
      <c r="O22" s="23" t="s">
        <v>17</v>
      </c>
      <c r="P22" s="113">
        <v>7.9</v>
      </c>
      <c r="Q22" s="113">
        <v>7.5</v>
      </c>
      <c r="R22" s="113">
        <v>7</v>
      </c>
      <c r="S22" s="83"/>
      <c r="T22" s="58"/>
    </row>
    <row r="23" spans="1:20" ht="30" x14ac:dyDescent="0.25">
      <c r="A23" s="191"/>
      <c r="B23" s="167"/>
      <c r="C23" s="168"/>
      <c r="D23" s="159"/>
      <c r="E23" s="159"/>
      <c r="F23" s="161"/>
      <c r="G23" s="160"/>
      <c r="H23" s="160"/>
      <c r="I23" s="160"/>
      <c r="J23" s="160"/>
      <c r="K23" s="160"/>
      <c r="L23" s="171"/>
      <c r="M23" s="22" t="s">
        <v>100</v>
      </c>
      <c r="N23" s="24" t="s">
        <v>229</v>
      </c>
      <c r="O23" s="23" t="s">
        <v>17</v>
      </c>
      <c r="P23" s="113">
        <v>100</v>
      </c>
      <c r="Q23" s="113">
        <v>100</v>
      </c>
      <c r="R23" s="113">
        <v>100</v>
      </c>
      <c r="S23" s="83"/>
      <c r="T23" s="58"/>
    </row>
    <row r="24" spans="1:20" ht="30" x14ac:dyDescent="0.25">
      <c r="A24" s="191"/>
      <c r="B24" s="167"/>
      <c r="C24" s="168"/>
      <c r="D24" s="159"/>
      <c r="E24" s="159"/>
      <c r="F24" s="161"/>
      <c r="G24" s="160"/>
      <c r="H24" s="160"/>
      <c r="I24" s="160"/>
      <c r="J24" s="160"/>
      <c r="K24" s="160"/>
      <c r="L24" s="171"/>
      <c r="M24" s="22" t="s">
        <v>98</v>
      </c>
      <c r="N24" s="24" t="s">
        <v>230</v>
      </c>
      <c r="O24" s="23" t="s">
        <v>116</v>
      </c>
      <c r="P24" s="113">
        <v>3.7</v>
      </c>
      <c r="Q24" s="113">
        <v>3.9</v>
      </c>
      <c r="R24" s="113">
        <v>3.9</v>
      </c>
      <c r="S24" s="83"/>
    </row>
    <row r="25" spans="1:20" ht="30" x14ac:dyDescent="0.25">
      <c r="A25" s="191"/>
      <c r="B25" s="167"/>
      <c r="C25" s="168"/>
      <c r="D25" s="159"/>
      <c r="E25" s="159"/>
      <c r="F25" s="161"/>
      <c r="G25" s="160"/>
      <c r="H25" s="160"/>
      <c r="I25" s="160"/>
      <c r="J25" s="160"/>
      <c r="K25" s="160"/>
      <c r="L25" s="171"/>
      <c r="M25" s="22" t="s">
        <v>99</v>
      </c>
      <c r="N25" s="24" t="s">
        <v>231</v>
      </c>
      <c r="O25" s="23" t="s">
        <v>17</v>
      </c>
      <c r="P25" s="113">
        <v>64.599999999999994</v>
      </c>
      <c r="Q25" s="113">
        <v>67.8</v>
      </c>
      <c r="R25" s="113">
        <v>70</v>
      </c>
      <c r="S25" s="83"/>
    </row>
    <row r="26" spans="1:20" ht="30" x14ac:dyDescent="0.25">
      <c r="A26" s="191"/>
      <c r="B26" s="167"/>
      <c r="C26" s="168"/>
      <c r="D26" s="159"/>
      <c r="E26" s="159"/>
      <c r="F26" s="161"/>
      <c r="G26" s="160"/>
      <c r="H26" s="160"/>
      <c r="I26" s="160"/>
      <c r="J26" s="160"/>
      <c r="K26" s="160"/>
      <c r="L26" s="171"/>
      <c r="M26" s="22" t="s">
        <v>278</v>
      </c>
      <c r="N26" s="24" t="s">
        <v>254</v>
      </c>
      <c r="O26" s="23" t="s">
        <v>17</v>
      </c>
      <c r="P26" s="113">
        <v>22</v>
      </c>
      <c r="Q26" s="113">
        <v>21.7</v>
      </c>
      <c r="R26" s="113">
        <v>21.7</v>
      </c>
      <c r="S26" s="83"/>
    </row>
    <row r="27" spans="1:20" x14ac:dyDescent="0.25">
      <c r="A27" s="191"/>
      <c r="B27" s="167"/>
      <c r="C27" s="162" t="s">
        <v>0</v>
      </c>
      <c r="D27" s="27">
        <v>191130079</v>
      </c>
      <c r="E27" s="42" t="s">
        <v>20</v>
      </c>
      <c r="F27" s="25" t="s">
        <v>25</v>
      </c>
      <c r="G27" s="111">
        <v>300</v>
      </c>
      <c r="H27" s="111"/>
      <c r="I27" s="120">
        <v>294.10000000000002</v>
      </c>
      <c r="J27" s="111">
        <v>424.1</v>
      </c>
      <c r="K27" s="111">
        <v>508.9</v>
      </c>
      <c r="L27" s="27" t="s">
        <v>25</v>
      </c>
      <c r="M27" s="28"/>
      <c r="N27" s="43"/>
      <c r="O27" s="85"/>
      <c r="P27" s="115"/>
      <c r="Q27" s="116"/>
      <c r="R27" s="116"/>
      <c r="S27" s="83"/>
    </row>
    <row r="28" spans="1:20" ht="30" x14ac:dyDescent="0.25">
      <c r="A28" s="191"/>
      <c r="B28" s="167"/>
      <c r="C28" s="162"/>
      <c r="D28" s="27">
        <v>191130079</v>
      </c>
      <c r="E28" s="42" t="s">
        <v>21</v>
      </c>
      <c r="F28" s="25" t="s">
        <v>25</v>
      </c>
      <c r="G28" s="111">
        <v>1216</v>
      </c>
      <c r="H28" s="111"/>
      <c r="I28" s="120">
        <v>1328.9</v>
      </c>
      <c r="J28" s="111">
        <v>1607.7</v>
      </c>
      <c r="K28" s="111">
        <v>1929.2</v>
      </c>
      <c r="L28" s="27" t="s">
        <v>25</v>
      </c>
      <c r="M28" s="28"/>
      <c r="N28" s="43"/>
      <c r="O28" s="85"/>
      <c r="P28" s="115"/>
      <c r="Q28" s="116"/>
      <c r="R28" s="116"/>
      <c r="S28" s="83"/>
    </row>
    <row r="29" spans="1:20" x14ac:dyDescent="0.25">
      <c r="A29" s="191"/>
      <c r="B29" s="167"/>
      <c r="C29" s="162"/>
      <c r="D29" s="27">
        <v>191130079</v>
      </c>
      <c r="E29" s="42" t="s">
        <v>23</v>
      </c>
      <c r="F29" s="25" t="s">
        <v>25</v>
      </c>
      <c r="G29" s="111">
        <v>5.3</v>
      </c>
      <c r="H29" s="111"/>
      <c r="I29" s="120">
        <v>6</v>
      </c>
      <c r="J29" s="111">
        <v>7</v>
      </c>
      <c r="K29" s="111">
        <v>7</v>
      </c>
      <c r="L29" s="27" t="s">
        <v>25</v>
      </c>
      <c r="M29" s="28"/>
      <c r="N29" s="43"/>
      <c r="O29" s="85"/>
      <c r="P29" s="115"/>
      <c r="Q29" s="116"/>
      <c r="R29" s="116"/>
      <c r="S29" s="83"/>
    </row>
    <row r="30" spans="1:20" ht="14.25" x14ac:dyDescent="0.2">
      <c r="A30" s="191"/>
      <c r="B30" s="167"/>
      <c r="C30" s="162"/>
      <c r="D30" s="157" t="s">
        <v>28</v>
      </c>
      <c r="E30" s="157"/>
      <c r="F30" s="157"/>
      <c r="G30" s="50">
        <f>SUM(G27:G29)</f>
        <v>1521.3</v>
      </c>
      <c r="H30" s="50">
        <f t="shared" ref="H30:K30" si="0">SUM(H27:H29)</f>
        <v>0</v>
      </c>
      <c r="I30" s="89">
        <f t="shared" si="0"/>
        <v>1629</v>
      </c>
      <c r="J30" s="50">
        <f t="shared" si="0"/>
        <v>2038.8000000000002</v>
      </c>
      <c r="K30" s="50">
        <f t="shared" si="0"/>
        <v>2445.1</v>
      </c>
      <c r="L30" s="30" t="s">
        <v>25</v>
      </c>
      <c r="M30" s="31" t="s">
        <v>25</v>
      </c>
      <c r="N30" s="31" t="s">
        <v>25</v>
      </c>
      <c r="O30" s="31" t="s">
        <v>25</v>
      </c>
      <c r="P30" s="117" t="s">
        <v>25</v>
      </c>
      <c r="Q30" s="117" t="s">
        <v>25</v>
      </c>
      <c r="R30" s="117" t="s">
        <v>25</v>
      </c>
      <c r="S30" s="86">
        <f>(I30-G30)/G30</f>
        <v>7.079471504634198E-2</v>
      </c>
    </row>
    <row r="31" spans="1:20" ht="30" x14ac:dyDescent="0.25">
      <c r="A31" s="191"/>
      <c r="B31" s="167"/>
      <c r="C31" s="158" t="s">
        <v>16</v>
      </c>
      <c r="D31" s="159" t="s">
        <v>363</v>
      </c>
      <c r="E31" s="159"/>
      <c r="F31" s="161" t="s">
        <v>27</v>
      </c>
      <c r="G31" s="160"/>
      <c r="H31" s="160"/>
      <c r="I31" s="160"/>
      <c r="J31" s="160"/>
      <c r="K31" s="160"/>
      <c r="L31" s="171" t="s">
        <v>25</v>
      </c>
      <c r="M31" s="63" t="s">
        <v>269</v>
      </c>
      <c r="N31" s="63" t="s">
        <v>232</v>
      </c>
      <c r="O31" s="23" t="s">
        <v>17</v>
      </c>
      <c r="P31" s="65">
        <v>20</v>
      </c>
      <c r="Q31" s="65">
        <v>30</v>
      </c>
      <c r="R31" s="65">
        <v>30</v>
      </c>
      <c r="S31" s="83"/>
      <c r="T31" s="58"/>
    </row>
    <row r="32" spans="1:20" ht="30" x14ac:dyDescent="0.25">
      <c r="A32" s="191"/>
      <c r="B32" s="167"/>
      <c r="C32" s="158"/>
      <c r="D32" s="159"/>
      <c r="E32" s="159"/>
      <c r="F32" s="161"/>
      <c r="G32" s="160"/>
      <c r="H32" s="160"/>
      <c r="I32" s="160"/>
      <c r="J32" s="160"/>
      <c r="K32" s="160"/>
      <c r="L32" s="171"/>
      <c r="M32" s="63" t="s">
        <v>270</v>
      </c>
      <c r="N32" s="64" t="s">
        <v>42</v>
      </c>
      <c r="O32" s="23" t="s">
        <v>17</v>
      </c>
      <c r="P32" s="65">
        <v>3.1</v>
      </c>
      <c r="Q32" s="65">
        <v>3</v>
      </c>
      <c r="R32" s="65">
        <v>2.9</v>
      </c>
      <c r="S32" s="83"/>
      <c r="T32" s="58"/>
    </row>
    <row r="33" spans="1:20" ht="30" x14ac:dyDescent="0.25">
      <c r="A33" s="191"/>
      <c r="B33" s="167"/>
      <c r="C33" s="158"/>
      <c r="D33" s="159"/>
      <c r="E33" s="159"/>
      <c r="F33" s="161"/>
      <c r="G33" s="160"/>
      <c r="H33" s="160"/>
      <c r="I33" s="160"/>
      <c r="J33" s="160"/>
      <c r="K33" s="160"/>
      <c r="L33" s="171"/>
      <c r="M33" s="63" t="s">
        <v>107</v>
      </c>
      <c r="N33" s="64" t="s">
        <v>229</v>
      </c>
      <c r="O33" s="23" t="s">
        <v>17</v>
      </c>
      <c r="P33" s="65">
        <v>100</v>
      </c>
      <c r="Q33" s="65">
        <v>100</v>
      </c>
      <c r="R33" s="65">
        <v>100</v>
      </c>
      <c r="S33" s="83"/>
      <c r="T33" s="58"/>
    </row>
    <row r="34" spans="1:20" ht="30" x14ac:dyDescent="0.25">
      <c r="A34" s="191"/>
      <c r="B34" s="167"/>
      <c r="C34" s="158"/>
      <c r="D34" s="159"/>
      <c r="E34" s="159"/>
      <c r="F34" s="161"/>
      <c r="G34" s="160"/>
      <c r="H34" s="160"/>
      <c r="I34" s="160"/>
      <c r="J34" s="160"/>
      <c r="K34" s="160"/>
      <c r="L34" s="171"/>
      <c r="M34" s="63" t="s">
        <v>108</v>
      </c>
      <c r="N34" s="64" t="s">
        <v>230</v>
      </c>
      <c r="O34" s="23" t="s">
        <v>116</v>
      </c>
      <c r="P34" s="65">
        <v>1.2</v>
      </c>
      <c r="Q34" s="65">
        <v>1.3</v>
      </c>
      <c r="R34" s="65">
        <v>1.4</v>
      </c>
      <c r="S34" s="83"/>
    </row>
    <row r="35" spans="1:20" ht="30" x14ac:dyDescent="0.25">
      <c r="A35" s="191"/>
      <c r="B35" s="167"/>
      <c r="C35" s="158"/>
      <c r="D35" s="159"/>
      <c r="E35" s="159"/>
      <c r="F35" s="161"/>
      <c r="G35" s="160"/>
      <c r="H35" s="160"/>
      <c r="I35" s="160"/>
      <c r="J35" s="160"/>
      <c r="K35" s="160"/>
      <c r="L35" s="171"/>
      <c r="M35" s="63" t="s">
        <v>109</v>
      </c>
      <c r="N35" s="24" t="s">
        <v>231</v>
      </c>
      <c r="O35" s="23" t="s">
        <v>17</v>
      </c>
      <c r="P35" s="65">
        <v>76</v>
      </c>
      <c r="Q35" s="65">
        <v>77</v>
      </c>
      <c r="R35" s="65">
        <v>78</v>
      </c>
      <c r="S35" s="83"/>
    </row>
    <row r="36" spans="1:20" ht="30" x14ac:dyDescent="0.25">
      <c r="A36" s="191"/>
      <c r="B36" s="167"/>
      <c r="C36" s="158"/>
      <c r="D36" s="159"/>
      <c r="E36" s="159"/>
      <c r="F36" s="161"/>
      <c r="G36" s="160"/>
      <c r="H36" s="160"/>
      <c r="I36" s="160"/>
      <c r="J36" s="160"/>
      <c r="K36" s="160"/>
      <c r="L36" s="171"/>
      <c r="M36" s="22" t="s">
        <v>277</v>
      </c>
      <c r="N36" s="24" t="s">
        <v>254</v>
      </c>
      <c r="O36" s="23" t="s">
        <v>17</v>
      </c>
      <c r="P36" s="65">
        <v>34</v>
      </c>
      <c r="Q36" s="65">
        <v>35</v>
      </c>
      <c r="R36" s="65">
        <v>36</v>
      </c>
      <c r="S36" s="83"/>
    </row>
    <row r="37" spans="1:20" x14ac:dyDescent="0.25">
      <c r="A37" s="191"/>
      <c r="B37" s="167"/>
      <c r="C37" s="162" t="s">
        <v>16</v>
      </c>
      <c r="D37" s="27">
        <v>191130111</v>
      </c>
      <c r="E37" s="42" t="s">
        <v>20</v>
      </c>
      <c r="F37" s="25" t="s">
        <v>25</v>
      </c>
      <c r="G37" s="26">
        <v>174.6</v>
      </c>
      <c r="H37" s="26"/>
      <c r="I37" s="120">
        <v>182.8</v>
      </c>
      <c r="J37" s="111">
        <v>216.48</v>
      </c>
      <c r="K37" s="111">
        <v>238.12799999999999</v>
      </c>
      <c r="L37" s="27" t="s">
        <v>25</v>
      </c>
      <c r="M37" s="28"/>
      <c r="N37" s="43"/>
      <c r="O37" s="85"/>
      <c r="P37" s="115"/>
      <c r="Q37" s="116"/>
      <c r="R37" s="116"/>
      <c r="S37" s="83"/>
    </row>
    <row r="38" spans="1:20" ht="30" x14ac:dyDescent="0.25">
      <c r="A38" s="191"/>
      <c r="B38" s="167"/>
      <c r="C38" s="162"/>
      <c r="D38" s="27">
        <v>191130111</v>
      </c>
      <c r="E38" s="42" t="s">
        <v>21</v>
      </c>
      <c r="F38" s="25" t="s">
        <v>25</v>
      </c>
      <c r="G38" s="26">
        <v>461.4</v>
      </c>
      <c r="H38" s="26"/>
      <c r="I38" s="120">
        <v>480.9</v>
      </c>
      <c r="J38" s="111">
        <v>528.28599999999994</v>
      </c>
      <c r="K38" s="111">
        <v>581.11500000000001</v>
      </c>
      <c r="L38" s="27" t="s">
        <v>25</v>
      </c>
      <c r="M38" s="28"/>
      <c r="N38" s="32"/>
      <c r="O38" s="85"/>
      <c r="P38" s="115"/>
      <c r="Q38" s="116"/>
      <c r="R38" s="116"/>
      <c r="S38" s="83"/>
    </row>
    <row r="39" spans="1:20" x14ac:dyDescent="0.25">
      <c r="A39" s="191"/>
      <c r="B39" s="167"/>
      <c r="C39" s="162"/>
      <c r="D39" s="27">
        <v>191130111</v>
      </c>
      <c r="E39" s="42" t="s">
        <v>23</v>
      </c>
      <c r="F39" s="25" t="s">
        <v>25</v>
      </c>
      <c r="G39" s="26">
        <v>1.8</v>
      </c>
      <c r="H39" s="26"/>
      <c r="I39" s="120">
        <v>2</v>
      </c>
      <c r="J39" s="111">
        <v>2.2000000000000002</v>
      </c>
      <c r="K39" s="111">
        <v>2.42</v>
      </c>
      <c r="L39" s="27" t="s">
        <v>25</v>
      </c>
      <c r="M39" s="28"/>
      <c r="N39" s="43"/>
      <c r="O39" s="85"/>
      <c r="P39" s="115"/>
      <c r="Q39" s="116"/>
      <c r="R39" s="116"/>
      <c r="S39" s="83"/>
    </row>
    <row r="40" spans="1:20" ht="14.25" x14ac:dyDescent="0.2">
      <c r="A40" s="191"/>
      <c r="B40" s="167"/>
      <c r="C40" s="162"/>
      <c r="D40" s="157" t="s">
        <v>28</v>
      </c>
      <c r="E40" s="157"/>
      <c r="F40" s="157"/>
      <c r="G40" s="50">
        <f>SUM(G37:G39)</f>
        <v>637.79999999999995</v>
      </c>
      <c r="H40" s="50">
        <f t="shared" ref="H40" si="1">SUM(H37:H39)</f>
        <v>0</v>
      </c>
      <c r="I40" s="89">
        <f t="shared" ref="I40" si="2">SUM(I37:I39)</f>
        <v>665.7</v>
      </c>
      <c r="J40" s="50">
        <f t="shared" ref="J40" si="3">SUM(J37:J39)</f>
        <v>746.96600000000001</v>
      </c>
      <c r="K40" s="50">
        <f t="shared" ref="K40" si="4">SUM(K37:K39)</f>
        <v>821.6629999999999</v>
      </c>
      <c r="L40" s="30" t="s">
        <v>25</v>
      </c>
      <c r="M40" s="31" t="s">
        <v>25</v>
      </c>
      <c r="N40" s="31" t="s">
        <v>25</v>
      </c>
      <c r="O40" s="31" t="s">
        <v>25</v>
      </c>
      <c r="P40" s="117" t="s">
        <v>25</v>
      </c>
      <c r="Q40" s="117" t="s">
        <v>25</v>
      </c>
      <c r="R40" s="117" t="s">
        <v>25</v>
      </c>
      <c r="S40" s="86">
        <f>(I40-G40)/G40</f>
        <v>4.3744120413923004E-2</v>
      </c>
    </row>
    <row r="41" spans="1:20" ht="45" x14ac:dyDescent="0.25">
      <c r="A41" s="191"/>
      <c r="B41" s="167"/>
      <c r="C41" s="158" t="s">
        <v>32</v>
      </c>
      <c r="D41" s="159" t="s">
        <v>364</v>
      </c>
      <c r="E41" s="159"/>
      <c r="F41" s="161" t="s">
        <v>27</v>
      </c>
      <c r="G41" s="160"/>
      <c r="H41" s="160"/>
      <c r="I41" s="160"/>
      <c r="J41" s="160"/>
      <c r="K41" s="160"/>
      <c r="L41" s="171" t="s">
        <v>25</v>
      </c>
      <c r="M41" s="63" t="s">
        <v>271</v>
      </c>
      <c r="N41" s="64" t="s">
        <v>226</v>
      </c>
      <c r="O41" s="65" t="s">
        <v>17</v>
      </c>
      <c r="P41" s="65">
        <v>55</v>
      </c>
      <c r="Q41" s="65">
        <v>60</v>
      </c>
      <c r="R41" s="65">
        <v>65</v>
      </c>
      <c r="S41" s="83"/>
      <c r="T41" s="58"/>
    </row>
    <row r="42" spans="1:20" ht="30" x14ac:dyDescent="0.25">
      <c r="A42" s="191"/>
      <c r="B42" s="167"/>
      <c r="C42" s="158"/>
      <c r="D42" s="159"/>
      <c r="E42" s="159"/>
      <c r="F42" s="161"/>
      <c r="G42" s="160"/>
      <c r="H42" s="160"/>
      <c r="I42" s="160"/>
      <c r="J42" s="160"/>
      <c r="K42" s="160"/>
      <c r="L42" s="171"/>
      <c r="M42" s="63" t="s">
        <v>272</v>
      </c>
      <c r="N42" s="64" t="s">
        <v>42</v>
      </c>
      <c r="O42" s="65" t="s">
        <v>17</v>
      </c>
      <c r="P42" s="65">
        <v>3.5</v>
      </c>
      <c r="Q42" s="65">
        <v>3.2</v>
      </c>
      <c r="R42" s="65">
        <v>2.8</v>
      </c>
      <c r="S42" s="83"/>
      <c r="T42" s="58"/>
    </row>
    <row r="43" spans="1:20" ht="30" x14ac:dyDescent="0.25">
      <c r="A43" s="191"/>
      <c r="B43" s="167"/>
      <c r="C43" s="158"/>
      <c r="D43" s="159"/>
      <c r="E43" s="159"/>
      <c r="F43" s="161"/>
      <c r="G43" s="160"/>
      <c r="H43" s="160"/>
      <c r="I43" s="160"/>
      <c r="J43" s="160"/>
      <c r="K43" s="160"/>
      <c r="L43" s="171"/>
      <c r="M43" s="63" t="s">
        <v>110</v>
      </c>
      <c r="N43" s="64" t="s">
        <v>229</v>
      </c>
      <c r="O43" s="65" t="s">
        <v>17</v>
      </c>
      <c r="P43" s="65">
        <v>100</v>
      </c>
      <c r="Q43" s="65">
        <v>100</v>
      </c>
      <c r="R43" s="65">
        <v>100</v>
      </c>
      <c r="S43" s="83"/>
      <c r="T43" s="58"/>
    </row>
    <row r="44" spans="1:20" ht="30" x14ac:dyDescent="0.25">
      <c r="A44" s="191"/>
      <c r="B44" s="167"/>
      <c r="C44" s="158"/>
      <c r="D44" s="159"/>
      <c r="E44" s="159"/>
      <c r="F44" s="161"/>
      <c r="G44" s="160"/>
      <c r="H44" s="160"/>
      <c r="I44" s="160"/>
      <c r="J44" s="160"/>
      <c r="K44" s="160"/>
      <c r="L44" s="171"/>
      <c r="M44" s="63" t="s">
        <v>111</v>
      </c>
      <c r="N44" s="64" t="s">
        <v>230</v>
      </c>
      <c r="O44" s="65" t="s">
        <v>116</v>
      </c>
      <c r="P44" s="65">
        <v>1</v>
      </c>
      <c r="Q44" s="65">
        <v>1.3</v>
      </c>
      <c r="R44" s="65">
        <v>1.4</v>
      </c>
      <c r="S44" s="83"/>
    </row>
    <row r="45" spans="1:20" ht="30" x14ac:dyDescent="0.25">
      <c r="A45" s="191"/>
      <c r="B45" s="167"/>
      <c r="C45" s="158"/>
      <c r="D45" s="159"/>
      <c r="E45" s="159"/>
      <c r="F45" s="161"/>
      <c r="G45" s="160"/>
      <c r="H45" s="160"/>
      <c r="I45" s="160"/>
      <c r="J45" s="160"/>
      <c r="K45" s="160"/>
      <c r="L45" s="171"/>
      <c r="M45" s="63" t="s">
        <v>112</v>
      </c>
      <c r="N45" s="64" t="s">
        <v>231</v>
      </c>
      <c r="O45" s="65" t="s">
        <v>17</v>
      </c>
      <c r="P45" s="65">
        <v>65</v>
      </c>
      <c r="Q45" s="65">
        <v>68</v>
      </c>
      <c r="R45" s="65">
        <v>70</v>
      </c>
      <c r="S45" s="83"/>
    </row>
    <row r="46" spans="1:20" ht="30" x14ac:dyDescent="0.25">
      <c r="A46" s="191"/>
      <c r="B46" s="167"/>
      <c r="C46" s="158"/>
      <c r="D46" s="159"/>
      <c r="E46" s="159"/>
      <c r="F46" s="161"/>
      <c r="G46" s="160"/>
      <c r="H46" s="160"/>
      <c r="I46" s="160"/>
      <c r="J46" s="160"/>
      <c r="K46" s="160"/>
      <c r="L46" s="171"/>
      <c r="M46" s="22" t="s">
        <v>276</v>
      </c>
      <c r="N46" s="24" t="s">
        <v>254</v>
      </c>
      <c r="O46" s="23" t="s">
        <v>17</v>
      </c>
      <c r="P46" s="65">
        <v>22.21</v>
      </c>
      <c r="Q46" s="65">
        <v>22.21</v>
      </c>
      <c r="R46" s="65">
        <v>22.6</v>
      </c>
      <c r="S46" s="83"/>
    </row>
    <row r="47" spans="1:20" x14ac:dyDescent="0.25">
      <c r="A47" s="191"/>
      <c r="B47" s="167"/>
      <c r="C47" s="162" t="s">
        <v>32</v>
      </c>
      <c r="D47" s="27">
        <v>191130645</v>
      </c>
      <c r="E47" s="42" t="s">
        <v>20</v>
      </c>
      <c r="F47" s="25" t="s">
        <v>25</v>
      </c>
      <c r="G47" s="26">
        <v>419.9</v>
      </c>
      <c r="H47" s="26"/>
      <c r="I47" s="120">
        <v>350.8</v>
      </c>
      <c r="J47" s="111">
        <v>406.6</v>
      </c>
      <c r="K47" s="111">
        <v>447.2</v>
      </c>
      <c r="L47" s="27" t="s">
        <v>25</v>
      </c>
      <c r="M47" s="28"/>
      <c r="N47" s="43"/>
      <c r="O47" s="85"/>
      <c r="P47" s="115"/>
      <c r="Q47" s="116"/>
      <c r="R47" s="116"/>
      <c r="S47" s="83"/>
    </row>
    <row r="48" spans="1:20" ht="30" x14ac:dyDescent="0.25">
      <c r="A48" s="191"/>
      <c r="B48" s="167"/>
      <c r="C48" s="162"/>
      <c r="D48" s="27">
        <v>191130645</v>
      </c>
      <c r="E48" s="42" t="s">
        <v>21</v>
      </c>
      <c r="F48" s="25" t="s">
        <v>25</v>
      </c>
      <c r="G48" s="26">
        <v>1626.38</v>
      </c>
      <c r="H48" s="26"/>
      <c r="I48" s="120">
        <v>1872</v>
      </c>
      <c r="J48" s="111">
        <v>1945.3</v>
      </c>
      <c r="K48" s="111">
        <v>2139.8000000000002</v>
      </c>
      <c r="L48" s="27" t="s">
        <v>25</v>
      </c>
      <c r="M48" s="28"/>
      <c r="N48" s="32"/>
      <c r="O48" s="85"/>
      <c r="P48" s="115"/>
      <c r="Q48" s="116"/>
      <c r="R48" s="116"/>
      <c r="S48" s="83"/>
    </row>
    <row r="49" spans="1:20" x14ac:dyDescent="0.25">
      <c r="A49" s="191"/>
      <c r="B49" s="167"/>
      <c r="C49" s="162"/>
      <c r="D49" s="27">
        <v>191130645</v>
      </c>
      <c r="E49" s="42" t="s">
        <v>23</v>
      </c>
      <c r="F49" s="25" t="s">
        <v>25</v>
      </c>
      <c r="G49" s="26">
        <v>46.5</v>
      </c>
      <c r="H49" s="26"/>
      <c r="I49" s="120">
        <f>77+4.3</f>
        <v>81.3</v>
      </c>
      <c r="J49" s="111">
        <v>80</v>
      </c>
      <c r="K49" s="111">
        <v>82</v>
      </c>
      <c r="L49" s="27" t="s">
        <v>25</v>
      </c>
      <c r="M49" s="28"/>
      <c r="N49" s="43"/>
      <c r="O49" s="85"/>
      <c r="P49" s="115"/>
      <c r="Q49" s="116"/>
      <c r="R49" s="116"/>
      <c r="S49" s="83"/>
    </row>
    <row r="50" spans="1:20" ht="14.25" x14ac:dyDescent="0.2">
      <c r="A50" s="191"/>
      <c r="B50" s="167"/>
      <c r="C50" s="162"/>
      <c r="D50" s="157" t="s">
        <v>28</v>
      </c>
      <c r="E50" s="157"/>
      <c r="F50" s="157"/>
      <c r="G50" s="50">
        <f>SUM(G47:G49)</f>
        <v>2092.7800000000002</v>
      </c>
      <c r="H50" s="50">
        <f t="shared" ref="H50" si="5">SUM(H47:H49)</f>
        <v>0</v>
      </c>
      <c r="I50" s="89">
        <f t="shared" ref="I50" si="6">SUM(I47:I49)</f>
        <v>2304.1000000000004</v>
      </c>
      <c r="J50" s="50">
        <f t="shared" ref="J50" si="7">SUM(J47:J49)</f>
        <v>2431.9</v>
      </c>
      <c r="K50" s="50">
        <f t="shared" ref="K50" si="8">SUM(K47:K49)</f>
        <v>2669</v>
      </c>
      <c r="L50" s="30" t="s">
        <v>25</v>
      </c>
      <c r="M50" s="31" t="s">
        <v>25</v>
      </c>
      <c r="N50" s="31" t="s">
        <v>25</v>
      </c>
      <c r="O50" s="31" t="s">
        <v>25</v>
      </c>
      <c r="P50" s="117" t="s">
        <v>25</v>
      </c>
      <c r="Q50" s="117" t="s">
        <v>25</v>
      </c>
      <c r="R50" s="117" t="s">
        <v>25</v>
      </c>
      <c r="S50" s="86">
        <f>(I50-G50)/G50</f>
        <v>0.10097573562438486</v>
      </c>
    </row>
    <row r="51" spans="1:20" ht="30" x14ac:dyDescent="0.25">
      <c r="A51" s="191"/>
      <c r="B51" s="167"/>
      <c r="C51" s="158" t="s">
        <v>33</v>
      </c>
      <c r="D51" s="159" t="s">
        <v>365</v>
      </c>
      <c r="E51" s="159"/>
      <c r="F51" s="161" t="s">
        <v>27</v>
      </c>
      <c r="G51" s="160"/>
      <c r="H51" s="160"/>
      <c r="I51" s="160"/>
      <c r="J51" s="160"/>
      <c r="K51" s="160"/>
      <c r="L51" s="171" t="s">
        <v>25</v>
      </c>
      <c r="M51" s="63" t="s">
        <v>255</v>
      </c>
      <c r="N51" s="64" t="s">
        <v>42</v>
      </c>
      <c r="O51" s="65" t="s">
        <v>17</v>
      </c>
      <c r="P51" s="65">
        <v>3</v>
      </c>
      <c r="Q51" s="65">
        <v>3</v>
      </c>
      <c r="R51" s="65">
        <v>3</v>
      </c>
      <c r="S51" s="83"/>
      <c r="T51" s="58"/>
    </row>
    <row r="52" spans="1:20" ht="30" x14ac:dyDescent="0.25">
      <c r="A52" s="191"/>
      <c r="B52" s="167"/>
      <c r="C52" s="158"/>
      <c r="D52" s="159"/>
      <c r="E52" s="159"/>
      <c r="F52" s="161"/>
      <c r="G52" s="160"/>
      <c r="H52" s="160"/>
      <c r="I52" s="160"/>
      <c r="J52" s="160"/>
      <c r="K52" s="160"/>
      <c r="L52" s="171"/>
      <c r="M52" s="63" t="s">
        <v>113</v>
      </c>
      <c r="N52" s="64" t="s">
        <v>229</v>
      </c>
      <c r="O52" s="65" t="s">
        <v>17</v>
      </c>
      <c r="P52" s="65">
        <v>100</v>
      </c>
      <c r="Q52" s="65">
        <v>100</v>
      </c>
      <c r="R52" s="65">
        <v>100</v>
      </c>
      <c r="S52" s="83"/>
      <c r="T52" s="58"/>
    </row>
    <row r="53" spans="1:20" ht="30" x14ac:dyDescent="0.25">
      <c r="A53" s="191"/>
      <c r="B53" s="167"/>
      <c r="C53" s="158"/>
      <c r="D53" s="159"/>
      <c r="E53" s="159"/>
      <c r="F53" s="161"/>
      <c r="G53" s="160"/>
      <c r="H53" s="160"/>
      <c r="I53" s="160"/>
      <c r="J53" s="160"/>
      <c r="K53" s="160"/>
      <c r="L53" s="171"/>
      <c r="M53" s="63" t="s">
        <v>114</v>
      </c>
      <c r="N53" s="64" t="s">
        <v>230</v>
      </c>
      <c r="O53" s="65" t="s">
        <v>116</v>
      </c>
      <c r="P53" s="65">
        <v>0.1</v>
      </c>
      <c r="Q53" s="65">
        <v>0.1</v>
      </c>
      <c r="R53" s="65">
        <v>0.1</v>
      </c>
      <c r="S53" s="83"/>
    </row>
    <row r="54" spans="1:20" ht="30" x14ac:dyDescent="0.25">
      <c r="A54" s="191"/>
      <c r="B54" s="167"/>
      <c r="C54" s="158"/>
      <c r="D54" s="159"/>
      <c r="E54" s="159"/>
      <c r="F54" s="161"/>
      <c r="G54" s="160"/>
      <c r="H54" s="160"/>
      <c r="I54" s="160"/>
      <c r="J54" s="160"/>
      <c r="K54" s="160"/>
      <c r="L54" s="171"/>
      <c r="M54" s="63" t="s">
        <v>115</v>
      </c>
      <c r="N54" s="64" t="s">
        <v>231</v>
      </c>
      <c r="O54" s="65" t="s">
        <v>17</v>
      </c>
      <c r="P54" s="65">
        <v>65</v>
      </c>
      <c r="Q54" s="65">
        <v>70</v>
      </c>
      <c r="R54" s="65">
        <v>75</v>
      </c>
      <c r="S54" s="83"/>
    </row>
    <row r="55" spans="1:20" ht="30" x14ac:dyDescent="0.25">
      <c r="A55" s="191"/>
      <c r="B55" s="167"/>
      <c r="C55" s="158"/>
      <c r="D55" s="159"/>
      <c r="E55" s="159"/>
      <c r="F55" s="161"/>
      <c r="G55" s="160"/>
      <c r="H55" s="160"/>
      <c r="I55" s="160"/>
      <c r="J55" s="160"/>
      <c r="K55" s="160"/>
      <c r="L55" s="171"/>
      <c r="M55" s="63" t="s">
        <v>256</v>
      </c>
      <c r="N55" s="64" t="s">
        <v>104</v>
      </c>
      <c r="O55" s="65" t="s">
        <v>17</v>
      </c>
      <c r="P55" s="65">
        <v>45</v>
      </c>
      <c r="Q55" s="65">
        <v>45</v>
      </c>
      <c r="R55" s="65">
        <v>45</v>
      </c>
      <c r="S55" s="83"/>
    </row>
    <row r="56" spans="1:20" x14ac:dyDescent="0.25">
      <c r="A56" s="191"/>
      <c r="B56" s="167"/>
      <c r="C56" s="158"/>
      <c r="D56" s="159"/>
      <c r="E56" s="159"/>
      <c r="F56" s="161"/>
      <c r="G56" s="160"/>
      <c r="H56" s="160"/>
      <c r="I56" s="160"/>
      <c r="J56" s="160"/>
      <c r="K56" s="160"/>
      <c r="L56" s="171"/>
      <c r="M56" s="22" t="s">
        <v>275</v>
      </c>
      <c r="N56" s="24" t="s">
        <v>282</v>
      </c>
      <c r="O56" s="23" t="s">
        <v>17</v>
      </c>
      <c r="P56" s="65">
        <v>0.9</v>
      </c>
      <c r="Q56" s="65">
        <v>0.9</v>
      </c>
      <c r="R56" s="65">
        <v>0.9</v>
      </c>
      <c r="S56" s="83"/>
    </row>
    <row r="57" spans="1:20" x14ac:dyDescent="0.25">
      <c r="A57" s="191"/>
      <c r="B57" s="167"/>
      <c r="C57" s="162" t="s">
        <v>33</v>
      </c>
      <c r="D57" s="27">
        <v>190986017</v>
      </c>
      <c r="E57" s="42" t="s">
        <v>20</v>
      </c>
      <c r="F57" s="25" t="s">
        <v>25</v>
      </c>
      <c r="G57" s="26">
        <v>34.4</v>
      </c>
      <c r="H57" s="26"/>
      <c r="I57" s="120">
        <v>35.6</v>
      </c>
      <c r="J57" s="111">
        <v>35.200000000000003</v>
      </c>
      <c r="K57" s="111">
        <v>38.700000000000003</v>
      </c>
      <c r="L57" s="27" t="s">
        <v>25</v>
      </c>
      <c r="M57" s="28"/>
      <c r="N57" s="43"/>
      <c r="O57" s="85"/>
      <c r="P57" s="115"/>
      <c r="Q57" s="116"/>
      <c r="R57" s="116"/>
      <c r="S57" s="83"/>
    </row>
    <row r="58" spans="1:20" ht="30" x14ac:dyDescent="0.25">
      <c r="A58" s="191"/>
      <c r="B58" s="167"/>
      <c r="C58" s="162"/>
      <c r="D58" s="27">
        <v>190986017</v>
      </c>
      <c r="E58" s="42" t="s">
        <v>21</v>
      </c>
      <c r="F58" s="25" t="s">
        <v>25</v>
      </c>
      <c r="G58" s="26">
        <v>1477.2460000000001</v>
      </c>
      <c r="H58" s="26"/>
      <c r="I58" s="120">
        <f>780.2+789.1</f>
        <v>1569.3000000000002</v>
      </c>
      <c r="J58" s="111">
        <v>1795.9</v>
      </c>
      <c r="K58" s="111">
        <v>1975.5</v>
      </c>
      <c r="L58" s="27" t="s">
        <v>25</v>
      </c>
      <c r="M58" s="28"/>
      <c r="N58" s="32"/>
      <c r="O58" s="85"/>
      <c r="P58" s="115"/>
      <c r="Q58" s="116"/>
      <c r="R58" s="116"/>
      <c r="S58" s="83"/>
    </row>
    <row r="59" spans="1:20" x14ac:dyDescent="0.25">
      <c r="A59" s="191"/>
      <c r="B59" s="167"/>
      <c r="C59" s="162"/>
      <c r="D59" s="27">
        <v>190986017</v>
      </c>
      <c r="E59" s="42" t="s">
        <v>23</v>
      </c>
      <c r="F59" s="25" t="s">
        <v>25</v>
      </c>
      <c r="G59" s="26">
        <v>21.4</v>
      </c>
      <c r="H59" s="26"/>
      <c r="I59" s="120">
        <v>26.8</v>
      </c>
      <c r="J59" s="111">
        <v>28</v>
      </c>
      <c r="K59" s="111">
        <v>28</v>
      </c>
      <c r="L59" s="27" t="s">
        <v>25</v>
      </c>
      <c r="M59" s="28"/>
      <c r="N59" s="43"/>
      <c r="O59" s="85"/>
      <c r="P59" s="115"/>
      <c r="Q59" s="116"/>
      <c r="R59" s="116"/>
      <c r="S59" s="83"/>
    </row>
    <row r="60" spans="1:20" ht="14.25" x14ac:dyDescent="0.2">
      <c r="A60" s="191"/>
      <c r="B60" s="167"/>
      <c r="C60" s="162"/>
      <c r="D60" s="157" t="s">
        <v>28</v>
      </c>
      <c r="E60" s="157"/>
      <c r="F60" s="157"/>
      <c r="G60" s="50">
        <f>SUM(G57:G59)</f>
        <v>1533.0460000000003</v>
      </c>
      <c r="H60" s="50">
        <f t="shared" ref="H60" si="9">SUM(H57:H59)</f>
        <v>0</v>
      </c>
      <c r="I60" s="89">
        <f t="shared" ref="I60" si="10">SUM(I57:I59)</f>
        <v>1631.7</v>
      </c>
      <c r="J60" s="50">
        <f t="shared" ref="J60" si="11">SUM(J57:J59)</f>
        <v>1859.1000000000001</v>
      </c>
      <c r="K60" s="50">
        <f t="shared" ref="K60" si="12">SUM(K57:K59)</f>
        <v>2042.2</v>
      </c>
      <c r="L60" s="30" t="s">
        <v>25</v>
      </c>
      <c r="M60" s="31" t="s">
        <v>25</v>
      </c>
      <c r="N60" s="31" t="s">
        <v>25</v>
      </c>
      <c r="O60" s="31" t="s">
        <v>25</v>
      </c>
      <c r="P60" s="117" t="s">
        <v>25</v>
      </c>
      <c r="Q60" s="117" t="s">
        <v>25</v>
      </c>
      <c r="R60" s="117" t="s">
        <v>25</v>
      </c>
      <c r="S60" s="86">
        <f>(I60-G60)/G60</f>
        <v>6.4351624152177919E-2</v>
      </c>
    </row>
    <row r="61" spans="1:20" ht="45" x14ac:dyDescent="0.25">
      <c r="A61" s="191"/>
      <c r="B61" s="167"/>
      <c r="C61" s="158" t="s">
        <v>34</v>
      </c>
      <c r="D61" s="159" t="s">
        <v>366</v>
      </c>
      <c r="E61" s="159"/>
      <c r="F61" s="161" t="s">
        <v>27</v>
      </c>
      <c r="G61" s="160"/>
      <c r="H61" s="160"/>
      <c r="I61" s="160"/>
      <c r="J61" s="160"/>
      <c r="K61" s="160"/>
      <c r="L61" s="171" t="s">
        <v>25</v>
      </c>
      <c r="M61" s="22" t="s">
        <v>273</v>
      </c>
      <c r="N61" s="24" t="s">
        <v>226</v>
      </c>
      <c r="O61" s="23" t="s">
        <v>17</v>
      </c>
      <c r="P61" s="113">
        <v>40</v>
      </c>
      <c r="Q61" s="113">
        <v>45</v>
      </c>
      <c r="R61" s="113">
        <v>50</v>
      </c>
      <c r="S61" s="83"/>
      <c r="T61" s="58"/>
    </row>
    <row r="62" spans="1:20" ht="30" x14ac:dyDescent="0.25">
      <c r="A62" s="191"/>
      <c r="B62" s="167"/>
      <c r="C62" s="158"/>
      <c r="D62" s="159"/>
      <c r="E62" s="159"/>
      <c r="F62" s="161"/>
      <c r="G62" s="160"/>
      <c r="H62" s="160"/>
      <c r="I62" s="160"/>
      <c r="J62" s="160"/>
      <c r="K62" s="160"/>
      <c r="L62" s="171"/>
      <c r="M62" s="22" t="s">
        <v>274</v>
      </c>
      <c r="N62" s="24" t="s">
        <v>42</v>
      </c>
      <c r="O62" s="23" t="s">
        <v>17</v>
      </c>
      <c r="P62" s="113">
        <v>3.2</v>
      </c>
      <c r="Q62" s="113">
        <v>3.1</v>
      </c>
      <c r="R62" s="113">
        <v>3</v>
      </c>
      <c r="S62" s="83"/>
      <c r="T62" s="58"/>
    </row>
    <row r="63" spans="1:20" ht="30" x14ac:dyDescent="0.25">
      <c r="A63" s="191"/>
      <c r="B63" s="167"/>
      <c r="C63" s="158"/>
      <c r="D63" s="159"/>
      <c r="E63" s="159"/>
      <c r="F63" s="161"/>
      <c r="G63" s="160"/>
      <c r="H63" s="160"/>
      <c r="I63" s="160"/>
      <c r="J63" s="160"/>
      <c r="K63" s="160"/>
      <c r="L63" s="171"/>
      <c r="M63" s="22" t="s">
        <v>117</v>
      </c>
      <c r="N63" s="24" t="s">
        <v>229</v>
      </c>
      <c r="O63" s="23" t="s">
        <v>17</v>
      </c>
      <c r="P63" s="113">
        <v>100</v>
      </c>
      <c r="Q63" s="113">
        <v>100</v>
      </c>
      <c r="R63" s="113">
        <v>100</v>
      </c>
      <c r="S63" s="83"/>
      <c r="T63" s="58"/>
    </row>
    <row r="64" spans="1:20" ht="30" x14ac:dyDescent="0.25">
      <c r="A64" s="191"/>
      <c r="B64" s="167"/>
      <c r="C64" s="158"/>
      <c r="D64" s="159"/>
      <c r="E64" s="159"/>
      <c r="F64" s="161"/>
      <c r="G64" s="160"/>
      <c r="H64" s="160"/>
      <c r="I64" s="160"/>
      <c r="J64" s="160"/>
      <c r="K64" s="160"/>
      <c r="L64" s="171"/>
      <c r="M64" s="22" t="s">
        <v>118</v>
      </c>
      <c r="N64" s="24" t="s">
        <v>230</v>
      </c>
      <c r="O64" s="23" t="s">
        <v>116</v>
      </c>
      <c r="P64" s="113">
        <v>0.65</v>
      </c>
      <c r="Q64" s="113">
        <v>0.7</v>
      </c>
      <c r="R64" s="113">
        <v>0.75</v>
      </c>
      <c r="S64" s="83"/>
    </row>
    <row r="65" spans="1:22" ht="30" x14ac:dyDescent="0.25">
      <c r="A65" s="191"/>
      <c r="B65" s="167"/>
      <c r="C65" s="158"/>
      <c r="D65" s="159"/>
      <c r="E65" s="159"/>
      <c r="F65" s="161"/>
      <c r="G65" s="160"/>
      <c r="H65" s="160"/>
      <c r="I65" s="160"/>
      <c r="J65" s="160"/>
      <c r="K65" s="160"/>
      <c r="L65" s="171"/>
      <c r="M65" s="22" t="s">
        <v>119</v>
      </c>
      <c r="N65" s="24" t="s">
        <v>231</v>
      </c>
      <c r="O65" s="23" t="s">
        <v>17</v>
      </c>
      <c r="P65" s="113">
        <v>56.7</v>
      </c>
      <c r="Q65" s="113">
        <v>58</v>
      </c>
      <c r="R65" s="113">
        <v>60</v>
      </c>
      <c r="S65" s="83"/>
    </row>
    <row r="66" spans="1:22" ht="30" x14ac:dyDescent="0.25">
      <c r="A66" s="191"/>
      <c r="B66" s="167"/>
      <c r="C66" s="158"/>
      <c r="D66" s="159"/>
      <c r="E66" s="159"/>
      <c r="F66" s="161"/>
      <c r="G66" s="160"/>
      <c r="H66" s="160"/>
      <c r="I66" s="160"/>
      <c r="J66" s="160"/>
      <c r="K66" s="160"/>
      <c r="L66" s="171"/>
      <c r="M66" s="22" t="s">
        <v>279</v>
      </c>
      <c r="N66" s="24" t="s">
        <v>254</v>
      </c>
      <c r="O66" s="23" t="s">
        <v>17</v>
      </c>
      <c r="P66" s="113">
        <v>26</v>
      </c>
      <c r="Q66" s="113">
        <v>27</v>
      </c>
      <c r="R66" s="113">
        <v>30</v>
      </c>
      <c r="S66" s="83"/>
    </row>
    <row r="67" spans="1:22" x14ac:dyDescent="0.25">
      <c r="A67" s="191"/>
      <c r="B67" s="167"/>
      <c r="C67" s="162" t="s">
        <v>34</v>
      </c>
      <c r="D67" s="27">
        <v>291130450</v>
      </c>
      <c r="E67" s="42" t="s">
        <v>20</v>
      </c>
      <c r="F67" s="25" t="s">
        <v>25</v>
      </c>
      <c r="G67" s="26">
        <v>349.8</v>
      </c>
      <c r="H67" s="26"/>
      <c r="I67" s="120">
        <v>435</v>
      </c>
      <c r="J67" s="111">
        <v>407</v>
      </c>
      <c r="K67" s="111">
        <v>447.7</v>
      </c>
      <c r="L67" s="27" t="s">
        <v>25</v>
      </c>
      <c r="M67" s="28"/>
      <c r="N67" s="43"/>
      <c r="O67" s="85"/>
      <c r="P67" s="115"/>
      <c r="Q67" s="116"/>
      <c r="R67" s="116"/>
      <c r="S67" s="83"/>
    </row>
    <row r="68" spans="1:22" ht="30" x14ac:dyDescent="0.25">
      <c r="A68" s="191"/>
      <c r="B68" s="167"/>
      <c r="C68" s="162"/>
      <c r="D68" s="27">
        <v>291130450</v>
      </c>
      <c r="E68" s="42" t="s">
        <v>21</v>
      </c>
      <c r="F68" s="25" t="s">
        <v>25</v>
      </c>
      <c r="G68" s="26">
        <v>1730.6569999999999</v>
      </c>
      <c r="H68" s="26"/>
      <c r="I68" s="120">
        <v>1908.9</v>
      </c>
      <c r="J68" s="111">
        <v>2005</v>
      </c>
      <c r="K68" s="111">
        <v>2205.5</v>
      </c>
      <c r="L68" s="27" t="s">
        <v>25</v>
      </c>
      <c r="M68" s="28"/>
      <c r="N68" s="32"/>
      <c r="O68" s="85"/>
      <c r="P68" s="115"/>
      <c r="Q68" s="116"/>
      <c r="R68" s="116"/>
      <c r="S68" s="83"/>
    </row>
    <row r="69" spans="1:22" x14ac:dyDescent="0.25">
      <c r="A69" s="191"/>
      <c r="B69" s="167"/>
      <c r="C69" s="162"/>
      <c r="D69" s="27">
        <v>291130450</v>
      </c>
      <c r="E69" s="42" t="s">
        <v>23</v>
      </c>
      <c r="F69" s="25" t="s">
        <v>25</v>
      </c>
      <c r="G69" s="26">
        <v>9.4</v>
      </c>
      <c r="H69" s="26"/>
      <c r="I69" s="120">
        <v>10</v>
      </c>
      <c r="J69" s="111">
        <v>11</v>
      </c>
      <c r="K69" s="111">
        <v>12.1</v>
      </c>
      <c r="L69" s="27" t="s">
        <v>25</v>
      </c>
      <c r="M69" s="28"/>
      <c r="N69" s="43"/>
      <c r="O69" s="85"/>
      <c r="P69" s="115"/>
      <c r="Q69" s="116"/>
      <c r="R69" s="116"/>
      <c r="S69" s="83"/>
    </row>
    <row r="70" spans="1:22" ht="14.25" x14ac:dyDescent="0.2">
      <c r="A70" s="191"/>
      <c r="B70" s="167"/>
      <c r="C70" s="162"/>
      <c r="D70" s="157" t="s">
        <v>28</v>
      </c>
      <c r="E70" s="157"/>
      <c r="F70" s="157"/>
      <c r="G70" s="50">
        <f>SUM(G67:G69)</f>
        <v>2089.857</v>
      </c>
      <c r="H70" s="50">
        <f t="shared" ref="H70" si="13">SUM(H67:H69)</f>
        <v>0</v>
      </c>
      <c r="I70" s="89">
        <f t="shared" ref="I70" si="14">SUM(I67:I69)</f>
        <v>2353.9</v>
      </c>
      <c r="J70" s="50">
        <f t="shared" ref="J70" si="15">SUM(J67:J69)</f>
        <v>2423</v>
      </c>
      <c r="K70" s="50">
        <f t="shared" ref="K70" si="16">SUM(K67:K69)</f>
        <v>2665.2999999999997</v>
      </c>
      <c r="L70" s="30" t="s">
        <v>25</v>
      </c>
      <c r="M70" s="31" t="s">
        <v>25</v>
      </c>
      <c r="N70" s="31" t="s">
        <v>25</v>
      </c>
      <c r="O70" s="31" t="s">
        <v>25</v>
      </c>
      <c r="P70" s="117" t="s">
        <v>25</v>
      </c>
      <c r="Q70" s="117" t="s">
        <v>25</v>
      </c>
      <c r="R70" s="117" t="s">
        <v>25</v>
      </c>
      <c r="S70" s="86">
        <f>(I70-G70)/G70</f>
        <v>0.12634500829482598</v>
      </c>
    </row>
    <row r="71" spans="1:22" ht="45" x14ac:dyDescent="0.25">
      <c r="A71" s="191"/>
      <c r="B71" s="167"/>
      <c r="C71" s="158" t="s">
        <v>35</v>
      </c>
      <c r="D71" s="159" t="s">
        <v>367</v>
      </c>
      <c r="E71" s="159"/>
      <c r="F71" s="161" t="s">
        <v>27</v>
      </c>
      <c r="G71" s="160"/>
      <c r="H71" s="160"/>
      <c r="I71" s="160"/>
      <c r="J71" s="160"/>
      <c r="K71" s="160"/>
      <c r="L71" s="171" t="s">
        <v>25</v>
      </c>
      <c r="M71" s="22" t="s">
        <v>280</v>
      </c>
      <c r="N71" s="24" t="s">
        <v>226</v>
      </c>
      <c r="O71" s="23" t="s">
        <v>17</v>
      </c>
      <c r="P71" s="65">
        <v>50</v>
      </c>
      <c r="Q71" s="65">
        <v>50</v>
      </c>
      <c r="R71" s="65">
        <v>50</v>
      </c>
      <c r="S71" s="83"/>
      <c r="T71" s="58"/>
      <c r="V71" s="134"/>
    </row>
    <row r="72" spans="1:22" ht="30" x14ac:dyDescent="0.25">
      <c r="A72" s="191"/>
      <c r="B72" s="167"/>
      <c r="C72" s="158"/>
      <c r="D72" s="159"/>
      <c r="E72" s="159"/>
      <c r="F72" s="161"/>
      <c r="G72" s="160"/>
      <c r="H72" s="160"/>
      <c r="I72" s="160"/>
      <c r="J72" s="160"/>
      <c r="K72" s="160"/>
      <c r="L72" s="171"/>
      <c r="M72" s="22" t="s">
        <v>281</v>
      </c>
      <c r="N72" s="24" t="s">
        <v>42</v>
      </c>
      <c r="O72" s="23" t="s">
        <v>17</v>
      </c>
      <c r="P72" s="65">
        <v>3</v>
      </c>
      <c r="Q72" s="65">
        <v>3</v>
      </c>
      <c r="R72" s="65">
        <v>3</v>
      </c>
      <c r="S72" s="83"/>
      <c r="T72" s="58"/>
    </row>
    <row r="73" spans="1:22" ht="30" x14ac:dyDescent="0.25">
      <c r="A73" s="191"/>
      <c r="B73" s="167"/>
      <c r="C73" s="158"/>
      <c r="D73" s="159"/>
      <c r="E73" s="159"/>
      <c r="F73" s="161"/>
      <c r="G73" s="160"/>
      <c r="H73" s="160"/>
      <c r="I73" s="160"/>
      <c r="J73" s="160"/>
      <c r="K73" s="160"/>
      <c r="L73" s="171"/>
      <c r="M73" s="22" t="s">
        <v>120</v>
      </c>
      <c r="N73" s="24" t="s">
        <v>229</v>
      </c>
      <c r="O73" s="23" t="s">
        <v>17</v>
      </c>
      <c r="P73" s="65">
        <v>100</v>
      </c>
      <c r="Q73" s="65">
        <v>100</v>
      </c>
      <c r="R73" s="65">
        <v>100</v>
      </c>
      <c r="S73" s="83"/>
      <c r="T73" s="58"/>
    </row>
    <row r="74" spans="1:22" ht="30" x14ac:dyDescent="0.25">
      <c r="A74" s="191"/>
      <c r="B74" s="167"/>
      <c r="C74" s="158"/>
      <c r="D74" s="159"/>
      <c r="E74" s="159"/>
      <c r="F74" s="161"/>
      <c r="G74" s="160"/>
      <c r="H74" s="160"/>
      <c r="I74" s="160"/>
      <c r="J74" s="160"/>
      <c r="K74" s="160"/>
      <c r="L74" s="171"/>
      <c r="M74" s="22" t="s">
        <v>121</v>
      </c>
      <c r="N74" s="24" t="s">
        <v>230</v>
      </c>
      <c r="O74" s="23" t="s">
        <v>116</v>
      </c>
      <c r="P74" s="65">
        <v>6</v>
      </c>
      <c r="Q74" s="65">
        <v>6</v>
      </c>
      <c r="R74" s="65">
        <v>6</v>
      </c>
      <c r="S74" s="83"/>
    </row>
    <row r="75" spans="1:22" ht="30" x14ac:dyDescent="0.25">
      <c r="A75" s="191"/>
      <c r="B75" s="167"/>
      <c r="C75" s="158"/>
      <c r="D75" s="159"/>
      <c r="E75" s="159"/>
      <c r="F75" s="161"/>
      <c r="G75" s="160"/>
      <c r="H75" s="160"/>
      <c r="I75" s="160"/>
      <c r="J75" s="160"/>
      <c r="K75" s="160"/>
      <c r="L75" s="171"/>
      <c r="M75" s="22" t="s">
        <v>122</v>
      </c>
      <c r="N75" s="24" t="s">
        <v>231</v>
      </c>
      <c r="O75" s="23" t="s">
        <v>17</v>
      </c>
      <c r="P75" s="65">
        <v>80</v>
      </c>
      <c r="Q75" s="65">
        <v>82</v>
      </c>
      <c r="R75" s="65">
        <v>82</v>
      </c>
      <c r="S75" s="83"/>
    </row>
    <row r="76" spans="1:22" ht="30" x14ac:dyDescent="0.25">
      <c r="A76" s="191"/>
      <c r="B76" s="167"/>
      <c r="C76" s="158"/>
      <c r="D76" s="159"/>
      <c r="E76" s="159"/>
      <c r="F76" s="161"/>
      <c r="G76" s="160"/>
      <c r="H76" s="160"/>
      <c r="I76" s="160"/>
      <c r="J76" s="160"/>
      <c r="K76" s="160"/>
      <c r="L76" s="171"/>
      <c r="M76" s="22" t="s">
        <v>283</v>
      </c>
      <c r="N76" s="24" t="s">
        <v>254</v>
      </c>
      <c r="O76" s="23" t="s">
        <v>17</v>
      </c>
      <c r="P76" s="65">
        <v>42</v>
      </c>
      <c r="Q76" s="65">
        <v>42</v>
      </c>
      <c r="R76" s="65">
        <v>42</v>
      </c>
      <c r="S76" s="83"/>
    </row>
    <row r="77" spans="1:22" x14ac:dyDescent="0.25">
      <c r="A77" s="191"/>
      <c r="B77" s="167"/>
      <c r="C77" s="162" t="s">
        <v>35</v>
      </c>
      <c r="D77" s="27">
        <v>305888554</v>
      </c>
      <c r="E77" s="42" t="s">
        <v>20</v>
      </c>
      <c r="F77" s="25" t="s">
        <v>25</v>
      </c>
      <c r="G77" s="26">
        <v>605.79999999999995</v>
      </c>
      <c r="H77" s="26"/>
      <c r="I77" s="120">
        <v>672.4</v>
      </c>
      <c r="J77" s="111">
        <v>734.4</v>
      </c>
      <c r="K77" s="111">
        <v>807.8</v>
      </c>
      <c r="L77" s="27" t="s">
        <v>25</v>
      </c>
      <c r="M77" s="28"/>
      <c r="N77" s="43"/>
      <c r="O77" s="85"/>
      <c r="P77" s="115"/>
      <c r="Q77" s="116"/>
      <c r="R77" s="116"/>
      <c r="S77" s="83"/>
    </row>
    <row r="78" spans="1:22" ht="30" x14ac:dyDescent="0.25">
      <c r="A78" s="191"/>
      <c r="B78" s="167"/>
      <c r="C78" s="162"/>
      <c r="D78" s="27">
        <v>305888554</v>
      </c>
      <c r="E78" s="42" t="s">
        <v>21</v>
      </c>
      <c r="F78" s="25" t="s">
        <v>25</v>
      </c>
      <c r="G78" s="26">
        <v>1083.2809999999999</v>
      </c>
      <c r="H78" s="26"/>
      <c r="I78" s="120">
        <v>1095.8</v>
      </c>
      <c r="J78" s="111">
        <v>1275.5999999999999</v>
      </c>
      <c r="K78" s="111">
        <v>1403.1</v>
      </c>
      <c r="L78" s="27" t="s">
        <v>25</v>
      </c>
      <c r="M78" s="28"/>
      <c r="N78" s="32"/>
      <c r="O78" s="85"/>
      <c r="P78" s="115"/>
      <c r="Q78" s="116"/>
      <c r="R78" s="116"/>
      <c r="S78" s="83"/>
    </row>
    <row r="79" spans="1:22" x14ac:dyDescent="0.25">
      <c r="A79" s="191"/>
      <c r="B79" s="167"/>
      <c r="C79" s="162"/>
      <c r="D79" s="27">
        <v>305888554</v>
      </c>
      <c r="E79" s="42" t="s">
        <v>23</v>
      </c>
      <c r="F79" s="25" t="s">
        <v>25</v>
      </c>
      <c r="G79" s="26">
        <v>31.6</v>
      </c>
      <c r="H79" s="26"/>
      <c r="I79" s="120">
        <v>36.5</v>
      </c>
      <c r="J79" s="111">
        <v>40.1</v>
      </c>
      <c r="K79" s="111">
        <v>44.2</v>
      </c>
      <c r="L79" s="27" t="s">
        <v>25</v>
      </c>
      <c r="M79" s="28"/>
      <c r="N79" s="43"/>
      <c r="O79" s="85"/>
      <c r="P79" s="115"/>
      <c r="Q79" s="116"/>
      <c r="R79" s="116"/>
      <c r="S79" s="83"/>
    </row>
    <row r="80" spans="1:22" ht="14.25" x14ac:dyDescent="0.2">
      <c r="A80" s="191"/>
      <c r="B80" s="167"/>
      <c r="C80" s="162"/>
      <c r="D80" s="157" t="s">
        <v>28</v>
      </c>
      <c r="E80" s="157"/>
      <c r="F80" s="157"/>
      <c r="G80" s="50">
        <f>SUM(G77:G79)</f>
        <v>1720.6809999999998</v>
      </c>
      <c r="H80" s="50">
        <f t="shared" ref="H80" si="17">SUM(H77:H79)</f>
        <v>0</v>
      </c>
      <c r="I80" s="89">
        <f t="shared" ref="I80" si="18">SUM(I77:I79)</f>
        <v>1804.6999999999998</v>
      </c>
      <c r="J80" s="50">
        <f t="shared" ref="J80" si="19">SUM(J77:J79)</f>
        <v>2050.1</v>
      </c>
      <c r="K80" s="50">
        <f t="shared" ref="K80" si="20">SUM(K77:K79)</f>
        <v>2255.0999999999995</v>
      </c>
      <c r="L80" s="30" t="s">
        <v>25</v>
      </c>
      <c r="M80" s="31" t="s">
        <v>25</v>
      </c>
      <c r="N80" s="31" t="s">
        <v>25</v>
      </c>
      <c r="O80" s="31" t="s">
        <v>25</v>
      </c>
      <c r="P80" s="117" t="s">
        <v>25</v>
      </c>
      <c r="Q80" s="117" t="s">
        <v>25</v>
      </c>
      <c r="R80" s="117" t="s">
        <v>25</v>
      </c>
      <c r="S80" s="86">
        <f>(I80-G80)/G80</f>
        <v>4.8828922967127555E-2</v>
      </c>
    </row>
    <row r="81" spans="1:20" ht="30" x14ac:dyDescent="0.25">
      <c r="A81" s="191"/>
      <c r="B81" s="167"/>
      <c r="C81" s="158" t="s">
        <v>36</v>
      </c>
      <c r="D81" s="159" t="s">
        <v>44</v>
      </c>
      <c r="E81" s="159"/>
      <c r="F81" s="161" t="s">
        <v>27</v>
      </c>
      <c r="G81" s="160"/>
      <c r="H81" s="160"/>
      <c r="I81" s="160"/>
      <c r="J81" s="160"/>
      <c r="K81" s="160"/>
      <c r="L81" s="171" t="s">
        <v>25</v>
      </c>
      <c r="M81" s="22" t="s">
        <v>284</v>
      </c>
      <c r="N81" s="22" t="s">
        <v>225</v>
      </c>
      <c r="O81" s="23" t="s">
        <v>17</v>
      </c>
      <c r="P81" s="114">
        <v>74</v>
      </c>
      <c r="Q81" s="114">
        <v>76</v>
      </c>
      <c r="R81" s="114">
        <v>76</v>
      </c>
      <c r="S81" s="83"/>
      <c r="T81" s="58"/>
    </row>
    <row r="82" spans="1:20" ht="30" x14ac:dyDescent="0.25">
      <c r="A82" s="191"/>
      <c r="B82" s="167"/>
      <c r="C82" s="158"/>
      <c r="D82" s="159"/>
      <c r="E82" s="159"/>
      <c r="F82" s="161"/>
      <c r="G82" s="160"/>
      <c r="H82" s="160"/>
      <c r="I82" s="160"/>
      <c r="J82" s="160"/>
      <c r="K82" s="160"/>
      <c r="L82" s="171"/>
      <c r="M82" s="22" t="s">
        <v>285</v>
      </c>
      <c r="N82" s="24" t="s">
        <v>42</v>
      </c>
      <c r="O82" s="23" t="s">
        <v>17</v>
      </c>
      <c r="P82" s="114">
        <v>31</v>
      </c>
      <c r="Q82" s="114">
        <v>30</v>
      </c>
      <c r="R82" s="114">
        <v>20</v>
      </c>
      <c r="S82" s="83"/>
      <c r="T82" s="58"/>
    </row>
    <row r="83" spans="1:20" ht="30" x14ac:dyDescent="0.25">
      <c r="A83" s="191"/>
      <c r="B83" s="167"/>
      <c r="C83" s="158"/>
      <c r="D83" s="159"/>
      <c r="E83" s="159"/>
      <c r="F83" s="161"/>
      <c r="G83" s="160"/>
      <c r="H83" s="160"/>
      <c r="I83" s="160"/>
      <c r="J83" s="160"/>
      <c r="K83" s="160"/>
      <c r="L83" s="171"/>
      <c r="M83" s="22" t="s">
        <v>123</v>
      </c>
      <c r="N83" s="24" t="s">
        <v>229</v>
      </c>
      <c r="O83" s="23" t="s">
        <v>17</v>
      </c>
      <c r="P83" s="114">
        <v>100</v>
      </c>
      <c r="Q83" s="114">
        <v>100</v>
      </c>
      <c r="R83" s="114">
        <v>100</v>
      </c>
      <c r="S83" s="83"/>
      <c r="T83" s="58"/>
    </row>
    <row r="84" spans="1:20" ht="30" x14ac:dyDescent="0.25">
      <c r="A84" s="191"/>
      <c r="B84" s="167"/>
      <c r="C84" s="158"/>
      <c r="D84" s="159"/>
      <c r="E84" s="159"/>
      <c r="F84" s="161"/>
      <c r="G84" s="160"/>
      <c r="H84" s="160"/>
      <c r="I84" s="160"/>
      <c r="J84" s="160"/>
      <c r="K84" s="160"/>
      <c r="L84" s="171"/>
      <c r="M84" s="22" t="s">
        <v>124</v>
      </c>
      <c r="N84" s="24" t="s">
        <v>230</v>
      </c>
      <c r="O84" s="23" t="s">
        <v>116</v>
      </c>
      <c r="P84" s="114" t="s">
        <v>240</v>
      </c>
      <c r="Q84" s="114" t="s">
        <v>241</v>
      </c>
      <c r="R84" s="114" t="s">
        <v>360</v>
      </c>
      <c r="S84" s="83"/>
    </row>
    <row r="85" spans="1:20" ht="30" x14ac:dyDescent="0.25">
      <c r="A85" s="191"/>
      <c r="B85" s="167"/>
      <c r="C85" s="158"/>
      <c r="D85" s="159"/>
      <c r="E85" s="159"/>
      <c r="F85" s="161"/>
      <c r="G85" s="160"/>
      <c r="H85" s="160"/>
      <c r="I85" s="160"/>
      <c r="J85" s="160"/>
      <c r="K85" s="160"/>
      <c r="L85" s="171"/>
      <c r="M85" s="22" t="s">
        <v>125</v>
      </c>
      <c r="N85" s="24" t="s">
        <v>231</v>
      </c>
      <c r="O85" s="23" t="s">
        <v>17</v>
      </c>
      <c r="P85" s="114">
        <v>70</v>
      </c>
      <c r="Q85" s="114">
        <v>70</v>
      </c>
      <c r="R85" s="114">
        <v>70</v>
      </c>
      <c r="S85" s="83"/>
    </row>
    <row r="86" spans="1:20" ht="30" x14ac:dyDescent="0.25">
      <c r="A86" s="191"/>
      <c r="B86" s="167"/>
      <c r="C86" s="158"/>
      <c r="D86" s="159"/>
      <c r="E86" s="159"/>
      <c r="F86" s="161"/>
      <c r="G86" s="160"/>
      <c r="H86" s="160"/>
      <c r="I86" s="160"/>
      <c r="J86" s="160"/>
      <c r="K86" s="160"/>
      <c r="L86" s="171"/>
      <c r="M86" s="22" t="s">
        <v>353</v>
      </c>
      <c r="N86" s="24" t="s">
        <v>254</v>
      </c>
      <c r="O86" s="23" t="s">
        <v>17</v>
      </c>
      <c r="P86" s="114">
        <v>47</v>
      </c>
      <c r="Q86" s="114">
        <v>47</v>
      </c>
      <c r="R86" s="114">
        <v>47</v>
      </c>
      <c r="S86" s="83"/>
    </row>
    <row r="87" spans="1:20" x14ac:dyDescent="0.25">
      <c r="A87" s="191"/>
      <c r="B87" s="167"/>
      <c r="C87" s="162" t="s">
        <v>36</v>
      </c>
      <c r="D87" s="27">
        <v>191130983</v>
      </c>
      <c r="E87" s="42" t="s">
        <v>20</v>
      </c>
      <c r="F87" s="25" t="s">
        <v>25</v>
      </c>
      <c r="G87" s="26">
        <v>544.4</v>
      </c>
      <c r="H87" s="26"/>
      <c r="I87" s="120">
        <v>580.79999999999995</v>
      </c>
      <c r="J87" s="111">
        <v>662.1</v>
      </c>
      <c r="K87" s="111">
        <v>728.3</v>
      </c>
      <c r="L87" s="27" t="s">
        <v>25</v>
      </c>
      <c r="M87" s="28"/>
      <c r="N87" s="43"/>
      <c r="O87" s="85"/>
      <c r="P87" s="115"/>
      <c r="Q87" s="116"/>
      <c r="R87" s="116"/>
      <c r="S87" s="83"/>
    </row>
    <row r="88" spans="1:20" ht="30" x14ac:dyDescent="0.25">
      <c r="A88" s="191"/>
      <c r="B88" s="167"/>
      <c r="C88" s="162"/>
      <c r="D88" s="27">
        <v>191130983</v>
      </c>
      <c r="E88" s="42" t="s">
        <v>21</v>
      </c>
      <c r="F88" s="25" t="s">
        <v>25</v>
      </c>
      <c r="G88" s="26">
        <v>787.11699999999996</v>
      </c>
      <c r="H88" s="26"/>
      <c r="I88" s="120">
        <v>868.2</v>
      </c>
      <c r="J88" s="111">
        <v>950.6</v>
      </c>
      <c r="K88" s="111">
        <v>1045.7</v>
      </c>
      <c r="L88" s="27" t="s">
        <v>25</v>
      </c>
      <c r="M88" s="28"/>
      <c r="N88" s="32"/>
      <c r="O88" s="85"/>
      <c r="P88" s="115"/>
      <c r="Q88" s="116"/>
      <c r="R88" s="116"/>
      <c r="S88" s="83"/>
    </row>
    <row r="89" spans="1:20" x14ac:dyDescent="0.25">
      <c r="A89" s="191"/>
      <c r="B89" s="167"/>
      <c r="C89" s="162"/>
      <c r="D89" s="27">
        <v>191130983</v>
      </c>
      <c r="E89" s="42" t="s">
        <v>23</v>
      </c>
      <c r="F89" s="25" t="s">
        <v>25</v>
      </c>
      <c r="G89" s="26">
        <v>42.9</v>
      </c>
      <c r="H89" s="26"/>
      <c r="I89" s="120">
        <v>61.9</v>
      </c>
      <c r="J89" s="111">
        <v>68.099999999999994</v>
      </c>
      <c r="K89" s="111">
        <v>74.900000000000006</v>
      </c>
      <c r="L89" s="27" t="s">
        <v>25</v>
      </c>
      <c r="M89" s="28"/>
      <c r="N89" s="43"/>
      <c r="O89" s="85"/>
      <c r="P89" s="115"/>
      <c r="Q89" s="116"/>
      <c r="R89" s="116"/>
      <c r="S89" s="83"/>
    </row>
    <row r="90" spans="1:20" ht="14.25" x14ac:dyDescent="0.2">
      <c r="A90" s="191"/>
      <c r="B90" s="167"/>
      <c r="C90" s="162"/>
      <c r="D90" s="157" t="s">
        <v>28</v>
      </c>
      <c r="E90" s="157"/>
      <c r="F90" s="157"/>
      <c r="G90" s="50">
        <f>SUM(G87:G89)</f>
        <v>1374.4169999999999</v>
      </c>
      <c r="H90" s="50">
        <f t="shared" ref="H90" si="21">SUM(H87:H89)</f>
        <v>0</v>
      </c>
      <c r="I90" s="89">
        <f t="shared" ref="I90" si="22">SUM(I87:I89)</f>
        <v>1510.9</v>
      </c>
      <c r="J90" s="50">
        <f t="shared" ref="J90" si="23">SUM(J87:J89)</f>
        <v>1680.8</v>
      </c>
      <c r="K90" s="50">
        <f t="shared" ref="K90" si="24">SUM(K87:K89)</f>
        <v>1848.9</v>
      </c>
      <c r="L90" s="30" t="s">
        <v>25</v>
      </c>
      <c r="M90" s="31" t="s">
        <v>25</v>
      </c>
      <c r="N90" s="31" t="s">
        <v>25</v>
      </c>
      <c r="O90" s="31" t="s">
        <v>25</v>
      </c>
      <c r="P90" s="117" t="s">
        <v>25</v>
      </c>
      <c r="Q90" s="117" t="s">
        <v>25</v>
      </c>
      <c r="R90" s="117" t="s">
        <v>25</v>
      </c>
      <c r="S90" s="86">
        <f>(I90-G90)/G90</f>
        <v>9.9302467882746048E-2</v>
      </c>
    </row>
    <row r="91" spans="1:20" ht="30" x14ac:dyDescent="0.25">
      <c r="A91" s="191"/>
      <c r="B91" s="167"/>
      <c r="C91" s="158" t="s">
        <v>93</v>
      </c>
      <c r="D91" s="159" t="s">
        <v>45</v>
      </c>
      <c r="E91" s="159"/>
      <c r="F91" s="161" t="s">
        <v>27</v>
      </c>
      <c r="G91" s="160"/>
      <c r="H91" s="160"/>
      <c r="I91" s="160"/>
      <c r="J91" s="160"/>
      <c r="K91" s="160"/>
      <c r="L91" s="171" t="s">
        <v>25</v>
      </c>
      <c r="M91" s="22" t="s">
        <v>286</v>
      </c>
      <c r="N91" s="22" t="s">
        <v>225</v>
      </c>
      <c r="O91" s="23" t="s">
        <v>17</v>
      </c>
      <c r="P91" s="65">
        <v>96</v>
      </c>
      <c r="Q91" s="65">
        <v>96</v>
      </c>
      <c r="R91" s="65">
        <v>96</v>
      </c>
      <c r="S91" s="83"/>
      <c r="T91" s="58"/>
    </row>
    <row r="92" spans="1:20" ht="30" x14ac:dyDescent="0.25">
      <c r="A92" s="191"/>
      <c r="B92" s="167"/>
      <c r="C92" s="158"/>
      <c r="D92" s="159"/>
      <c r="E92" s="159"/>
      <c r="F92" s="161"/>
      <c r="G92" s="160"/>
      <c r="H92" s="160"/>
      <c r="I92" s="160"/>
      <c r="J92" s="160"/>
      <c r="K92" s="160"/>
      <c r="L92" s="171"/>
      <c r="M92" s="22" t="s">
        <v>287</v>
      </c>
      <c r="N92" s="24" t="s">
        <v>42</v>
      </c>
      <c r="O92" s="23" t="s">
        <v>17</v>
      </c>
      <c r="P92" s="65">
        <v>4</v>
      </c>
      <c r="Q92" s="65">
        <v>3</v>
      </c>
      <c r="R92" s="65">
        <v>3</v>
      </c>
      <c r="S92" s="83"/>
      <c r="T92" s="58"/>
    </row>
    <row r="93" spans="1:20" ht="30" x14ac:dyDescent="0.25">
      <c r="A93" s="191"/>
      <c r="B93" s="167"/>
      <c r="C93" s="158"/>
      <c r="D93" s="159"/>
      <c r="E93" s="159"/>
      <c r="F93" s="161"/>
      <c r="G93" s="160"/>
      <c r="H93" s="160"/>
      <c r="I93" s="160"/>
      <c r="J93" s="160"/>
      <c r="K93" s="160"/>
      <c r="L93" s="171"/>
      <c r="M93" s="22" t="s">
        <v>131</v>
      </c>
      <c r="N93" s="24" t="s">
        <v>229</v>
      </c>
      <c r="O93" s="23" t="s">
        <v>17</v>
      </c>
      <c r="P93" s="65">
        <v>100</v>
      </c>
      <c r="Q93" s="65">
        <v>100</v>
      </c>
      <c r="R93" s="65">
        <v>100</v>
      </c>
      <c r="S93" s="83"/>
      <c r="T93" s="58"/>
    </row>
    <row r="94" spans="1:20" ht="30" x14ac:dyDescent="0.25">
      <c r="A94" s="191"/>
      <c r="B94" s="167"/>
      <c r="C94" s="158"/>
      <c r="D94" s="159"/>
      <c r="E94" s="159"/>
      <c r="F94" s="161"/>
      <c r="G94" s="160"/>
      <c r="H94" s="160"/>
      <c r="I94" s="160"/>
      <c r="J94" s="160"/>
      <c r="K94" s="160"/>
      <c r="L94" s="171"/>
      <c r="M94" s="22" t="s">
        <v>132</v>
      </c>
      <c r="N94" s="24" t="s">
        <v>230</v>
      </c>
      <c r="O94" s="23" t="s">
        <v>116</v>
      </c>
      <c r="P94" s="65">
        <v>6</v>
      </c>
      <c r="Q94" s="65">
        <v>6</v>
      </c>
      <c r="R94" s="65">
        <v>6</v>
      </c>
      <c r="S94" s="83"/>
    </row>
    <row r="95" spans="1:20" ht="30" x14ac:dyDescent="0.25">
      <c r="A95" s="191"/>
      <c r="B95" s="167"/>
      <c r="C95" s="158"/>
      <c r="D95" s="159"/>
      <c r="E95" s="159"/>
      <c r="F95" s="161"/>
      <c r="G95" s="160"/>
      <c r="H95" s="160"/>
      <c r="I95" s="160"/>
      <c r="J95" s="160"/>
      <c r="K95" s="160"/>
      <c r="L95" s="171"/>
      <c r="M95" s="22" t="s">
        <v>133</v>
      </c>
      <c r="N95" s="24" t="s">
        <v>231</v>
      </c>
      <c r="O95" s="23" t="s">
        <v>17</v>
      </c>
      <c r="P95" s="65">
        <v>70</v>
      </c>
      <c r="Q95" s="65">
        <v>70</v>
      </c>
      <c r="R95" s="65">
        <v>70</v>
      </c>
      <c r="S95" s="83"/>
    </row>
    <row r="96" spans="1:20" ht="30" x14ac:dyDescent="0.25">
      <c r="A96" s="191"/>
      <c r="B96" s="167"/>
      <c r="C96" s="158"/>
      <c r="D96" s="159"/>
      <c r="E96" s="159"/>
      <c r="F96" s="161"/>
      <c r="G96" s="160"/>
      <c r="H96" s="160"/>
      <c r="I96" s="160"/>
      <c r="J96" s="160"/>
      <c r="K96" s="160"/>
      <c r="L96" s="171"/>
      <c r="M96" s="22" t="s">
        <v>288</v>
      </c>
      <c r="N96" s="24" t="s">
        <v>254</v>
      </c>
      <c r="O96" s="23" t="s">
        <v>17</v>
      </c>
      <c r="P96" s="65">
        <v>31.11</v>
      </c>
      <c r="Q96" s="65">
        <v>31.5</v>
      </c>
      <c r="R96" s="65">
        <v>32</v>
      </c>
      <c r="S96" s="83"/>
    </row>
    <row r="97" spans="1:20" x14ac:dyDescent="0.25">
      <c r="A97" s="191"/>
      <c r="B97" s="167"/>
      <c r="C97" s="162" t="s">
        <v>93</v>
      </c>
      <c r="D97" s="27">
        <v>191131028</v>
      </c>
      <c r="E97" s="42" t="s">
        <v>20</v>
      </c>
      <c r="F97" s="25" t="s">
        <v>25</v>
      </c>
      <c r="G97" s="26">
        <v>361.7</v>
      </c>
      <c r="H97" s="26"/>
      <c r="I97" s="120">
        <v>413.3</v>
      </c>
      <c r="J97" s="111">
        <v>459.8</v>
      </c>
      <c r="K97" s="111">
        <v>505.78</v>
      </c>
      <c r="L97" s="27" t="s">
        <v>25</v>
      </c>
      <c r="M97" s="28"/>
      <c r="N97" s="43"/>
      <c r="O97" s="85"/>
      <c r="P97" s="115"/>
      <c r="Q97" s="116"/>
      <c r="R97" s="116"/>
      <c r="S97" s="83"/>
    </row>
    <row r="98" spans="1:20" ht="30" x14ac:dyDescent="0.25">
      <c r="A98" s="191"/>
      <c r="B98" s="167"/>
      <c r="C98" s="162"/>
      <c r="D98" s="27">
        <v>191131028</v>
      </c>
      <c r="E98" s="42" t="s">
        <v>21</v>
      </c>
      <c r="F98" s="25" t="s">
        <v>25</v>
      </c>
      <c r="G98" s="26">
        <v>820.16800000000001</v>
      </c>
      <c r="H98" s="26"/>
      <c r="I98" s="120">
        <v>848.3</v>
      </c>
      <c r="J98" s="111">
        <v>973</v>
      </c>
      <c r="K98" s="111">
        <v>998</v>
      </c>
      <c r="L98" s="27" t="s">
        <v>25</v>
      </c>
      <c r="M98" s="28"/>
      <c r="N98" s="32"/>
      <c r="O98" s="85"/>
      <c r="P98" s="115"/>
      <c r="Q98" s="116"/>
      <c r="R98" s="116"/>
      <c r="S98" s="83"/>
    </row>
    <row r="99" spans="1:20" x14ac:dyDescent="0.25">
      <c r="A99" s="191"/>
      <c r="B99" s="167"/>
      <c r="C99" s="162"/>
      <c r="D99" s="27">
        <v>191131028</v>
      </c>
      <c r="E99" s="42" t="s">
        <v>23</v>
      </c>
      <c r="F99" s="25" t="s">
        <v>25</v>
      </c>
      <c r="G99" s="26">
        <v>15.7</v>
      </c>
      <c r="H99" s="26"/>
      <c r="I99" s="120">
        <v>13.7</v>
      </c>
      <c r="J99" s="111">
        <v>15.1</v>
      </c>
      <c r="K99" s="111">
        <v>16.600000000000001</v>
      </c>
      <c r="L99" s="27" t="s">
        <v>25</v>
      </c>
      <c r="M99" s="28"/>
      <c r="N99" s="43"/>
      <c r="O99" s="85"/>
      <c r="P99" s="115"/>
      <c r="Q99" s="116"/>
      <c r="R99" s="116"/>
      <c r="S99" s="83"/>
    </row>
    <row r="100" spans="1:20" ht="14.25" x14ac:dyDescent="0.2">
      <c r="A100" s="191"/>
      <c r="B100" s="167"/>
      <c r="C100" s="162"/>
      <c r="D100" s="157" t="s">
        <v>28</v>
      </c>
      <c r="E100" s="157"/>
      <c r="F100" s="157"/>
      <c r="G100" s="50">
        <f>SUM(G97:G99)</f>
        <v>1197.568</v>
      </c>
      <c r="H100" s="50">
        <f t="shared" ref="H100" si="25">SUM(H97:H99)</f>
        <v>0</v>
      </c>
      <c r="I100" s="89">
        <f t="shared" ref="I100" si="26">SUM(I97:I99)</f>
        <v>1275.3</v>
      </c>
      <c r="J100" s="50">
        <f t="shared" ref="J100" si="27">SUM(J97:J99)</f>
        <v>1447.8999999999999</v>
      </c>
      <c r="K100" s="50">
        <f t="shared" ref="K100" si="28">SUM(K97:K99)</f>
        <v>1520.3799999999999</v>
      </c>
      <c r="L100" s="30" t="s">
        <v>25</v>
      </c>
      <c r="M100" s="31" t="s">
        <v>25</v>
      </c>
      <c r="N100" s="31" t="s">
        <v>25</v>
      </c>
      <c r="O100" s="31" t="s">
        <v>25</v>
      </c>
      <c r="P100" s="117" t="s">
        <v>25</v>
      </c>
      <c r="Q100" s="117" t="s">
        <v>25</v>
      </c>
      <c r="R100" s="117" t="s">
        <v>25</v>
      </c>
      <c r="S100" s="86">
        <f>(I100-G100)/G100</f>
        <v>6.4908213980333446E-2</v>
      </c>
    </row>
    <row r="101" spans="1:20" ht="30" x14ac:dyDescent="0.25">
      <c r="A101" s="191"/>
      <c r="B101" s="167"/>
      <c r="C101" s="158" t="s">
        <v>126</v>
      </c>
      <c r="D101" s="159" t="s">
        <v>46</v>
      </c>
      <c r="E101" s="159"/>
      <c r="F101" s="161" t="s">
        <v>27</v>
      </c>
      <c r="G101" s="160"/>
      <c r="H101" s="160"/>
      <c r="I101" s="160"/>
      <c r="J101" s="160"/>
      <c r="K101" s="160"/>
      <c r="L101" s="171" t="s">
        <v>25</v>
      </c>
      <c r="M101" s="22" t="s">
        <v>289</v>
      </c>
      <c r="N101" s="22" t="s">
        <v>225</v>
      </c>
      <c r="O101" s="23" t="s">
        <v>17</v>
      </c>
      <c r="P101" s="65">
        <v>19</v>
      </c>
      <c r="Q101" s="65">
        <v>20</v>
      </c>
      <c r="R101" s="65">
        <v>25</v>
      </c>
      <c r="S101" s="83"/>
      <c r="T101" s="58"/>
    </row>
    <row r="102" spans="1:20" ht="30" x14ac:dyDescent="0.25">
      <c r="A102" s="191"/>
      <c r="B102" s="167"/>
      <c r="C102" s="158"/>
      <c r="D102" s="159"/>
      <c r="E102" s="159"/>
      <c r="F102" s="161"/>
      <c r="G102" s="160"/>
      <c r="H102" s="160"/>
      <c r="I102" s="160"/>
      <c r="J102" s="160"/>
      <c r="K102" s="160"/>
      <c r="L102" s="171"/>
      <c r="M102" s="22" t="s">
        <v>290</v>
      </c>
      <c r="N102" s="24" t="s">
        <v>42</v>
      </c>
      <c r="O102" s="23" t="s">
        <v>17</v>
      </c>
      <c r="P102" s="65">
        <v>21.5</v>
      </c>
      <c r="Q102" s="65">
        <v>21</v>
      </c>
      <c r="R102" s="65">
        <v>16</v>
      </c>
      <c r="S102" s="83"/>
      <c r="T102" s="58"/>
    </row>
    <row r="103" spans="1:20" ht="30" x14ac:dyDescent="0.25">
      <c r="A103" s="191"/>
      <c r="B103" s="167"/>
      <c r="C103" s="158"/>
      <c r="D103" s="159"/>
      <c r="E103" s="159"/>
      <c r="F103" s="161"/>
      <c r="G103" s="160"/>
      <c r="H103" s="160"/>
      <c r="I103" s="160"/>
      <c r="J103" s="160"/>
      <c r="K103" s="160"/>
      <c r="L103" s="171"/>
      <c r="M103" s="22" t="s">
        <v>135</v>
      </c>
      <c r="N103" s="24" t="s">
        <v>229</v>
      </c>
      <c r="O103" s="23" t="s">
        <v>17</v>
      </c>
      <c r="P103" s="65">
        <v>54</v>
      </c>
      <c r="Q103" s="65">
        <v>54</v>
      </c>
      <c r="R103" s="65">
        <v>70</v>
      </c>
      <c r="S103" s="83"/>
      <c r="T103" s="58"/>
    </row>
    <row r="104" spans="1:20" ht="30" x14ac:dyDescent="0.25">
      <c r="A104" s="191"/>
      <c r="B104" s="167"/>
      <c r="C104" s="158"/>
      <c r="D104" s="159"/>
      <c r="E104" s="159"/>
      <c r="F104" s="161"/>
      <c r="G104" s="160"/>
      <c r="H104" s="160"/>
      <c r="I104" s="160"/>
      <c r="J104" s="160"/>
      <c r="K104" s="160"/>
      <c r="L104" s="171"/>
      <c r="M104" s="22" t="s">
        <v>136</v>
      </c>
      <c r="N104" s="24" t="s">
        <v>230</v>
      </c>
      <c r="O104" s="23" t="s">
        <v>116</v>
      </c>
      <c r="P104" s="65">
        <v>0.5</v>
      </c>
      <c r="Q104" s="65">
        <v>0.5</v>
      </c>
      <c r="R104" s="65">
        <v>0.5</v>
      </c>
      <c r="S104" s="83"/>
    </row>
    <row r="105" spans="1:20" ht="30" x14ac:dyDescent="0.25">
      <c r="A105" s="191"/>
      <c r="B105" s="167"/>
      <c r="C105" s="158"/>
      <c r="D105" s="159"/>
      <c r="E105" s="159"/>
      <c r="F105" s="161"/>
      <c r="G105" s="160"/>
      <c r="H105" s="160"/>
      <c r="I105" s="160"/>
      <c r="J105" s="160"/>
      <c r="K105" s="160"/>
      <c r="L105" s="171"/>
      <c r="M105" s="22" t="s">
        <v>137</v>
      </c>
      <c r="N105" s="24" t="s">
        <v>231</v>
      </c>
      <c r="O105" s="23" t="s">
        <v>17</v>
      </c>
      <c r="P105" s="65">
        <v>42.5</v>
      </c>
      <c r="Q105" s="65">
        <v>42.8</v>
      </c>
      <c r="R105" s="65">
        <v>50</v>
      </c>
      <c r="S105" s="83"/>
    </row>
    <row r="106" spans="1:20" ht="30" x14ac:dyDescent="0.25">
      <c r="A106" s="191"/>
      <c r="B106" s="167"/>
      <c r="C106" s="158"/>
      <c r="D106" s="159"/>
      <c r="E106" s="159"/>
      <c r="F106" s="161"/>
      <c r="G106" s="160"/>
      <c r="H106" s="160"/>
      <c r="I106" s="160"/>
      <c r="J106" s="160"/>
      <c r="K106" s="160"/>
      <c r="L106" s="171"/>
      <c r="M106" s="22" t="s">
        <v>291</v>
      </c>
      <c r="N106" s="24" t="s">
        <v>254</v>
      </c>
      <c r="O106" s="23" t="s">
        <v>17</v>
      </c>
      <c r="P106" s="65">
        <v>29</v>
      </c>
      <c r="Q106" s="65">
        <v>29</v>
      </c>
      <c r="R106" s="65">
        <v>29</v>
      </c>
      <c r="S106" s="83"/>
    </row>
    <row r="107" spans="1:20" x14ac:dyDescent="0.25">
      <c r="A107" s="191"/>
      <c r="B107" s="167"/>
      <c r="C107" s="162" t="s">
        <v>126</v>
      </c>
      <c r="D107" s="27">
        <v>191130264</v>
      </c>
      <c r="E107" s="42" t="s">
        <v>20</v>
      </c>
      <c r="F107" s="25" t="s">
        <v>25</v>
      </c>
      <c r="G107" s="26">
        <v>471.7</v>
      </c>
      <c r="H107" s="26"/>
      <c r="I107" s="120">
        <v>444.6</v>
      </c>
      <c r="J107" s="111">
        <v>681</v>
      </c>
      <c r="K107" s="111">
        <v>817.2</v>
      </c>
      <c r="L107" s="27" t="s">
        <v>25</v>
      </c>
      <c r="M107" s="28"/>
      <c r="N107" s="43"/>
      <c r="O107" s="85"/>
      <c r="P107" s="115"/>
      <c r="Q107" s="116"/>
      <c r="R107" s="116"/>
      <c r="S107" s="83"/>
    </row>
    <row r="108" spans="1:20" ht="30" x14ac:dyDescent="0.25">
      <c r="A108" s="191"/>
      <c r="B108" s="167"/>
      <c r="C108" s="162"/>
      <c r="D108" s="27">
        <v>191130264</v>
      </c>
      <c r="E108" s="42" t="s">
        <v>21</v>
      </c>
      <c r="F108" s="25" t="s">
        <v>25</v>
      </c>
      <c r="G108" s="26">
        <v>1536.873</v>
      </c>
      <c r="H108" s="26"/>
      <c r="I108" s="120">
        <v>1705.2</v>
      </c>
      <c r="J108" s="111">
        <v>2210</v>
      </c>
      <c r="K108" s="111">
        <v>2652.6</v>
      </c>
      <c r="L108" s="27" t="s">
        <v>25</v>
      </c>
      <c r="M108" s="28"/>
      <c r="N108" s="32"/>
      <c r="O108" s="85"/>
      <c r="P108" s="115"/>
      <c r="Q108" s="116"/>
      <c r="R108" s="116"/>
      <c r="S108" s="83"/>
    </row>
    <row r="109" spans="1:20" x14ac:dyDescent="0.25">
      <c r="A109" s="191"/>
      <c r="B109" s="167"/>
      <c r="C109" s="162"/>
      <c r="D109" s="27">
        <v>191130264</v>
      </c>
      <c r="E109" s="42" t="s">
        <v>23</v>
      </c>
      <c r="F109" s="25" t="s">
        <v>25</v>
      </c>
      <c r="G109" s="26">
        <v>4.5999999999999996</v>
      </c>
      <c r="H109" s="26"/>
      <c r="I109" s="120">
        <v>7</v>
      </c>
      <c r="J109" s="111">
        <v>8</v>
      </c>
      <c r="K109" s="111">
        <v>9</v>
      </c>
      <c r="L109" s="27" t="s">
        <v>25</v>
      </c>
      <c r="M109" s="28"/>
      <c r="N109" s="43"/>
      <c r="O109" s="85"/>
      <c r="P109" s="115"/>
      <c r="Q109" s="116"/>
      <c r="R109" s="116"/>
      <c r="S109" s="83"/>
    </row>
    <row r="110" spans="1:20" ht="14.25" x14ac:dyDescent="0.2">
      <c r="A110" s="191"/>
      <c r="B110" s="167"/>
      <c r="C110" s="162"/>
      <c r="D110" s="157" t="s">
        <v>28</v>
      </c>
      <c r="E110" s="157"/>
      <c r="F110" s="157"/>
      <c r="G110" s="50">
        <f>SUM(G107:G109)</f>
        <v>2013.173</v>
      </c>
      <c r="H110" s="50">
        <f t="shared" ref="H110" si="29">SUM(H107:H109)</f>
        <v>0</v>
      </c>
      <c r="I110" s="89">
        <f t="shared" ref="I110" si="30">SUM(I107:I109)</f>
        <v>2156.8000000000002</v>
      </c>
      <c r="J110" s="50">
        <f t="shared" ref="J110" si="31">SUM(J107:J109)</f>
        <v>2899</v>
      </c>
      <c r="K110" s="50">
        <f t="shared" ref="K110" si="32">SUM(K107:K109)</f>
        <v>3478.8</v>
      </c>
      <c r="L110" s="30" t="s">
        <v>25</v>
      </c>
      <c r="M110" s="31" t="s">
        <v>25</v>
      </c>
      <c r="N110" s="31" t="s">
        <v>25</v>
      </c>
      <c r="O110" s="31" t="s">
        <v>25</v>
      </c>
      <c r="P110" s="117" t="s">
        <v>25</v>
      </c>
      <c r="Q110" s="117" t="s">
        <v>25</v>
      </c>
      <c r="R110" s="117" t="s">
        <v>25</v>
      </c>
      <c r="S110" s="86">
        <f>(I110-G110)/G110</f>
        <v>7.1343595408839763E-2</v>
      </c>
    </row>
    <row r="111" spans="1:20" ht="30" x14ac:dyDescent="0.25">
      <c r="A111" s="191"/>
      <c r="B111" s="167"/>
      <c r="C111" s="158" t="s">
        <v>127</v>
      </c>
      <c r="D111" s="159" t="s">
        <v>368</v>
      </c>
      <c r="E111" s="159"/>
      <c r="F111" s="161" t="s">
        <v>27</v>
      </c>
      <c r="G111" s="160"/>
      <c r="H111" s="160"/>
      <c r="I111" s="160"/>
      <c r="J111" s="160"/>
      <c r="K111" s="160"/>
      <c r="L111" s="171" t="s">
        <v>25</v>
      </c>
      <c r="M111" s="22" t="s">
        <v>292</v>
      </c>
      <c r="N111" s="22" t="s">
        <v>225</v>
      </c>
      <c r="O111" s="23" t="s">
        <v>17</v>
      </c>
      <c r="P111" s="65">
        <v>85</v>
      </c>
      <c r="Q111" s="65">
        <v>85</v>
      </c>
      <c r="R111" s="65">
        <v>85</v>
      </c>
      <c r="S111" s="83"/>
      <c r="T111" s="58"/>
    </row>
    <row r="112" spans="1:20" ht="30" x14ac:dyDescent="0.25">
      <c r="A112" s="191"/>
      <c r="B112" s="167"/>
      <c r="C112" s="158"/>
      <c r="D112" s="159"/>
      <c r="E112" s="159"/>
      <c r="F112" s="161"/>
      <c r="G112" s="160"/>
      <c r="H112" s="160"/>
      <c r="I112" s="160"/>
      <c r="J112" s="160"/>
      <c r="K112" s="160"/>
      <c r="L112" s="171"/>
      <c r="M112" s="22" t="s">
        <v>293</v>
      </c>
      <c r="N112" s="24" t="s">
        <v>42</v>
      </c>
      <c r="O112" s="23" t="s">
        <v>17</v>
      </c>
      <c r="P112" s="65">
        <v>4</v>
      </c>
      <c r="Q112" s="65">
        <v>3</v>
      </c>
      <c r="R112" s="65">
        <v>2</v>
      </c>
      <c r="S112" s="83"/>
      <c r="T112" s="58"/>
    </row>
    <row r="113" spans="1:24" ht="30" x14ac:dyDescent="0.25">
      <c r="A113" s="191"/>
      <c r="B113" s="167"/>
      <c r="C113" s="158"/>
      <c r="D113" s="159"/>
      <c r="E113" s="159"/>
      <c r="F113" s="161"/>
      <c r="G113" s="160"/>
      <c r="H113" s="160"/>
      <c r="I113" s="160"/>
      <c r="J113" s="160"/>
      <c r="K113" s="160"/>
      <c r="L113" s="171"/>
      <c r="M113" s="22" t="s">
        <v>142</v>
      </c>
      <c r="N113" s="24" t="s">
        <v>229</v>
      </c>
      <c r="O113" s="23" t="s">
        <v>17</v>
      </c>
      <c r="P113" s="65">
        <v>100</v>
      </c>
      <c r="Q113" s="65">
        <v>100</v>
      </c>
      <c r="R113" s="65">
        <v>100</v>
      </c>
      <c r="S113" s="83"/>
      <c r="T113" s="58"/>
    </row>
    <row r="114" spans="1:24" ht="30" x14ac:dyDescent="0.25">
      <c r="A114" s="191"/>
      <c r="B114" s="167"/>
      <c r="C114" s="158"/>
      <c r="D114" s="159"/>
      <c r="E114" s="159"/>
      <c r="F114" s="161"/>
      <c r="G114" s="160"/>
      <c r="H114" s="160"/>
      <c r="I114" s="160"/>
      <c r="J114" s="160"/>
      <c r="K114" s="160"/>
      <c r="L114" s="171"/>
      <c r="M114" s="22" t="s">
        <v>143</v>
      </c>
      <c r="N114" s="24" t="s">
        <v>230</v>
      </c>
      <c r="O114" s="23" t="s">
        <v>116</v>
      </c>
      <c r="P114" s="65">
        <v>3.3</v>
      </c>
      <c r="Q114" s="65">
        <v>3.4</v>
      </c>
      <c r="R114" s="65">
        <v>3.4</v>
      </c>
      <c r="S114" s="83"/>
    </row>
    <row r="115" spans="1:24" ht="30" x14ac:dyDescent="0.25">
      <c r="A115" s="191"/>
      <c r="B115" s="167"/>
      <c r="C115" s="158"/>
      <c r="D115" s="159"/>
      <c r="E115" s="159"/>
      <c r="F115" s="161"/>
      <c r="G115" s="160"/>
      <c r="H115" s="160"/>
      <c r="I115" s="160"/>
      <c r="J115" s="160"/>
      <c r="K115" s="160"/>
      <c r="L115" s="171"/>
      <c r="M115" s="22" t="s">
        <v>144</v>
      </c>
      <c r="N115" s="24" t="s">
        <v>231</v>
      </c>
      <c r="O115" s="23" t="s">
        <v>17</v>
      </c>
      <c r="P115" s="65">
        <v>75</v>
      </c>
      <c r="Q115" s="65">
        <v>75</v>
      </c>
      <c r="R115" s="65">
        <v>75</v>
      </c>
      <c r="S115" s="83"/>
    </row>
    <row r="116" spans="1:24" ht="30" x14ac:dyDescent="0.25">
      <c r="A116" s="191"/>
      <c r="B116" s="167"/>
      <c r="C116" s="158"/>
      <c r="D116" s="159"/>
      <c r="E116" s="159"/>
      <c r="F116" s="161"/>
      <c r="G116" s="160"/>
      <c r="H116" s="160"/>
      <c r="I116" s="160"/>
      <c r="J116" s="160"/>
      <c r="K116" s="160"/>
      <c r="L116" s="171"/>
      <c r="M116" s="22" t="s">
        <v>294</v>
      </c>
      <c r="N116" s="24" t="s">
        <v>254</v>
      </c>
      <c r="O116" s="23" t="s">
        <v>17</v>
      </c>
      <c r="P116" s="65">
        <v>36</v>
      </c>
      <c r="Q116" s="65">
        <v>36</v>
      </c>
      <c r="R116" s="65">
        <v>36</v>
      </c>
      <c r="S116" s="83"/>
    </row>
    <row r="117" spans="1:24" x14ac:dyDescent="0.25">
      <c r="A117" s="191"/>
      <c r="B117" s="167"/>
      <c r="C117" s="162" t="s">
        <v>127</v>
      </c>
      <c r="D117" s="27">
        <v>191131551</v>
      </c>
      <c r="E117" s="42" t="s">
        <v>20</v>
      </c>
      <c r="F117" s="25" t="s">
        <v>25</v>
      </c>
      <c r="G117" s="26">
        <v>316.89999999999998</v>
      </c>
      <c r="H117" s="26"/>
      <c r="I117" s="120">
        <v>363</v>
      </c>
      <c r="J117" s="111">
        <v>398.42</v>
      </c>
      <c r="K117" s="111">
        <v>438.26</v>
      </c>
      <c r="L117" s="27" t="s">
        <v>25</v>
      </c>
      <c r="M117" s="28"/>
      <c r="N117" s="43"/>
      <c r="O117" s="85"/>
      <c r="P117" s="115"/>
      <c r="Q117" s="116"/>
      <c r="R117" s="116"/>
      <c r="S117" s="83"/>
    </row>
    <row r="118" spans="1:24" ht="30" x14ac:dyDescent="0.25">
      <c r="A118" s="191"/>
      <c r="B118" s="167"/>
      <c r="C118" s="162"/>
      <c r="D118" s="27">
        <v>191131551</v>
      </c>
      <c r="E118" s="42" t="s">
        <v>21</v>
      </c>
      <c r="F118" s="25" t="s">
        <v>25</v>
      </c>
      <c r="G118" s="26">
        <v>801.09699999999998</v>
      </c>
      <c r="H118" s="26"/>
      <c r="I118" s="120">
        <v>855.9</v>
      </c>
      <c r="J118" s="111">
        <v>973.2</v>
      </c>
      <c r="K118" s="111">
        <v>1040.49</v>
      </c>
      <c r="L118" s="27" t="s">
        <v>25</v>
      </c>
      <c r="M118" s="28"/>
      <c r="N118" s="32"/>
      <c r="O118" s="85"/>
      <c r="P118" s="115"/>
      <c r="Q118" s="116"/>
      <c r="R118" s="116"/>
      <c r="S118" s="83"/>
    </row>
    <row r="119" spans="1:24" x14ac:dyDescent="0.25">
      <c r="A119" s="191"/>
      <c r="B119" s="167"/>
      <c r="C119" s="162"/>
      <c r="D119" s="27">
        <v>191131551</v>
      </c>
      <c r="E119" s="42" t="s">
        <v>23</v>
      </c>
      <c r="F119" s="25" t="s">
        <v>25</v>
      </c>
      <c r="G119" s="26">
        <v>19.2</v>
      </c>
      <c r="H119" s="26"/>
      <c r="I119" s="120">
        <v>25.5</v>
      </c>
      <c r="J119" s="111">
        <v>28.05</v>
      </c>
      <c r="K119" s="111">
        <v>30.85</v>
      </c>
      <c r="L119" s="27" t="s">
        <v>25</v>
      </c>
      <c r="M119" s="28"/>
      <c r="N119" s="43"/>
      <c r="O119" s="85"/>
      <c r="P119" s="115"/>
      <c r="Q119" s="116"/>
      <c r="R119" s="116"/>
      <c r="S119" s="83"/>
    </row>
    <row r="120" spans="1:24" ht="14.25" x14ac:dyDescent="0.2">
      <c r="A120" s="191"/>
      <c r="B120" s="167"/>
      <c r="C120" s="162"/>
      <c r="D120" s="157" t="s">
        <v>28</v>
      </c>
      <c r="E120" s="157"/>
      <c r="F120" s="157"/>
      <c r="G120" s="50">
        <f>SUM(G117:G119)</f>
        <v>1137.1969999999999</v>
      </c>
      <c r="H120" s="50">
        <f t="shared" ref="H120" si="33">SUM(H117:H119)</f>
        <v>0</v>
      </c>
      <c r="I120" s="89">
        <f t="shared" ref="I120" si="34">SUM(I117:I119)</f>
        <v>1244.4000000000001</v>
      </c>
      <c r="J120" s="50">
        <f t="shared" ref="J120" si="35">SUM(J117:J119)</f>
        <v>1399.67</v>
      </c>
      <c r="K120" s="50">
        <f t="shared" ref="K120" si="36">SUM(K117:K119)</f>
        <v>1509.6</v>
      </c>
      <c r="L120" s="30" t="s">
        <v>25</v>
      </c>
      <c r="M120" s="31" t="s">
        <v>25</v>
      </c>
      <c r="N120" s="31" t="s">
        <v>25</v>
      </c>
      <c r="O120" s="31" t="s">
        <v>25</v>
      </c>
      <c r="P120" s="117" t="s">
        <v>25</v>
      </c>
      <c r="Q120" s="117" t="s">
        <v>25</v>
      </c>
      <c r="R120" s="117" t="s">
        <v>25</v>
      </c>
      <c r="S120" s="86">
        <f>(I120-G120)/G120</f>
        <v>9.4269506514702561E-2</v>
      </c>
    </row>
    <row r="121" spans="1:24" ht="30" x14ac:dyDescent="0.25">
      <c r="A121" s="191"/>
      <c r="B121" s="167"/>
      <c r="C121" s="168">
        <v>11</v>
      </c>
      <c r="D121" s="159" t="s">
        <v>369</v>
      </c>
      <c r="E121" s="159"/>
      <c r="F121" s="161" t="s">
        <v>27</v>
      </c>
      <c r="G121" s="160"/>
      <c r="H121" s="160"/>
      <c r="I121" s="160"/>
      <c r="J121" s="160"/>
      <c r="K121" s="160"/>
      <c r="L121" s="171" t="s">
        <v>25</v>
      </c>
      <c r="M121" s="63" t="s">
        <v>340</v>
      </c>
      <c r="N121" s="64" t="s">
        <v>229</v>
      </c>
      <c r="O121" s="65" t="s">
        <v>17</v>
      </c>
      <c r="P121" s="65">
        <v>100</v>
      </c>
      <c r="Q121" s="65">
        <v>100</v>
      </c>
      <c r="R121" s="65">
        <v>100</v>
      </c>
      <c r="S121" s="83"/>
      <c r="T121" s="58"/>
      <c r="U121" s="10"/>
      <c r="V121" s="10"/>
      <c r="W121" s="10"/>
      <c r="X121" s="10"/>
    </row>
    <row r="122" spans="1:24" x14ac:dyDescent="0.25">
      <c r="A122" s="191"/>
      <c r="B122" s="167"/>
      <c r="C122" s="168"/>
      <c r="D122" s="159"/>
      <c r="E122" s="159"/>
      <c r="F122" s="161"/>
      <c r="G122" s="160"/>
      <c r="H122" s="160"/>
      <c r="I122" s="160"/>
      <c r="J122" s="160"/>
      <c r="K122" s="160"/>
      <c r="L122" s="171"/>
      <c r="M122" s="63" t="s">
        <v>259</v>
      </c>
      <c r="N122" s="64" t="s">
        <v>150</v>
      </c>
      <c r="O122" s="65" t="s">
        <v>48</v>
      </c>
      <c r="P122" s="65">
        <v>220</v>
      </c>
      <c r="Q122" s="65">
        <v>220</v>
      </c>
      <c r="R122" s="65">
        <v>225</v>
      </c>
      <c r="S122" s="83"/>
      <c r="T122" s="170"/>
      <c r="U122" s="170"/>
      <c r="V122" s="170"/>
      <c r="W122" s="10"/>
      <c r="X122" s="10"/>
    </row>
    <row r="123" spans="1:24" ht="45" x14ac:dyDescent="0.25">
      <c r="A123" s="191"/>
      <c r="B123" s="167"/>
      <c r="C123" s="168"/>
      <c r="D123" s="159"/>
      <c r="E123" s="159"/>
      <c r="F123" s="161"/>
      <c r="G123" s="160"/>
      <c r="H123" s="160"/>
      <c r="I123" s="160"/>
      <c r="J123" s="160"/>
      <c r="K123" s="160"/>
      <c r="L123" s="171"/>
      <c r="M123" s="63" t="s">
        <v>257</v>
      </c>
      <c r="N123" s="64" t="s">
        <v>51</v>
      </c>
      <c r="O123" s="65" t="s">
        <v>48</v>
      </c>
      <c r="P123" s="65">
        <v>125</v>
      </c>
      <c r="Q123" s="65">
        <v>130</v>
      </c>
      <c r="R123" s="65">
        <v>135</v>
      </c>
      <c r="S123" s="83"/>
    </row>
    <row r="124" spans="1:24" ht="60" x14ac:dyDescent="0.25">
      <c r="A124" s="191"/>
      <c r="B124" s="167"/>
      <c r="C124" s="168"/>
      <c r="D124" s="159"/>
      <c r="E124" s="159"/>
      <c r="F124" s="161"/>
      <c r="G124" s="160"/>
      <c r="H124" s="160"/>
      <c r="I124" s="160"/>
      <c r="J124" s="160"/>
      <c r="K124" s="160"/>
      <c r="L124" s="171"/>
      <c r="M124" s="63" t="s">
        <v>258</v>
      </c>
      <c r="N124" s="64" t="s">
        <v>52</v>
      </c>
      <c r="O124" s="65" t="s">
        <v>17</v>
      </c>
      <c r="P124" s="65">
        <v>62</v>
      </c>
      <c r="Q124" s="65">
        <v>65</v>
      </c>
      <c r="R124" s="65">
        <v>70</v>
      </c>
      <c r="S124" s="83"/>
    </row>
    <row r="125" spans="1:24" x14ac:dyDescent="0.25">
      <c r="A125" s="191"/>
      <c r="B125" s="167"/>
      <c r="C125" s="168"/>
      <c r="D125" s="159"/>
      <c r="E125" s="159"/>
      <c r="F125" s="161"/>
      <c r="G125" s="160"/>
      <c r="H125" s="160"/>
      <c r="I125" s="160"/>
      <c r="J125" s="160"/>
      <c r="K125" s="160"/>
      <c r="L125" s="171"/>
      <c r="M125" s="63" t="s">
        <v>260</v>
      </c>
      <c r="N125" s="64" t="s">
        <v>147</v>
      </c>
      <c r="O125" s="63" t="s">
        <v>18</v>
      </c>
      <c r="P125" s="65">
        <v>35</v>
      </c>
      <c r="Q125" s="65">
        <v>30</v>
      </c>
      <c r="R125" s="65">
        <v>30</v>
      </c>
      <c r="S125" s="83"/>
    </row>
    <row r="126" spans="1:24" x14ac:dyDescent="0.25">
      <c r="A126" s="191"/>
      <c r="B126" s="167"/>
      <c r="C126" s="168"/>
      <c r="D126" s="159"/>
      <c r="E126" s="159"/>
      <c r="F126" s="161"/>
      <c r="G126" s="160"/>
      <c r="H126" s="160"/>
      <c r="I126" s="160"/>
      <c r="J126" s="160"/>
      <c r="K126" s="160"/>
      <c r="L126" s="171"/>
      <c r="M126" s="63" t="s">
        <v>261</v>
      </c>
      <c r="N126" s="64" t="s">
        <v>103</v>
      </c>
      <c r="O126" s="63" t="s">
        <v>48</v>
      </c>
      <c r="P126" s="65">
        <v>1750</v>
      </c>
      <c r="Q126" s="65">
        <v>1500</v>
      </c>
      <c r="R126" s="65">
        <v>1500</v>
      </c>
      <c r="S126" s="83"/>
    </row>
    <row r="127" spans="1:24" x14ac:dyDescent="0.25">
      <c r="A127" s="191"/>
      <c r="B127" s="167"/>
      <c r="C127" s="162" t="s">
        <v>145</v>
      </c>
      <c r="D127" s="27">
        <v>191816847</v>
      </c>
      <c r="E127" s="42" t="s">
        <v>20</v>
      </c>
      <c r="F127" s="25" t="s">
        <v>25</v>
      </c>
      <c r="G127" s="26">
        <v>429.1</v>
      </c>
      <c r="H127" s="26"/>
      <c r="I127" s="120">
        <v>476.7</v>
      </c>
      <c r="J127" s="111">
        <v>429.3</v>
      </c>
      <c r="K127" s="111">
        <v>472.3</v>
      </c>
      <c r="L127" s="27" t="s">
        <v>25</v>
      </c>
      <c r="M127" s="28"/>
      <c r="N127" s="43"/>
      <c r="O127" s="85"/>
      <c r="P127" s="115"/>
      <c r="Q127" s="116"/>
      <c r="R127" s="116"/>
      <c r="S127" s="83"/>
    </row>
    <row r="128" spans="1:24" ht="30" x14ac:dyDescent="0.25">
      <c r="A128" s="191"/>
      <c r="B128" s="167"/>
      <c r="C128" s="162"/>
      <c r="D128" s="27">
        <v>191816847</v>
      </c>
      <c r="E128" s="42" t="s">
        <v>21</v>
      </c>
      <c r="F128" s="25" t="s">
        <v>25</v>
      </c>
      <c r="G128" s="26">
        <v>15</v>
      </c>
      <c r="H128" s="26"/>
      <c r="I128" s="120">
        <v>14</v>
      </c>
      <c r="J128" s="111">
        <v>15.4</v>
      </c>
      <c r="K128" s="111">
        <v>16.899999999999999</v>
      </c>
      <c r="L128" s="27" t="s">
        <v>25</v>
      </c>
      <c r="M128" s="28"/>
      <c r="N128" s="32"/>
      <c r="O128" s="85"/>
      <c r="P128" s="115"/>
      <c r="Q128" s="116"/>
      <c r="R128" s="116"/>
      <c r="S128" s="83"/>
    </row>
    <row r="129" spans="1:24" x14ac:dyDescent="0.25">
      <c r="A129" s="191"/>
      <c r="B129" s="167"/>
      <c r="C129" s="162"/>
      <c r="D129" s="27">
        <v>191816847</v>
      </c>
      <c r="E129" s="42" t="s">
        <v>23</v>
      </c>
      <c r="F129" s="25" t="s">
        <v>25</v>
      </c>
      <c r="G129" s="26">
        <v>20.399999999999999</v>
      </c>
      <c r="H129" s="26"/>
      <c r="I129" s="120">
        <v>25</v>
      </c>
      <c r="J129" s="111">
        <v>27.5</v>
      </c>
      <c r="K129" s="111">
        <v>30.3</v>
      </c>
      <c r="L129" s="27" t="s">
        <v>25</v>
      </c>
      <c r="M129" s="28"/>
      <c r="N129" s="43"/>
      <c r="O129" s="85"/>
      <c r="P129" s="115"/>
      <c r="Q129" s="116"/>
      <c r="R129" s="116"/>
      <c r="S129" s="83"/>
    </row>
    <row r="130" spans="1:24" ht="14.25" x14ac:dyDescent="0.2">
      <c r="A130" s="191"/>
      <c r="B130" s="167"/>
      <c r="C130" s="162"/>
      <c r="D130" s="157" t="s">
        <v>28</v>
      </c>
      <c r="E130" s="157"/>
      <c r="F130" s="157"/>
      <c r="G130" s="50">
        <f>SUM(G127:G129)</f>
        <v>464.5</v>
      </c>
      <c r="H130" s="50">
        <f t="shared" ref="H130" si="37">SUM(H127:H129)</f>
        <v>0</v>
      </c>
      <c r="I130" s="89">
        <f t="shared" ref="I130" si="38">SUM(I127:I129)</f>
        <v>515.70000000000005</v>
      </c>
      <c r="J130" s="50">
        <f t="shared" ref="J130" si="39">SUM(J127:J129)</f>
        <v>472.2</v>
      </c>
      <c r="K130" s="50">
        <f t="shared" ref="K130" si="40">SUM(K127:K129)</f>
        <v>519.5</v>
      </c>
      <c r="L130" s="30" t="s">
        <v>25</v>
      </c>
      <c r="M130" s="31" t="s">
        <v>25</v>
      </c>
      <c r="N130" s="31" t="s">
        <v>25</v>
      </c>
      <c r="O130" s="31" t="s">
        <v>25</v>
      </c>
      <c r="P130" s="117" t="s">
        <v>25</v>
      </c>
      <c r="Q130" s="117" t="s">
        <v>25</v>
      </c>
      <c r="R130" s="117" t="s">
        <v>25</v>
      </c>
      <c r="S130" s="86">
        <f>(I130-G130)/G130</f>
        <v>0.11022604951560828</v>
      </c>
    </row>
    <row r="131" spans="1:24" ht="30" x14ac:dyDescent="0.25">
      <c r="A131" s="191"/>
      <c r="B131" s="167"/>
      <c r="C131" s="158" t="s">
        <v>146</v>
      </c>
      <c r="D131" s="159" t="s">
        <v>370</v>
      </c>
      <c r="E131" s="159"/>
      <c r="F131" s="161" t="s">
        <v>27</v>
      </c>
      <c r="G131" s="160"/>
      <c r="H131" s="160"/>
      <c r="I131" s="160"/>
      <c r="J131" s="160"/>
      <c r="K131" s="160"/>
      <c r="L131" s="171" t="s">
        <v>25</v>
      </c>
      <c r="M131" s="63" t="s">
        <v>295</v>
      </c>
      <c r="N131" s="64" t="s">
        <v>229</v>
      </c>
      <c r="O131" s="65" t="s">
        <v>17</v>
      </c>
      <c r="P131" s="65">
        <v>100</v>
      </c>
      <c r="Q131" s="65">
        <v>100</v>
      </c>
      <c r="R131" s="65">
        <v>100</v>
      </c>
      <c r="S131" s="83"/>
      <c r="T131" s="66"/>
      <c r="U131" s="10"/>
      <c r="V131" s="10"/>
      <c r="W131" s="10"/>
      <c r="X131" s="10"/>
    </row>
    <row r="132" spans="1:24" x14ac:dyDescent="0.25">
      <c r="A132" s="191"/>
      <c r="B132" s="167"/>
      <c r="C132" s="158"/>
      <c r="D132" s="159"/>
      <c r="E132" s="159"/>
      <c r="F132" s="161"/>
      <c r="G132" s="160"/>
      <c r="H132" s="160"/>
      <c r="I132" s="160"/>
      <c r="J132" s="160"/>
      <c r="K132" s="160"/>
      <c r="L132" s="171"/>
      <c r="M132" s="63" t="s">
        <v>262</v>
      </c>
      <c r="N132" s="64" t="s">
        <v>50</v>
      </c>
      <c r="O132" s="65" t="s">
        <v>48</v>
      </c>
      <c r="P132" s="65">
        <v>630</v>
      </c>
      <c r="Q132" s="65">
        <v>630</v>
      </c>
      <c r="R132" s="65">
        <v>630</v>
      </c>
      <c r="S132" s="83"/>
      <c r="T132" s="67"/>
      <c r="U132" s="10"/>
      <c r="V132" s="10"/>
      <c r="W132" s="10"/>
      <c r="X132" s="10"/>
    </row>
    <row r="133" spans="1:24" ht="45" x14ac:dyDescent="0.25">
      <c r="A133" s="191"/>
      <c r="B133" s="167"/>
      <c r="C133" s="158"/>
      <c r="D133" s="159"/>
      <c r="E133" s="159"/>
      <c r="F133" s="161"/>
      <c r="G133" s="160"/>
      <c r="H133" s="160"/>
      <c r="I133" s="160"/>
      <c r="J133" s="160"/>
      <c r="K133" s="160"/>
      <c r="L133" s="171"/>
      <c r="M133" s="63" t="s">
        <v>263</v>
      </c>
      <c r="N133" s="64" t="s">
        <v>51</v>
      </c>
      <c r="O133" s="65" t="s">
        <v>48</v>
      </c>
      <c r="P133" s="65">
        <v>490</v>
      </c>
      <c r="Q133" s="65">
        <v>500</v>
      </c>
      <c r="R133" s="65">
        <v>500</v>
      </c>
      <c r="S133" s="83"/>
      <c r="T133" s="68"/>
      <c r="U133" s="9"/>
      <c r="V133" s="9"/>
      <c r="W133" s="9"/>
      <c r="X133" s="9"/>
    </row>
    <row r="134" spans="1:24" ht="60" x14ac:dyDescent="0.25">
      <c r="A134" s="191"/>
      <c r="B134" s="167"/>
      <c r="C134" s="158"/>
      <c r="D134" s="159"/>
      <c r="E134" s="159"/>
      <c r="F134" s="161"/>
      <c r="G134" s="160"/>
      <c r="H134" s="160"/>
      <c r="I134" s="160"/>
      <c r="J134" s="160"/>
      <c r="K134" s="160"/>
      <c r="L134" s="171"/>
      <c r="M134" s="63" t="s">
        <v>264</v>
      </c>
      <c r="N134" s="64" t="s">
        <v>52</v>
      </c>
      <c r="O134" s="65" t="s">
        <v>17</v>
      </c>
      <c r="P134" s="65">
        <v>105</v>
      </c>
      <c r="Q134" s="65">
        <v>110</v>
      </c>
      <c r="R134" s="65">
        <v>115</v>
      </c>
      <c r="S134" s="83"/>
      <c r="T134" s="66"/>
    </row>
    <row r="135" spans="1:24" x14ac:dyDescent="0.25">
      <c r="A135" s="191"/>
      <c r="B135" s="167"/>
      <c r="C135" s="158"/>
      <c r="D135" s="159"/>
      <c r="E135" s="159"/>
      <c r="F135" s="161"/>
      <c r="G135" s="160"/>
      <c r="H135" s="160"/>
      <c r="I135" s="160"/>
      <c r="J135" s="160"/>
      <c r="K135" s="160"/>
      <c r="L135" s="171"/>
      <c r="M135" s="63" t="s">
        <v>265</v>
      </c>
      <c r="N135" s="64" t="s">
        <v>147</v>
      </c>
      <c r="O135" s="63" t="s">
        <v>18</v>
      </c>
      <c r="P135" s="65">
        <v>50</v>
      </c>
      <c r="Q135" s="65">
        <v>50</v>
      </c>
      <c r="R135" s="65">
        <v>50</v>
      </c>
      <c r="S135" s="83"/>
      <c r="T135" s="66"/>
    </row>
    <row r="136" spans="1:24" x14ac:dyDescent="0.25">
      <c r="A136" s="191"/>
      <c r="B136" s="167"/>
      <c r="C136" s="158"/>
      <c r="D136" s="159"/>
      <c r="E136" s="159"/>
      <c r="F136" s="161"/>
      <c r="G136" s="160"/>
      <c r="H136" s="160"/>
      <c r="I136" s="160"/>
      <c r="J136" s="160"/>
      <c r="K136" s="160"/>
      <c r="L136" s="171"/>
      <c r="M136" s="63" t="s">
        <v>266</v>
      </c>
      <c r="N136" s="64" t="s">
        <v>103</v>
      </c>
      <c r="O136" s="63" t="s">
        <v>48</v>
      </c>
      <c r="P136" s="65">
        <v>7500</v>
      </c>
      <c r="Q136" s="65">
        <v>7600</v>
      </c>
      <c r="R136" s="65">
        <v>7700</v>
      </c>
      <c r="S136" s="83"/>
      <c r="T136" s="66"/>
    </row>
    <row r="137" spans="1:24" x14ac:dyDescent="0.25">
      <c r="A137" s="191"/>
      <c r="B137" s="167"/>
      <c r="C137" s="162" t="s">
        <v>146</v>
      </c>
      <c r="D137" s="27">
        <v>191816128</v>
      </c>
      <c r="E137" s="42" t="s">
        <v>20</v>
      </c>
      <c r="F137" s="25" t="s">
        <v>25</v>
      </c>
      <c r="G137" s="26">
        <v>1353.8</v>
      </c>
      <c r="H137" s="26"/>
      <c r="I137" s="120">
        <v>1527.6</v>
      </c>
      <c r="J137" s="111">
        <v>1548.14</v>
      </c>
      <c r="K137" s="111">
        <v>1702.95</v>
      </c>
      <c r="L137" s="27" t="s">
        <v>25</v>
      </c>
      <c r="M137" s="28"/>
      <c r="N137" s="43"/>
      <c r="O137" s="85"/>
      <c r="P137" s="115"/>
      <c r="Q137" s="116"/>
      <c r="R137" s="116"/>
      <c r="S137" s="83"/>
    </row>
    <row r="138" spans="1:24" ht="30" x14ac:dyDescent="0.25">
      <c r="A138" s="191"/>
      <c r="B138" s="167"/>
      <c r="C138" s="162"/>
      <c r="D138" s="27">
        <v>191816128</v>
      </c>
      <c r="E138" s="42" t="s">
        <v>21</v>
      </c>
      <c r="F138" s="25" t="s">
        <v>25</v>
      </c>
      <c r="G138" s="26">
        <v>40.700000000000003</v>
      </c>
      <c r="H138" s="26"/>
      <c r="I138" s="120">
        <v>40.1</v>
      </c>
      <c r="J138" s="111">
        <v>44.33</v>
      </c>
      <c r="K138" s="111">
        <v>48.76</v>
      </c>
      <c r="L138" s="27" t="s">
        <v>25</v>
      </c>
      <c r="M138" s="28"/>
      <c r="N138" s="32"/>
      <c r="O138" s="85"/>
      <c r="P138" s="115"/>
      <c r="Q138" s="116"/>
      <c r="R138" s="116"/>
      <c r="S138" s="83"/>
    </row>
    <row r="139" spans="1:24" x14ac:dyDescent="0.25">
      <c r="A139" s="191"/>
      <c r="B139" s="167"/>
      <c r="C139" s="162"/>
      <c r="D139" s="27">
        <v>191816128</v>
      </c>
      <c r="E139" s="42" t="s">
        <v>23</v>
      </c>
      <c r="F139" s="25" t="s">
        <v>25</v>
      </c>
      <c r="G139" s="26">
        <v>90.2</v>
      </c>
      <c r="H139" s="26"/>
      <c r="I139" s="120">
        <v>86</v>
      </c>
      <c r="J139" s="111">
        <v>94.6</v>
      </c>
      <c r="K139" s="111">
        <v>104.06</v>
      </c>
      <c r="L139" s="27" t="s">
        <v>25</v>
      </c>
      <c r="M139" s="28"/>
      <c r="N139" s="43"/>
      <c r="O139" s="85"/>
      <c r="P139" s="115"/>
      <c r="Q139" s="116"/>
      <c r="R139" s="116"/>
      <c r="S139" s="83"/>
    </row>
    <row r="140" spans="1:24" ht="14.25" x14ac:dyDescent="0.2">
      <c r="A140" s="191"/>
      <c r="B140" s="167"/>
      <c r="C140" s="162"/>
      <c r="D140" s="157" t="s">
        <v>28</v>
      </c>
      <c r="E140" s="157"/>
      <c r="F140" s="157"/>
      <c r="G140" s="50">
        <f>SUM(G137:G139)</f>
        <v>1484.7</v>
      </c>
      <c r="H140" s="50">
        <f t="shared" ref="H140" si="41">SUM(H137:H139)</f>
        <v>0</v>
      </c>
      <c r="I140" s="89">
        <f t="shared" ref="I140" si="42">SUM(I137:I139)</f>
        <v>1653.6999999999998</v>
      </c>
      <c r="J140" s="50">
        <f t="shared" ref="J140" si="43">SUM(J137:J139)</f>
        <v>1687.07</v>
      </c>
      <c r="K140" s="50">
        <f t="shared" ref="K140" si="44">SUM(K137:K139)</f>
        <v>1855.77</v>
      </c>
      <c r="L140" s="30" t="s">
        <v>25</v>
      </c>
      <c r="M140" s="31" t="s">
        <v>25</v>
      </c>
      <c r="N140" s="31" t="s">
        <v>25</v>
      </c>
      <c r="O140" s="31" t="s">
        <v>25</v>
      </c>
      <c r="P140" s="117" t="s">
        <v>25</v>
      </c>
      <c r="Q140" s="117" t="s">
        <v>25</v>
      </c>
      <c r="R140" s="117" t="s">
        <v>25</v>
      </c>
      <c r="S140" s="86">
        <f>(I140-G140)/G140</f>
        <v>0.11382770930154225</v>
      </c>
    </row>
    <row r="141" spans="1:24" x14ac:dyDescent="0.25">
      <c r="A141" s="191"/>
      <c r="B141" s="167"/>
      <c r="C141" s="158" t="s">
        <v>148</v>
      </c>
      <c r="D141" s="159" t="s">
        <v>371</v>
      </c>
      <c r="E141" s="159"/>
      <c r="F141" s="161" t="s">
        <v>27</v>
      </c>
      <c r="G141" s="160"/>
      <c r="H141" s="160"/>
      <c r="I141" s="160"/>
      <c r="J141" s="160"/>
      <c r="K141" s="160"/>
      <c r="L141" s="171" t="s">
        <v>25</v>
      </c>
      <c r="M141" s="63" t="s">
        <v>267</v>
      </c>
      <c r="N141" s="64" t="s">
        <v>151</v>
      </c>
      <c r="O141" s="65" t="s">
        <v>48</v>
      </c>
      <c r="P141" s="65">
        <v>70</v>
      </c>
      <c r="Q141" s="65">
        <v>75</v>
      </c>
      <c r="R141" s="65">
        <v>75</v>
      </c>
      <c r="S141" s="83"/>
      <c r="T141" s="177"/>
      <c r="U141" s="177"/>
      <c r="V141" s="177"/>
      <c r="W141" s="177"/>
      <c r="X141" s="177"/>
    </row>
    <row r="142" spans="1:24" x14ac:dyDescent="0.25">
      <c r="A142" s="191"/>
      <c r="B142" s="167"/>
      <c r="C142" s="158"/>
      <c r="D142" s="159"/>
      <c r="E142" s="159"/>
      <c r="F142" s="161"/>
      <c r="G142" s="160"/>
      <c r="H142" s="160"/>
      <c r="I142" s="160"/>
      <c r="J142" s="160"/>
      <c r="K142" s="160"/>
      <c r="L142" s="171"/>
      <c r="M142" s="63" t="s">
        <v>268</v>
      </c>
      <c r="N142" s="64" t="s">
        <v>150</v>
      </c>
      <c r="O142" s="65" t="s">
        <v>48</v>
      </c>
      <c r="P142" s="65">
        <v>540</v>
      </c>
      <c r="Q142" s="65">
        <v>580</v>
      </c>
      <c r="R142" s="65">
        <v>600</v>
      </c>
      <c r="S142" s="83"/>
      <c r="T142" s="9"/>
      <c r="U142" s="9"/>
      <c r="V142" s="9"/>
      <c r="W142" s="9"/>
      <c r="X142" s="9"/>
    </row>
    <row r="143" spans="1:24" ht="30" x14ac:dyDescent="0.25">
      <c r="A143" s="191"/>
      <c r="B143" s="167"/>
      <c r="C143" s="158"/>
      <c r="D143" s="159"/>
      <c r="E143" s="159"/>
      <c r="F143" s="161"/>
      <c r="G143" s="160"/>
      <c r="H143" s="160"/>
      <c r="I143" s="160"/>
      <c r="J143" s="160"/>
      <c r="K143" s="160"/>
      <c r="L143" s="171"/>
      <c r="M143" s="63" t="s">
        <v>296</v>
      </c>
      <c r="N143" s="64" t="s">
        <v>233</v>
      </c>
      <c r="O143" s="65" t="s">
        <v>17</v>
      </c>
      <c r="P143" s="65">
        <v>25</v>
      </c>
      <c r="Q143" s="65">
        <v>25</v>
      </c>
      <c r="R143" s="65">
        <v>25</v>
      </c>
      <c r="S143" s="83"/>
      <c r="T143" s="58"/>
    </row>
    <row r="144" spans="1:24" x14ac:dyDescent="0.25">
      <c r="A144" s="191"/>
      <c r="B144" s="167"/>
      <c r="C144" s="158"/>
      <c r="D144" s="159"/>
      <c r="E144" s="159"/>
      <c r="F144" s="161"/>
      <c r="G144" s="160"/>
      <c r="H144" s="160"/>
      <c r="I144" s="160"/>
      <c r="J144" s="160"/>
      <c r="K144" s="160"/>
      <c r="L144" s="171"/>
      <c r="M144" s="63" t="s">
        <v>152</v>
      </c>
      <c r="N144" s="64" t="s">
        <v>147</v>
      </c>
      <c r="O144" s="63" t="s">
        <v>18</v>
      </c>
      <c r="P144" s="65">
        <v>35</v>
      </c>
      <c r="Q144" s="65">
        <v>40</v>
      </c>
      <c r="R144" s="65">
        <v>40</v>
      </c>
      <c r="S144" s="83"/>
    </row>
    <row r="145" spans="1:24" x14ac:dyDescent="0.25">
      <c r="A145" s="191"/>
      <c r="B145" s="167"/>
      <c r="C145" s="158"/>
      <c r="D145" s="159"/>
      <c r="E145" s="159"/>
      <c r="F145" s="161"/>
      <c r="G145" s="160"/>
      <c r="H145" s="160"/>
      <c r="I145" s="160"/>
      <c r="J145" s="160"/>
      <c r="K145" s="160"/>
      <c r="L145" s="171"/>
      <c r="M145" s="63" t="s">
        <v>153</v>
      </c>
      <c r="N145" s="64" t="s">
        <v>103</v>
      </c>
      <c r="O145" s="63" t="s">
        <v>48</v>
      </c>
      <c r="P145" s="65">
        <v>3800</v>
      </c>
      <c r="Q145" s="65">
        <v>4000</v>
      </c>
      <c r="R145" s="65">
        <v>4200</v>
      </c>
      <c r="S145" s="83"/>
    </row>
    <row r="146" spans="1:24" x14ac:dyDescent="0.25">
      <c r="A146" s="191"/>
      <c r="B146" s="167"/>
      <c r="C146" s="162" t="s">
        <v>148</v>
      </c>
      <c r="D146" s="27">
        <v>302776863</v>
      </c>
      <c r="E146" s="42" t="s">
        <v>20</v>
      </c>
      <c r="F146" s="25" t="s">
        <v>25</v>
      </c>
      <c r="G146" s="26">
        <v>925.9</v>
      </c>
      <c r="H146" s="26"/>
      <c r="I146" s="120">
        <v>990.7</v>
      </c>
      <c r="J146" s="111">
        <v>1449</v>
      </c>
      <c r="K146" s="111">
        <v>1594</v>
      </c>
      <c r="L146" s="27" t="s">
        <v>25</v>
      </c>
      <c r="M146" s="28"/>
      <c r="N146" s="43"/>
      <c r="O146" s="85"/>
      <c r="P146" s="115"/>
      <c r="Q146" s="116"/>
      <c r="R146" s="116"/>
      <c r="S146" s="83"/>
    </row>
    <row r="147" spans="1:24" ht="30" x14ac:dyDescent="0.25">
      <c r="A147" s="191"/>
      <c r="B147" s="167"/>
      <c r="C147" s="162"/>
      <c r="D147" s="27">
        <v>302776863</v>
      </c>
      <c r="E147" s="42" t="s">
        <v>21</v>
      </c>
      <c r="F147" s="25" t="s">
        <v>25</v>
      </c>
      <c r="G147" s="26">
        <v>31.9</v>
      </c>
      <c r="H147" s="26"/>
      <c r="I147" s="120">
        <v>31.7</v>
      </c>
      <c r="J147" s="111">
        <v>35</v>
      </c>
      <c r="K147" s="111">
        <v>38.5</v>
      </c>
      <c r="L147" s="27" t="s">
        <v>25</v>
      </c>
      <c r="M147" s="28"/>
      <c r="N147" s="32"/>
      <c r="O147" s="85"/>
      <c r="P147" s="115"/>
      <c r="Q147" s="116"/>
      <c r="R147" s="116"/>
      <c r="S147" s="83"/>
    </row>
    <row r="148" spans="1:24" x14ac:dyDescent="0.25">
      <c r="A148" s="191"/>
      <c r="B148" s="167"/>
      <c r="C148" s="162"/>
      <c r="D148" s="27">
        <v>302776863</v>
      </c>
      <c r="E148" s="42" t="s">
        <v>23</v>
      </c>
      <c r="F148" s="25" t="s">
        <v>25</v>
      </c>
      <c r="G148" s="26">
        <v>328</v>
      </c>
      <c r="H148" s="26"/>
      <c r="I148" s="120">
        <f>376+2.2+51</f>
        <v>429.2</v>
      </c>
      <c r="J148" s="111">
        <v>413.6</v>
      </c>
      <c r="K148" s="111">
        <v>455</v>
      </c>
      <c r="L148" s="27" t="s">
        <v>25</v>
      </c>
      <c r="M148" s="28"/>
      <c r="N148" s="43"/>
      <c r="O148" s="85"/>
      <c r="P148" s="115"/>
      <c r="Q148" s="116"/>
      <c r="R148" s="116"/>
      <c r="S148" s="83"/>
    </row>
    <row r="149" spans="1:24" ht="14.25" x14ac:dyDescent="0.2">
      <c r="A149" s="191"/>
      <c r="B149" s="167"/>
      <c r="C149" s="162"/>
      <c r="D149" s="157" t="s">
        <v>28</v>
      </c>
      <c r="E149" s="157"/>
      <c r="F149" s="157"/>
      <c r="G149" s="50">
        <f>SUM(G146:G148)</f>
        <v>1285.8</v>
      </c>
      <c r="H149" s="50">
        <f t="shared" ref="H149" si="45">SUM(H146:H148)</f>
        <v>0</v>
      </c>
      <c r="I149" s="89">
        <f t="shared" ref="I149" si="46">SUM(I146:I148)</f>
        <v>1451.6000000000001</v>
      </c>
      <c r="J149" s="50">
        <f t="shared" ref="J149" si="47">SUM(J146:J148)</f>
        <v>1897.6</v>
      </c>
      <c r="K149" s="50">
        <f t="shared" ref="K149" si="48">SUM(K146:K148)</f>
        <v>2087.5</v>
      </c>
      <c r="L149" s="30" t="s">
        <v>25</v>
      </c>
      <c r="M149" s="31" t="s">
        <v>25</v>
      </c>
      <c r="N149" s="31" t="s">
        <v>25</v>
      </c>
      <c r="O149" s="31" t="s">
        <v>25</v>
      </c>
      <c r="P149" s="117" t="s">
        <v>25</v>
      </c>
      <c r="Q149" s="117" t="s">
        <v>25</v>
      </c>
      <c r="R149" s="117" t="s">
        <v>25</v>
      </c>
      <c r="S149" s="86">
        <f>(I149-G149)/G149</f>
        <v>0.12894695909161627</v>
      </c>
    </row>
    <row r="150" spans="1:24" ht="30" x14ac:dyDescent="0.25">
      <c r="A150" s="191"/>
      <c r="B150" s="167"/>
      <c r="C150" s="168">
        <v>14</v>
      </c>
      <c r="D150" s="159" t="s">
        <v>53</v>
      </c>
      <c r="E150" s="159"/>
      <c r="F150" s="161" t="s">
        <v>27</v>
      </c>
      <c r="G150" s="160"/>
      <c r="H150" s="160"/>
      <c r="I150" s="160"/>
      <c r="J150" s="160"/>
      <c r="K150" s="160"/>
      <c r="L150" s="171" t="s">
        <v>25</v>
      </c>
      <c r="M150" s="63" t="s">
        <v>297</v>
      </c>
      <c r="N150" s="64" t="s">
        <v>229</v>
      </c>
      <c r="O150" s="65" t="s">
        <v>17</v>
      </c>
      <c r="P150" s="65">
        <v>100</v>
      </c>
      <c r="Q150" s="65">
        <v>100</v>
      </c>
      <c r="R150" s="65">
        <v>100</v>
      </c>
      <c r="S150" s="83"/>
      <c r="T150" s="170"/>
      <c r="U150" s="170"/>
      <c r="V150" s="170"/>
      <c r="W150" s="170"/>
      <c r="X150" s="170"/>
    </row>
    <row r="151" spans="1:24" ht="30" x14ac:dyDescent="0.25">
      <c r="A151" s="191"/>
      <c r="B151" s="167"/>
      <c r="C151" s="168"/>
      <c r="D151" s="159"/>
      <c r="E151" s="159"/>
      <c r="F151" s="161"/>
      <c r="G151" s="160"/>
      <c r="H151" s="160"/>
      <c r="I151" s="160"/>
      <c r="J151" s="160"/>
      <c r="K151" s="160"/>
      <c r="L151" s="171"/>
      <c r="M151" s="63" t="s">
        <v>298</v>
      </c>
      <c r="N151" s="64" t="s">
        <v>234</v>
      </c>
      <c r="O151" s="65" t="s">
        <v>17</v>
      </c>
      <c r="P151" s="65">
        <v>100</v>
      </c>
      <c r="Q151" s="65">
        <v>100</v>
      </c>
      <c r="R151" s="65">
        <v>100</v>
      </c>
      <c r="S151" s="83"/>
      <c r="T151" s="170"/>
      <c r="U151" s="170"/>
      <c r="V151" s="170"/>
      <c r="W151" s="9"/>
      <c r="X151" s="9"/>
    </row>
    <row r="152" spans="1:24" ht="30" x14ac:dyDescent="0.25">
      <c r="A152" s="191"/>
      <c r="B152" s="167"/>
      <c r="C152" s="168"/>
      <c r="D152" s="159"/>
      <c r="E152" s="159"/>
      <c r="F152" s="161"/>
      <c r="G152" s="160"/>
      <c r="H152" s="160"/>
      <c r="I152" s="160"/>
      <c r="J152" s="160"/>
      <c r="K152" s="160"/>
      <c r="L152" s="171"/>
      <c r="M152" s="63" t="s">
        <v>299</v>
      </c>
      <c r="N152" s="64" t="s">
        <v>56</v>
      </c>
      <c r="O152" s="65" t="s">
        <v>48</v>
      </c>
      <c r="P152" s="65">
        <v>108</v>
      </c>
      <c r="Q152" s="65">
        <v>108</v>
      </c>
      <c r="R152" s="65">
        <v>108</v>
      </c>
      <c r="S152" s="83"/>
    </row>
    <row r="153" spans="1:24" ht="30" x14ac:dyDescent="0.25">
      <c r="A153" s="191"/>
      <c r="B153" s="167"/>
      <c r="C153" s="168"/>
      <c r="D153" s="159"/>
      <c r="E153" s="159"/>
      <c r="F153" s="161"/>
      <c r="G153" s="160"/>
      <c r="H153" s="160"/>
      <c r="I153" s="160"/>
      <c r="J153" s="160"/>
      <c r="K153" s="160"/>
      <c r="L153" s="171"/>
      <c r="M153" s="63" t="s">
        <v>300</v>
      </c>
      <c r="N153" s="64" t="s">
        <v>57</v>
      </c>
      <c r="O153" s="65" t="s">
        <v>48</v>
      </c>
      <c r="P153" s="65">
        <v>40</v>
      </c>
      <c r="Q153" s="65">
        <v>40</v>
      </c>
      <c r="R153" s="65">
        <v>40</v>
      </c>
      <c r="S153" s="83"/>
    </row>
    <row r="154" spans="1:24" x14ac:dyDescent="0.25">
      <c r="A154" s="191"/>
      <c r="B154" s="167"/>
      <c r="C154" s="162" t="s">
        <v>154</v>
      </c>
      <c r="D154" s="27">
        <v>191128231</v>
      </c>
      <c r="E154" s="42" t="s">
        <v>20</v>
      </c>
      <c r="F154" s="25" t="s">
        <v>25</v>
      </c>
      <c r="G154" s="26">
        <v>423.4</v>
      </c>
      <c r="H154" s="26"/>
      <c r="I154" s="120">
        <v>473.7</v>
      </c>
      <c r="J154" s="111">
        <v>504.7</v>
      </c>
      <c r="K154" s="111">
        <v>555.1</v>
      </c>
      <c r="L154" s="27" t="s">
        <v>25</v>
      </c>
      <c r="M154" s="28"/>
      <c r="N154" s="43"/>
      <c r="O154" s="85"/>
      <c r="P154" s="115"/>
      <c r="Q154" s="116"/>
      <c r="R154" s="116"/>
      <c r="S154" s="83"/>
    </row>
    <row r="155" spans="1:24" ht="30" x14ac:dyDescent="0.25">
      <c r="A155" s="191"/>
      <c r="B155" s="167"/>
      <c r="C155" s="162"/>
      <c r="D155" s="27">
        <v>191128231</v>
      </c>
      <c r="E155" s="42" t="s">
        <v>21</v>
      </c>
      <c r="F155" s="25" t="s">
        <v>25</v>
      </c>
      <c r="G155" s="26">
        <v>362.863</v>
      </c>
      <c r="H155" s="26"/>
      <c r="I155" s="120">
        <v>436.4</v>
      </c>
      <c r="J155" s="111">
        <v>436.8</v>
      </c>
      <c r="K155" s="111">
        <v>480.5</v>
      </c>
      <c r="L155" s="27" t="s">
        <v>25</v>
      </c>
      <c r="M155" s="28"/>
      <c r="N155" s="32"/>
      <c r="O155" s="85"/>
      <c r="P155" s="115"/>
      <c r="Q155" s="116"/>
      <c r="R155" s="116"/>
      <c r="S155" s="83"/>
    </row>
    <row r="156" spans="1:24" x14ac:dyDescent="0.25">
      <c r="A156" s="191"/>
      <c r="B156" s="167"/>
      <c r="C156" s="162"/>
      <c r="D156" s="27">
        <v>191128231</v>
      </c>
      <c r="E156" s="42" t="s">
        <v>23</v>
      </c>
      <c r="F156" s="25" t="s">
        <v>25</v>
      </c>
      <c r="G156" s="26">
        <v>68.400000000000006</v>
      </c>
      <c r="H156" s="26"/>
      <c r="I156" s="120">
        <v>71.099999999999994</v>
      </c>
      <c r="J156" s="111">
        <v>78.2</v>
      </c>
      <c r="K156" s="111">
        <v>86</v>
      </c>
      <c r="L156" s="27" t="s">
        <v>25</v>
      </c>
      <c r="M156" s="28"/>
      <c r="N156" s="43"/>
      <c r="O156" s="85"/>
      <c r="P156" s="115"/>
      <c r="Q156" s="116"/>
      <c r="R156" s="116"/>
      <c r="S156" s="83"/>
    </row>
    <row r="157" spans="1:24" ht="14.25" x14ac:dyDescent="0.2">
      <c r="A157" s="191"/>
      <c r="B157" s="167"/>
      <c r="C157" s="162"/>
      <c r="D157" s="157" t="s">
        <v>28</v>
      </c>
      <c r="E157" s="157"/>
      <c r="F157" s="157"/>
      <c r="G157" s="50">
        <f>SUM(G154:G156)</f>
        <v>854.6629999999999</v>
      </c>
      <c r="H157" s="50">
        <f t="shared" ref="H157" si="49">SUM(H154:H156)</f>
        <v>0</v>
      </c>
      <c r="I157" s="89">
        <f t="shared" ref="I157" si="50">SUM(I154:I156)</f>
        <v>981.19999999999993</v>
      </c>
      <c r="J157" s="50">
        <f t="shared" ref="J157" si="51">SUM(J154:J156)</f>
        <v>1019.7</v>
      </c>
      <c r="K157" s="50">
        <f t="shared" ref="K157" si="52">SUM(K154:K156)</f>
        <v>1121.5999999999999</v>
      </c>
      <c r="L157" s="30" t="s">
        <v>25</v>
      </c>
      <c r="M157" s="31" t="s">
        <v>25</v>
      </c>
      <c r="N157" s="31" t="s">
        <v>25</v>
      </c>
      <c r="O157" s="31" t="s">
        <v>25</v>
      </c>
      <c r="P157" s="117" t="s">
        <v>25</v>
      </c>
      <c r="Q157" s="117" t="s">
        <v>25</v>
      </c>
      <c r="R157" s="117" t="s">
        <v>25</v>
      </c>
      <c r="S157" s="86">
        <f>(I157-G157)/G157</f>
        <v>0.14805484734918917</v>
      </c>
    </row>
    <row r="158" spans="1:24" ht="30" x14ac:dyDescent="0.25">
      <c r="A158" s="191"/>
      <c r="B158" s="167"/>
      <c r="C158" s="158" t="s">
        <v>155</v>
      </c>
      <c r="D158" s="159" t="s">
        <v>58</v>
      </c>
      <c r="E158" s="159"/>
      <c r="F158" s="161" t="s">
        <v>27</v>
      </c>
      <c r="G158" s="160"/>
      <c r="H158" s="160"/>
      <c r="I158" s="160"/>
      <c r="J158" s="160"/>
      <c r="K158" s="160"/>
      <c r="L158" s="171" t="s">
        <v>25</v>
      </c>
      <c r="M158" s="63" t="s">
        <v>301</v>
      </c>
      <c r="N158" s="64" t="s">
        <v>229</v>
      </c>
      <c r="O158" s="65" t="s">
        <v>17</v>
      </c>
      <c r="P158" s="65">
        <v>100</v>
      </c>
      <c r="Q158" s="65">
        <v>100</v>
      </c>
      <c r="R158" s="65">
        <v>100</v>
      </c>
      <c r="S158" s="83"/>
      <c r="T158" s="170"/>
      <c r="U158" s="170"/>
      <c r="V158" s="170"/>
      <c r="W158" s="170"/>
      <c r="X158" s="170"/>
    </row>
    <row r="159" spans="1:24" ht="30" x14ac:dyDescent="0.25">
      <c r="A159" s="191"/>
      <c r="B159" s="167"/>
      <c r="C159" s="158"/>
      <c r="D159" s="159"/>
      <c r="E159" s="159"/>
      <c r="F159" s="161"/>
      <c r="G159" s="160"/>
      <c r="H159" s="160"/>
      <c r="I159" s="160"/>
      <c r="J159" s="160"/>
      <c r="K159" s="160"/>
      <c r="L159" s="171"/>
      <c r="M159" s="63" t="s">
        <v>302</v>
      </c>
      <c r="N159" s="64" t="s">
        <v>234</v>
      </c>
      <c r="O159" s="65" t="s">
        <v>17</v>
      </c>
      <c r="P159" s="65">
        <v>100</v>
      </c>
      <c r="Q159" s="65">
        <v>100</v>
      </c>
      <c r="R159" s="65">
        <v>100</v>
      </c>
      <c r="S159" s="83"/>
      <c r="T159" s="170"/>
      <c r="U159" s="170"/>
      <c r="V159" s="170"/>
      <c r="W159" s="9"/>
      <c r="X159" s="9"/>
    </row>
    <row r="160" spans="1:24" ht="30" x14ac:dyDescent="0.25">
      <c r="A160" s="191"/>
      <c r="B160" s="167"/>
      <c r="C160" s="158"/>
      <c r="D160" s="159"/>
      <c r="E160" s="159"/>
      <c r="F160" s="161"/>
      <c r="G160" s="160"/>
      <c r="H160" s="160"/>
      <c r="I160" s="160"/>
      <c r="J160" s="160"/>
      <c r="K160" s="160"/>
      <c r="L160" s="171"/>
      <c r="M160" s="63" t="s">
        <v>303</v>
      </c>
      <c r="N160" s="64" t="s">
        <v>56</v>
      </c>
      <c r="O160" s="65" t="s">
        <v>48</v>
      </c>
      <c r="P160" s="65">
        <v>159</v>
      </c>
      <c r="Q160" s="65">
        <v>170</v>
      </c>
      <c r="R160" s="65">
        <v>170</v>
      </c>
      <c r="S160" s="83"/>
    </row>
    <row r="161" spans="1:24" ht="30" x14ac:dyDescent="0.25">
      <c r="A161" s="191"/>
      <c r="B161" s="167"/>
      <c r="C161" s="158"/>
      <c r="D161" s="159"/>
      <c r="E161" s="159"/>
      <c r="F161" s="161"/>
      <c r="G161" s="160"/>
      <c r="H161" s="160"/>
      <c r="I161" s="160"/>
      <c r="J161" s="160"/>
      <c r="K161" s="160"/>
      <c r="L161" s="171"/>
      <c r="M161" s="63" t="s">
        <v>304</v>
      </c>
      <c r="N161" s="64" t="s">
        <v>57</v>
      </c>
      <c r="O161" s="65" t="s">
        <v>48</v>
      </c>
      <c r="P161" s="65">
        <v>43</v>
      </c>
      <c r="Q161" s="65">
        <v>40</v>
      </c>
      <c r="R161" s="65">
        <v>40</v>
      </c>
      <c r="S161" s="83"/>
    </row>
    <row r="162" spans="1:24" x14ac:dyDescent="0.25">
      <c r="A162" s="191"/>
      <c r="B162" s="167"/>
      <c r="C162" s="162" t="s">
        <v>155</v>
      </c>
      <c r="D162" s="27">
        <v>291128570</v>
      </c>
      <c r="E162" s="42" t="s">
        <v>20</v>
      </c>
      <c r="F162" s="25" t="s">
        <v>25</v>
      </c>
      <c r="G162" s="26">
        <v>637</v>
      </c>
      <c r="H162" s="26"/>
      <c r="I162" s="120">
        <v>812.3</v>
      </c>
      <c r="J162" s="111">
        <v>716</v>
      </c>
      <c r="K162" s="111">
        <v>787.6</v>
      </c>
      <c r="L162" s="27" t="s">
        <v>25</v>
      </c>
      <c r="M162" s="28"/>
      <c r="N162" s="43"/>
      <c r="O162" s="85"/>
      <c r="P162" s="115"/>
      <c r="Q162" s="116"/>
      <c r="R162" s="116"/>
      <c r="S162" s="83"/>
    </row>
    <row r="163" spans="1:24" ht="30" x14ac:dyDescent="0.25">
      <c r="A163" s="191"/>
      <c r="B163" s="167"/>
      <c r="C163" s="162"/>
      <c r="D163" s="27">
        <v>291128570</v>
      </c>
      <c r="E163" s="42" t="s">
        <v>21</v>
      </c>
      <c r="F163" s="25" t="s">
        <v>25</v>
      </c>
      <c r="G163" s="26">
        <v>660.6</v>
      </c>
      <c r="H163" s="26"/>
      <c r="I163" s="120">
        <v>572.20000000000005</v>
      </c>
      <c r="J163" s="111">
        <v>781.7</v>
      </c>
      <c r="K163" s="111">
        <v>859.8</v>
      </c>
      <c r="L163" s="27" t="s">
        <v>25</v>
      </c>
      <c r="M163" s="28"/>
      <c r="N163" s="32"/>
      <c r="O163" s="85"/>
      <c r="P163" s="115"/>
      <c r="Q163" s="116"/>
      <c r="R163" s="116"/>
      <c r="S163" s="83"/>
    </row>
    <row r="164" spans="1:24" x14ac:dyDescent="0.25">
      <c r="A164" s="191"/>
      <c r="B164" s="167"/>
      <c r="C164" s="162"/>
      <c r="D164" s="27">
        <v>291128570</v>
      </c>
      <c r="E164" s="42" t="s">
        <v>23</v>
      </c>
      <c r="F164" s="25" t="s">
        <v>25</v>
      </c>
      <c r="G164" s="26">
        <v>95.5</v>
      </c>
      <c r="H164" s="26"/>
      <c r="I164" s="120">
        <v>102</v>
      </c>
      <c r="J164" s="111">
        <v>112.2</v>
      </c>
      <c r="K164" s="111">
        <v>123.4</v>
      </c>
      <c r="L164" s="27" t="s">
        <v>25</v>
      </c>
      <c r="M164" s="28"/>
      <c r="N164" s="43"/>
      <c r="O164" s="85"/>
      <c r="P164" s="115"/>
      <c r="Q164" s="116"/>
      <c r="R164" s="116"/>
      <c r="S164" s="83"/>
    </row>
    <row r="165" spans="1:24" ht="14.25" x14ac:dyDescent="0.2">
      <c r="A165" s="191"/>
      <c r="B165" s="167"/>
      <c r="C165" s="162"/>
      <c r="D165" s="157" t="s">
        <v>28</v>
      </c>
      <c r="E165" s="157"/>
      <c r="F165" s="157"/>
      <c r="G165" s="50">
        <f>SUM(G162:G164)</f>
        <v>1393.1</v>
      </c>
      <c r="H165" s="50">
        <f t="shared" ref="H165" si="53">SUM(H162:H164)</f>
        <v>0</v>
      </c>
      <c r="I165" s="89">
        <f t="shared" ref="I165" si="54">SUM(I162:I164)</f>
        <v>1486.5</v>
      </c>
      <c r="J165" s="50">
        <f t="shared" ref="J165" si="55">SUM(J162:J164)</f>
        <v>1609.9</v>
      </c>
      <c r="K165" s="50">
        <f t="shared" ref="K165" si="56">SUM(K162:K164)</f>
        <v>1770.8000000000002</v>
      </c>
      <c r="L165" s="30" t="s">
        <v>25</v>
      </c>
      <c r="M165" s="31" t="s">
        <v>25</v>
      </c>
      <c r="N165" s="31" t="s">
        <v>25</v>
      </c>
      <c r="O165" s="31" t="s">
        <v>25</v>
      </c>
      <c r="P165" s="117" t="s">
        <v>25</v>
      </c>
      <c r="Q165" s="117" t="s">
        <v>25</v>
      </c>
      <c r="R165" s="117" t="s">
        <v>25</v>
      </c>
      <c r="S165" s="86">
        <f>(I165-G165)/G165</f>
        <v>6.7044720407723857E-2</v>
      </c>
    </row>
    <row r="166" spans="1:24" ht="30" x14ac:dyDescent="0.25">
      <c r="A166" s="191"/>
      <c r="B166" s="167"/>
      <c r="C166" s="158" t="s">
        <v>156</v>
      </c>
      <c r="D166" s="159" t="s">
        <v>59</v>
      </c>
      <c r="E166" s="159"/>
      <c r="F166" s="161" t="s">
        <v>27</v>
      </c>
      <c r="G166" s="160"/>
      <c r="H166" s="160"/>
      <c r="I166" s="160"/>
      <c r="J166" s="160"/>
      <c r="K166" s="160"/>
      <c r="L166" s="171" t="s">
        <v>25</v>
      </c>
      <c r="M166" s="63" t="s">
        <v>305</v>
      </c>
      <c r="N166" s="64" t="s">
        <v>229</v>
      </c>
      <c r="O166" s="23" t="s">
        <v>17</v>
      </c>
      <c r="P166" s="65">
        <v>100</v>
      </c>
      <c r="Q166" s="65">
        <v>100</v>
      </c>
      <c r="R166" s="65">
        <v>100</v>
      </c>
      <c r="S166" s="83"/>
      <c r="T166" s="170"/>
      <c r="U166" s="170"/>
      <c r="V166" s="170"/>
      <c r="W166" s="170"/>
      <c r="X166" s="170"/>
    </row>
    <row r="167" spans="1:24" ht="30" x14ac:dyDescent="0.25">
      <c r="A167" s="191"/>
      <c r="B167" s="167"/>
      <c r="C167" s="158"/>
      <c r="D167" s="159"/>
      <c r="E167" s="159"/>
      <c r="F167" s="161"/>
      <c r="G167" s="160"/>
      <c r="H167" s="160"/>
      <c r="I167" s="160"/>
      <c r="J167" s="160"/>
      <c r="K167" s="160"/>
      <c r="L167" s="171"/>
      <c r="M167" s="63" t="s">
        <v>306</v>
      </c>
      <c r="N167" s="64" t="s">
        <v>234</v>
      </c>
      <c r="O167" s="23" t="s">
        <v>17</v>
      </c>
      <c r="P167" s="65">
        <v>100</v>
      </c>
      <c r="Q167" s="65">
        <v>100</v>
      </c>
      <c r="R167" s="65">
        <v>100</v>
      </c>
      <c r="S167" s="83"/>
      <c r="T167" s="170"/>
      <c r="U167" s="170"/>
      <c r="V167" s="170"/>
      <c r="W167" s="9"/>
      <c r="X167" s="9"/>
    </row>
    <row r="168" spans="1:24" ht="30" x14ac:dyDescent="0.25">
      <c r="A168" s="191"/>
      <c r="B168" s="167"/>
      <c r="C168" s="158"/>
      <c r="D168" s="159"/>
      <c r="E168" s="159"/>
      <c r="F168" s="161"/>
      <c r="G168" s="160"/>
      <c r="H168" s="160"/>
      <c r="I168" s="160"/>
      <c r="J168" s="160"/>
      <c r="K168" s="160"/>
      <c r="L168" s="171"/>
      <c r="M168" s="63" t="s">
        <v>307</v>
      </c>
      <c r="N168" s="64" t="s">
        <v>56</v>
      </c>
      <c r="O168" s="23" t="s">
        <v>48</v>
      </c>
      <c r="P168" s="65">
        <v>250</v>
      </c>
      <c r="Q168" s="65">
        <v>250</v>
      </c>
      <c r="R168" s="65">
        <v>250</v>
      </c>
      <c r="S168" s="83"/>
    </row>
    <row r="169" spans="1:24" ht="30" x14ac:dyDescent="0.25">
      <c r="A169" s="191"/>
      <c r="B169" s="167"/>
      <c r="C169" s="158"/>
      <c r="D169" s="159"/>
      <c r="E169" s="159"/>
      <c r="F169" s="161"/>
      <c r="G169" s="160"/>
      <c r="H169" s="160"/>
      <c r="I169" s="160"/>
      <c r="J169" s="160"/>
      <c r="K169" s="160"/>
      <c r="L169" s="171"/>
      <c r="M169" s="63" t="s">
        <v>308</v>
      </c>
      <c r="N169" s="64" t="s">
        <v>57</v>
      </c>
      <c r="O169" s="23" t="s">
        <v>48</v>
      </c>
      <c r="P169" s="65">
        <v>40</v>
      </c>
      <c r="Q169" s="65">
        <v>40</v>
      </c>
      <c r="R169" s="65">
        <v>40</v>
      </c>
      <c r="S169" s="83"/>
    </row>
    <row r="170" spans="1:24" x14ac:dyDescent="0.25">
      <c r="A170" s="191"/>
      <c r="B170" s="167"/>
      <c r="C170" s="162" t="s">
        <v>156</v>
      </c>
      <c r="D170" s="27">
        <v>191128427</v>
      </c>
      <c r="E170" s="42" t="s">
        <v>20</v>
      </c>
      <c r="F170" s="25" t="s">
        <v>25</v>
      </c>
      <c r="G170" s="26">
        <v>594.1</v>
      </c>
      <c r="H170" s="26"/>
      <c r="I170" s="120">
        <v>759.1</v>
      </c>
      <c r="J170" s="111">
        <v>689.5</v>
      </c>
      <c r="K170" s="111">
        <v>758.4</v>
      </c>
      <c r="L170" s="27" t="s">
        <v>25</v>
      </c>
      <c r="M170" s="28"/>
      <c r="N170" s="43"/>
      <c r="O170" s="85"/>
      <c r="P170" s="115"/>
      <c r="Q170" s="116"/>
      <c r="R170" s="116"/>
      <c r="S170" s="83"/>
    </row>
    <row r="171" spans="1:24" ht="30" x14ac:dyDescent="0.25">
      <c r="A171" s="191"/>
      <c r="B171" s="167"/>
      <c r="C171" s="162"/>
      <c r="D171" s="27">
        <v>191128427</v>
      </c>
      <c r="E171" s="42" t="s">
        <v>21</v>
      </c>
      <c r="F171" s="25" t="s">
        <v>25</v>
      </c>
      <c r="G171" s="26">
        <v>614.27800000000002</v>
      </c>
      <c r="H171" s="26"/>
      <c r="I171" s="120">
        <v>717.7</v>
      </c>
      <c r="J171" s="111">
        <v>739.7</v>
      </c>
      <c r="K171" s="111">
        <v>813.6</v>
      </c>
      <c r="L171" s="27" t="s">
        <v>25</v>
      </c>
      <c r="M171" s="28"/>
      <c r="N171" s="32"/>
      <c r="O171" s="85"/>
      <c r="P171" s="115"/>
      <c r="Q171" s="116"/>
      <c r="R171" s="116"/>
      <c r="S171" s="83"/>
    </row>
    <row r="172" spans="1:24" x14ac:dyDescent="0.25">
      <c r="A172" s="191"/>
      <c r="B172" s="167"/>
      <c r="C172" s="162"/>
      <c r="D172" s="27">
        <v>191128427</v>
      </c>
      <c r="E172" s="42" t="s">
        <v>23</v>
      </c>
      <c r="F172" s="25" t="s">
        <v>25</v>
      </c>
      <c r="G172" s="26">
        <v>105.2</v>
      </c>
      <c r="H172" s="26"/>
      <c r="I172" s="120">
        <v>109.6</v>
      </c>
      <c r="J172" s="111">
        <v>120.6</v>
      </c>
      <c r="K172" s="111">
        <v>132.6</v>
      </c>
      <c r="L172" s="27" t="s">
        <v>25</v>
      </c>
      <c r="M172" s="28"/>
      <c r="N172" s="43"/>
      <c r="O172" s="85"/>
      <c r="P172" s="115"/>
      <c r="Q172" s="116"/>
      <c r="R172" s="116"/>
      <c r="S172" s="83"/>
    </row>
    <row r="173" spans="1:24" ht="14.25" x14ac:dyDescent="0.2">
      <c r="A173" s="191"/>
      <c r="B173" s="167"/>
      <c r="C173" s="162"/>
      <c r="D173" s="157" t="s">
        <v>28</v>
      </c>
      <c r="E173" s="157"/>
      <c r="F173" s="157"/>
      <c r="G173" s="50">
        <f>SUM(G170:G172)</f>
        <v>1313.5780000000002</v>
      </c>
      <c r="H173" s="50">
        <f t="shared" ref="H173" si="57">SUM(H170:H172)</f>
        <v>0</v>
      </c>
      <c r="I173" s="89">
        <f t="shared" ref="I173" si="58">SUM(I170:I172)</f>
        <v>1586.4</v>
      </c>
      <c r="J173" s="50">
        <f t="shared" ref="J173" si="59">SUM(J170:J172)</f>
        <v>1549.8</v>
      </c>
      <c r="K173" s="50">
        <f t="shared" ref="K173" si="60">SUM(K170:K172)</f>
        <v>1704.6</v>
      </c>
      <c r="L173" s="30" t="s">
        <v>25</v>
      </c>
      <c r="M173" s="31" t="s">
        <v>25</v>
      </c>
      <c r="N173" s="31" t="s">
        <v>25</v>
      </c>
      <c r="O173" s="31" t="s">
        <v>25</v>
      </c>
      <c r="P173" s="117" t="s">
        <v>25</v>
      </c>
      <c r="Q173" s="117" t="s">
        <v>25</v>
      </c>
      <c r="R173" s="117" t="s">
        <v>25</v>
      </c>
      <c r="S173" s="86">
        <f>(I173-G173)/G173</f>
        <v>0.20769379511532612</v>
      </c>
    </row>
    <row r="174" spans="1:24" ht="30" x14ac:dyDescent="0.25">
      <c r="A174" s="191"/>
      <c r="B174" s="167"/>
      <c r="C174" s="158" t="s">
        <v>157</v>
      </c>
      <c r="D174" s="159" t="s">
        <v>60</v>
      </c>
      <c r="E174" s="159"/>
      <c r="F174" s="161" t="s">
        <v>27</v>
      </c>
      <c r="G174" s="160"/>
      <c r="H174" s="160"/>
      <c r="I174" s="160"/>
      <c r="J174" s="160"/>
      <c r="K174" s="160"/>
      <c r="L174" s="171" t="s">
        <v>25</v>
      </c>
      <c r="M174" s="63" t="s">
        <v>309</v>
      </c>
      <c r="N174" s="64" t="s">
        <v>229</v>
      </c>
      <c r="O174" s="23" t="s">
        <v>17</v>
      </c>
      <c r="P174" s="65">
        <v>100</v>
      </c>
      <c r="Q174" s="65">
        <v>100</v>
      </c>
      <c r="R174" s="65">
        <v>100</v>
      </c>
      <c r="S174" s="83"/>
      <c r="T174" s="170"/>
      <c r="U174" s="170"/>
      <c r="V174" s="170"/>
      <c r="W174" s="170"/>
      <c r="X174" s="170"/>
    </row>
    <row r="175" spans="1:24" ht="30" x14ac:dyDescent="0.25">
      <c r="A175" s="191"/>
      <c r="B175" s="167"/>
      <c r="C175" s="158"/>
      <c r="D175" s="159"/>
      <c r="E175" s="159"/>
      <c r="F175" s="161"/>
      <c r="G175" s="160"/>
      <c r="H175" s="160"/>
      <c r="I175" s="160"/>
      <c r="J175" s="160"/>
      <c r="K175" s="160"/>
      <c r="L175" s="171"/>
      <c r="M175" s="63" t="s">
        <v>310</v>
      </c>
      <c r="N175" s="64" t="s">
        <v>234</v>
      </c>
      <c r="O175" s="23" t="s">
        <v>17</v>
      </c>
      <c r="P175" s="65">
        <v>100</v>
      </c>
      <c r="Q175" s="65">
        <v>100</v>
      </c>
      <c r="R175" s="65">
        <v>100</v>
      </c>
      <c r="S175" s="83"/>
      <c r="T175" s="170"/>
      <c r="U175" s="170"/>
      <c r="V175" s="170"/>
      <c r="W175" s="9"/>
      <c r="X175" s="9"/>
    </row>
    <row r="176" spans="1:24" ht="30" x14ac:dyDescent="0.25">
      <c r="A176" s="191"/>
      <c r="B176" s="167"/>
      <c r="C176" s="158"/>
      <c r="D176" s="159"/>
      <c r="E176" s="159"/>
      <c r="F176" s="161"/>
      <c r="G176" s="160"/>
      <c r="H176" s="160"/>
      <c r="I176" s="160"/>
      <c r="J176" s="160"/>
      <c r="K176" s="160"/>
      <c r="L176" s="171"/>
      <c r="M176" s="63" t="s">
        <v>311</v>
      </c>
      <c r="N176" s="64" t="s">
        <v>56</v>
      </c>
      <c r="O176" s="23" t="s">
        <v>48</v>
      </c>
      <c r="P176" s="65">
        <v>184</v>
      </c>
      <c r="Q176" s="65">
        <v>183</v>
      </c>
      <c r="R176" s="65">
        <v>187</v>
      </c>
      <c r="S176" s="83"/>
    </row>
    <row r="177" spans="1:24" ht="30" x14ac:dyDescent="0.25">
      <c r="A177" s="191"/>
      <c r="B177" s="167"/>
      <c r="C177" s="158"/>
      <c r="D177" s="159"/>
      <c r="E177" s="159"/>
      <c r="F177" s="161"/>
      <c r="G177" s="160"/>
      <c r="H177" s="160"/>
      <c r="I177" s="160"/>
      <c r="J177" s="160"/>
      <c r="K177" s="160"/>
      <c r="L177" s="171"/>
      <c r="M177" s="63" t="s">
        <v>312</v>
      </c>
      <c r="N177" s="64" t="s">
        <v>57</v>
      </c>
      <c r="O177" s="23" t="s">
        <v>48</v>
      </c>
      <c r="P177" s="65">
        <v>41</v>
      </c>
      <c r="Q177" s="65">
        <v>42</v>
      </c>
      <c r="R177" s="65">
        <v>38</v>
      </c>
      <c r="S177" s="83"/>
    </row>
    <row r="178" spans="1:24" x14ac:dyDescent="0.25">
      <c r="A178" s="191"/>
      <c r="B178" s="167"/>
      <c r="C178" s="162" t="s">
        <v>157</v>
      </c>
      <c r="D178" s="27">
        <v>191128765</v>
      </c>
      <c r="E178" s="42" t="s">
        <v>20</v>
      </c>
      <c r="F178" s="25" t="s">
        <v>25</v>
      </c>
      <c r="G178" s="26">
        <v>563.70000000000005</v>
      </c>
      <c r="H178" s="26"/>
      <c r="I178" s="120">
        <v>626.70000000000005</v>
      </c>
      <c r="J178" s="111">
        <v>730.6</v>
      </c>
      <c r="K178" s="111">
        <v>803.7</v>
      </c>
      <c r="L178" s="27" t="s">
        <v>25</v>
      </c>
      <c r="M178" s="28"/>
      <c r="N178" s="43"/>
      <c r="O178" s="85"/>
      <c r="P178" s="115"/>
      <c r="Q178" s="116"/>
      <c r="R178" s="116"/>
      <c r="S178" s="83"/>
    </row>
    <row r="179" spans="1:24" ht="30" x14ac:dyDescent="0.25">
      <c r="A179" s="191"/>
      <c r="B179" s="167"/>
      <c r="C179" s="162"/>
      <c r="D179" s="27">
        <v>191128765</v>
      </c>
      <c r="E179" s="42" t="s">
        <v>21</v>
      </c>
      <c r="F179" s="25" t="s">
        <v>25</v>
      </c>
      <c r="G179" s="26">
        <v>536.22799999999995</v>
      </c>
      <c r="H179" s="26"/>
      <c r="I179" s="120">
        <v>599.70000000000005</v>
      </c>
      <c r="J179" s="111">
        <v>632.6</v>
      </c>
      <c r="K179" s="111">
        <v>695.9</v>
      </c>
      <c r="L179" s="27" t="s">
        <v>25</v>
      </c>
      <c r="M179" s="28"/>
      <c r="N179" s="32"/>
      <c r="O179" s="85"/>
      <c r="P179" s="115"/>
      <c r="Q179" s="116"/>
      <c r="R179" s="116"/>
      <c r="S179" s="83"/>
    </row>
    <row r="180" spans="1:24" x14ac:dyDescent="0.25">
      <c r="A180" s="191"/>
      <c r="B180" s="167"/>
      <c r="C180" s="162"/>
      <c r="D180" s="27">
        <v>191128765</v>
      </c>
      <c r="E180" s="42" t="s">
        <v>23</v>
      </c>
      <c r="F180" s="25" t="s">
        <v>25</v>
      </c>
      <c r="G180" s="26">
        <v>120.2</v>
      </c>
      <c r="H180" s="26"/>
      <c r="I180" s="120">
        <v>125</v>
      </c>
      <c r="J180" s="111">
        <v>137.5</v>
      </c>
      <c r="K180" s="111">
        <v>151.30000000000001</v>
      </c>
      <c r="L180" s="27" t="s">
        <v>25</v>
      </c>
      <c r="M180" s="28"/>
      <c r="N180" s="43"/>
      <c r="O180" s="85"/>
      <c r="P180" s="115"/>
      <c r="Q180" s="116"/>
      <c r="R180" s="116"/>
      <c r="S180" s="83"/>
    </row>
    <row r="181" spans="1:24" ht="14.25" x14ac:dyDescent="0.2">
      <c r="A181" s="191"/>
      <c r="B181" s="167"/>
      <c r="C181" s="162"/>
      <c r="D181" s="157" t="s">
        <v>28</v>
      </c>
      <c r="E181" s="157"/>
      <c r="F181" s="157"/>
      <c r="G181" s="50">
        <f>SUM(G178:G180)</f>
        <v>1220.1279999999999</v>
      </c>
      <c r="H181" s="50">
        <f t="shared" ref="H181" si="61">SUM(H178:H180)</f>
        <v>0</v>
      </c>
      <c r="I181" s="89">
        <f t="shared" ref="I181" si="62">SUM(I178:I180)</f>
        <v>1351.4</v>
      </c>
      <c r="J181" s="50">
        <f t="shared" ref="J181" si="63">SUM(J178:J180)</f>
        <v>1500.7</v>
      </c>
      <c r="K181" s="50">
        <f t="shared" ref="K181" si="64">SUM(K178:K180)</f>
        <v>1650.8999999999999</v>
      </c>
      <c r="L181" s="30" t="s">
        <v>25</v>
      </c>
      <c r="M181" s="31" t="s">
        <v>25</v>
      </c>
      <c r="N181" s="31" t="s">
        <v>25</v>
      </c>
      <c r="O181" s="31" t="s">
        <v>25</v>
      </c>
      <c r="P181" s="117" t="s">
        <v>25</v>
      </c>
      <c r="Q181" s="117" t="s">
        <v>25</v>
      </c>
      <c r="R181" s="117" t="s">
        <v>25</v>
      </c>
      <c r="S181" s="86">
        <f>(I181-G181)/G181</f>
        <v>0.10758871200398661</v>
      </c>
    </row>
    <row r="182" spans="1:24" ht="30" x14ac:dyDescent="0.25">
      <c r="A182" s="191"/>
      <c r="B182" s="167"/>
      <c r="C182" s="158" t="s">
        <v>158</v>
      </c>
      <c r="D182" s="159" t="s">
        <v>61</v>
      </c>
      <c r="E182" s="159"/>
      <c r="F182" s="161" t="s">
        <v>27</v>
      </c>
      <c r="G182" s="160"/>
      <c r="H182" s="160"/>
      <c r="I182" s="160"/>
      <c r="J182" s="160"/>
      <c r="K182" s="160"/>
      <c r="L182" s="171" t="s">
        <v>25</v>
      </c>
      <c r="M182" s="63" t="s">
        <v>313</v>
      </c>
      <c r="N182" s="24" t="s">
        <v>229</v>
      </c>
      <c r="O182" s="23" t="s">
        <v>17</v>
      </c>
      <c r="P182" s="65">
        <v>100</v>
      </c>
      <c r="Q182" s="65">
        <v>100</v>
      </c>
      <c r="R182" s="65">
        <v>100</v>
      </c>
      <c r="S182" s="83"/>
      <c r="T182" s="170"/>
      <c r="U182" s="170"/>
      <c r="V182" s="170"/>
      <c r="W182" s="170"/>
      <c r="X182" s="170"/>
    </row>
    <row r="183" spans="1:24" ht="30" x14ac:dyDescent="0.25">
      <c r="A183" s="191"/>
      <c r="B183" s="167"/>
      <c r="C183" s="158"/>
      <c r="D183" s="159"/>
      <c r="E183" s="159"/>
      <c r="F183" s="161"/>
      <c r="G183" s="160"/>
      <c r="H183" s="160"/>
      <c r="I183" s="160"/>
      <c r="J183" s="160"/>
      <c r="K183" s="160"/>
      <c r="L183" s="171"/>
      <c r="M183" s="63" t="s">
        <v>314</v>
      </c>
      <c r="N183" s="24" t="s">
        <v>234</v>
      </c>
      <c r="O183" s="23" t="s">
        <v>17</v>
      </c>
      <c r="P183" s="65">
        <v>100</v>
      </c>
      <c r="Q183" s="65">
        <v>100</v>
      </c>
      <c r="R183" s="65">
        <v>100</v>
      </c>
      <c r="S183" s="83"/>
      <c r="T183" s="170"/>
      <c r="U183" s="170"/>
      <c r="V183" s="170"/>
      <c r="W183" s="9"/>
      <c r="X183" s="9"/>
    </row>
    <row r="184" spans="1:24" ht="30" x14ac:dyDescent="0.25">
      <c r="A184" s="191"/>
      <c r="B184" s="167"/>
      <c r="C184" s="158"/>
      <c r="D184" s="159"/>
      <c r="E184" s="159"/>
      <c r="F184" s="161"/>
      <c r="G184" s="160"/>
      <c r="H184" s="160"/>
      <c r="I184" s="160"/>
      <c r="J184" s="160"/>
      <c r="K184" s="160"/>
      <c r="L184" s="171"/>
      <c r="M184" s="63" t="s">
        <v>315</v>
      </c>
      <c r="N184" s="24" t="s">
        <v>56</v>
      </c>
      <c r="O184" s="23" t="s">
        <v>48</v>
      </c>
      <c r="P184" s="65">
        <v>175</v>
      </c>
      <c r="Q184" s="65">
        <v>177</v>
      </c>
      <c r="R184" s="65">
        <v>180</v>
      </c>
      <c r="S184" s="83"/>
    </row>
    <row r="185" spans="1:24" ht="30" x14ac:dyDescent="0.25">
      <c r="A185" s="191"/>
      <c r="B185" s="167"/>
      <c r="C185" s="158"/>
      <c r="D185" s="159"/>
      <c r="E185" s="159"/>
      <c r="F185" s="161"/>
      <c r="G185" s="160"/>
      <c r="H185" s="160"/>
      <c r="I185" s="160"/>
      <c r="J185" s="160"/>
      <c r="K185" s="160"/>
      <c r="L185" s="171"/>
      <c r="M185" s="63" t="s">
        <v>316</v>
      </c>
      <c r="N185" s="24" t="s">
        <v>57</v>
      </c>
      <c r="O185" s="23" t="s">
        <v>48</v>
      </c>
      <c r="P185" s="65">
        <v>50</v>
      </c>
      <c r="Q185" s="65">
        <v>48</v>
      </c>
      <c r="R185" s="65">
        <v>40</v>
      </c>
      <c r="S185" s="83"/>
    </row>
    <row r="186" spans="1:24" x14ac:dyDescent="0.25">
      <c r="A186" s="191"/>
      <c r="B186" s="167"/>
      <c r="C186" s="162" t="s">
        <v>158</v>
      </c>
      <c r="D186" s="27">
        <v>191128612</v>
      </c>
      <c r="E186" s="42" t="s">
        <v>20</v>
      </c>
      <c r="F186" s="25" t="s">
        <v>25</v>
      </c>
      <c r="G186" s="26">
        <v>526.9</v>
      </c>
      <c r="H186" s="26"/>
      <c r="I186" s="120">
        <v>606.9</v>
      </c>
      <c r="J186" s="111">
        <v>580.1</v>
      </c>
      <c r="K186" s="111">
        <v>638.1</v>
      </c>
      <c r="L186" s="27" t="s">
        <v>25</v>
      </c>
      <c r="M186" s="28"/>
      <c r="N186" s="43"/>
      <c r="O186" s="85"/>
      <c r="P186" s="115"/>
      <c r="Q186" s="116"/>
      <c r="R186" s="116"/>
      <c r="S186" s="83"/>
    </row>
    <row r="187" spans="1:24" ht="30" x14ac:dyDescent="0.25">
      <c r="A187" s="191"/>
      <c r="B187" s="167"/>
      <c r="C187" s="162"/>
      <c r="D187" s="27">
        <v>191128612</v>
      </c>
      <c r="E187" s="42" t="s">
        <v>21</v>
      </c>
      <c r="F187" s="25" t="s">
        <v>25</v>
      </c>
      <c r="G187" s="26">
        <v>512.83000000000004</v>
      </c>
      <c r="H187" s="26"/>
      <c r="I187" s="120">
        <v>554.1</v>
      </c>
      <c r="J187" s="111">
        <v>624</v>
      </c>
      <c r="K187" s="111">
        <v>686.4</v>
      </c>
      <c r="L187" s="27" t="s">
        <v>25</v>
      </c>
      <c r="M187" s="28"/>
      <c r="N187" s="32"/>
      <c r="O187" s="85"/>
      <c r="P187" s="115"/>
      <c r="Q187" s="116"/>
      <c r="R187" s="116"/>
      <c r="S187" s="83"/>
    </row>
    <row r="188" spans="1:24" x14ac:dyDescent="0.25">
      <c r="A188" s="191"/>
      <c r="B188" s="167"/>
      <c r="C188" s="162"/>
      <c r="D188" s="27">
        <v>191128612</v>
      </c>
      <c r="E188" s="42" t="s">
        <v>23</v>
      </c>
      <c r="F188" s="25" t="s">
        <v>25</v>
      </c>
      <c r="G188" s="26">
        <v>104.6</v>
      </c>
      <c r="H188" s="26"/>
      <c r="I188" s="120">
        <v>104.3</v>
      </c>
      <c r="J188" s="111">
        <v>110</v>
      </c>
      <c r="K188" s="111">
        <v>113</v>
      </c>
      <c r="L188" s="27" t="s">
        <v>25</v>
      </c>
      <c r="M188" s="28"/>
      <c r="N188" s="43"/>
      <c r="O188" s="85"/>
      <c r="P188" s="115"/>
      <c r="Q188" s="116"/>
      <c r="R188" s="116"/>
      <c r="S188" s="83"/>
    </row>
    <row r="189" spans="1:24" ht="14.25" x14ac:dyDescent="0.2">
      <c r="A189" s="191"/>
      <c r="B189" s="167"/>
      <c r="C189" s="162"/>
      <c r="D189" s="157" t="s">
        <v>28</v>
      </c>
      <c r="E189" s="157"/>
      <c r="F189" s="157"/>
      <c r="G189" s="50">
        <f>SUM(G186:G188)</f>
        <v>1144.33</v>
      </c>
      <c r="H189" s="50">
        <f t="shared" ref="H189" si="65">SUM(H186:H188)</f>
        <v>0</v>
      </c>
      <c r="I189" s="89">
        <f t="shared" ref="I189" si="66">SUM(I186:I188)</f>
        <v>1265.3</v>
      </c>
      <c r="J189" s="50">
        <f t="shared" ref="J189" si="67">SUM(J186:J188)</f>
        <v>1314.1</v>
      </c>
      <c r="K189" s="50">
        <f t="shared" ref="K189" si="68">SUM(K186:K188)</f>
        <v>1437.5</v>
      </c>
      <c r="L189" s="30" t="s">
        <v>25</v>
      </c>
      <c r="M189" s="31" t="s">
        <v>25</v>
      </c>
      <c r="N189" s="31" t="s">
        <v>25</v>
      </c>
      <c r="O189" s="31" t="s">
        <v>25</v>
      </c>
      <c r="P189" s="117" t="s">
        <v>25</v>
      </c>
      <c r="Q189" s="117" t="s">
        <v>25</v>
      </c>
      <c r="R189" s="117" t="s">
        <v>25</v>
      </c>
      <c r="S189" s="86">
        <f>(I189-G189)/G189</f>
        <v>0.10571251299887273</v>
      </c>
    </row>
    <row r="190" spans="1:24" ht="30" x14ac:dyDescent="0.25">
      <c r="A190" s="191"/>
      <c r="B190" s="167"/>
      <c r="C190" s="158" t="s">
        <v>159</v>
      </c>
      <c r="D190" s="159" t="s">
        <v>62</v>
      </c>
      <c r="E190" s="159"/>
      <c r="F190" s="161" t="s">
        <v>27</v>
      </c>
      <c r="G190" s="160"/>
      <c r="H190" s="160"/>
      <c r="I190" s="160"/>
      <c r="J190" s="160"/>
      <c r="K190" s="160"/>
      <c r="L190" s="171" t="s">
        <v>25</v>
      </c>
      <c r="M190" s="63" t="s">
        <v>317</v>
      </c>
      <c r="N190" s="24" t="s">
        <v>229</v>
      </c>
      <c r="O190" s="23" t="s">
        <v>17</v>
      </c>
      <c r="P190" s="65">
        <v>100</v>
      </c>
      <c r="Q190" s="65">
        <v>100</v>
      </c>
      <c r="R190" s="65">
        <v>100</v>
      </c>
      <c r="S190" s="83"/>
      <c r="T190" s="170"/>
      <c r="U190" s="170"/>
      <c r="V190" s="170"/>
      <c r="W190" s="170"/>
      <c r="X190" s="170"/>
    </row>
    <row r="191" spans="1:24" ht="30" x14ac:dyDescent="0.25">
      <c r="A191" s="191"/>
      <c r="B191" s="167"/>
      <c r="C191" s="158"/>
      <c r="D191" s="159"/>
      <c r="E191" s="159"/>
      <c r="F191" s="161"/>
      <c r="G191" s="160"/>
      <c r="H191" s="160"/>
      <c r="I191" s="160"/>
      <c r="J191" s="160"/>
      <c r="K191" s="160"/>
      <c r="L191" s="171"/>
      <c r="M191" s="63" t="s">
        <v>318</v>
      </c>
      <c r="N191" s="24" t="s">
        <v>234</v>
      </c>
      <c r="O191" s="23" t="s">
        <v>17</v>
      </c>
      <c r="P191" s="65">
        <v>100</v>
      </c>
      <c r="Q191" s="65">
        <v>100</v>
      </c>
      <c r="R191" s="65">
        <v>100</v>
      </c>
      <c r="S191" s="83"/>
      <c r="T191" s="170"/>
      <c r="U191" s="170"/>
      <c r="V191" s="170"/>
      <c r="W191" s="9"/>
      <c r="X191" s="9"/>
    </row>
    <row r="192" spans="1:24" ht="30" x14ac:dyDescent="0.25">
      <c r="A192" s="191"/>
      <c r="B192" s="167"/>
      <c r="C192" s="158"/>
      <c r="D192" s="159"/>
      <c r="E192" s="159"/>
      <c r="F192" s="161"/>
      <c r="G192" s="160"/>
      <c r="H192" s="160"/>
      <c r="I192" s="160"/>
      <c r="J192" s="160"/>
      <c r="K192" s="160"/>
      <c r="L192" s="171"/>
      <c r="M192" s="63" t="s">
        <v>319</v>
      </c>
      <c r="N192" s="24" t="s">
        <v>56</v>
      </c>
      <c r="O192" s="23" t="s">
        <v>48</v>
      </c>
      <c r="P192" s="65">
        <v>226</v>
      </c>
      <c r="Q192" s="65">
        <v>256</v>
      </c>
      <c r="R192" s="65">
        <v>259</v>
      </c>
      <c r="S192" s="83"/>
    </row>
    <row r="193" spans="1:19" ht="30" x14ac:dyDescent="0.25">
      <c r="A193" s="191"/>
      <c r="B193" s="167"/>
      <c r="C193" s="158"/>
      <c r="D193" s="159"/>
      <c r="E193" s="159"/>
      <c r="F193" s="161"/>
      <c r="G193" s="160"/>
      <c r="H193" s="160"/>
      <c r="I193" s="160"/>
      <c r="J193" s="160"/>
      <c r="K193" s="160"/>
      <c r="L193" s="171"/>
      <c r="M193" s="63" t="s">
        <v>320</v>
      </c>
      <c r="N193" s="24" t="s">
        <v>57</v>
      </c>
      <c r="O193" s="23" t="s">
        <v>48</v>
      </c>
      <c r="P193" s="65">
        <v>70</v>
      </c>
      <c r="Q193" s="65">
        <v>64</v>
      </c>
      <c r="R193" s="65">
        <v>61</v>
      </c>
      <c r="S193" s="83"/>
    </row>
    <row r="194" spans="1:19" x14ac:dyDescent="0.25">
      <c r="A194" s="191"/>
      <c r="B194" s="167"/>
      <c r="C194" s="162" t="s">
        <v>159</v>
      </c>
      <c r="D194" s="27">
        <v>191128950</v>
      </c>
      <c r="E194" s="42" t="s">
        <v>20</v>
      </c>
      <c r="F194" s="25" t="s">
        <v>25</v>
      </c>
      <c r="G194" s="26">
        <v>899.8</v>
      </c>
      <c r="H194" s="26"/>
      <c r="I194" s="120">
        <v>1060.9000000000001</v>
      </c>
      <c r="J194" s="111">
        <v>1021.7</v>
      </c>
      <c r="K194" s="111">
        <v>1123.9000000000001</v>
      </c>
      <c r="L194" s="27" t="s">
        <v>25</v>
      </c>
      <c r="M194" s="28"/>
      <c r="N194" s="43"/>
      <c r="O194" s="85"/>
      <c r="P194" s="115"/>
      <c r="Q194" s="116"/>
      <c r="R194" s="116"/>
      <c r="S194" s="83"/>
    </row>
    <row r="195" spans="1:19" ht="30" x14ac:dyDescent="0.25">
      <c r="A195" s="191"/>
      <c r="B195" s="167"/>
      <c r="C195" s="162"/>
      <c r="D195" s="27">
        <v>191128950</v>
      </c>
      <c r="E195" s="42" t="s">
        <v>21</v>
      </c>
      <c r="F195" s="25" t="s">
        <v>25</v>
      </c>
      <c r="G195" s="26">
        <v>701.66399999999999</v>
      </c>
      <c r="H195" s="26"/>
      <c r="I195" s="120">
        <v>688.5</v>
      </c>
      <c r="J195" s="111">
        <v>847.9</v>
      </c>
      <c r="K195" s="111">
        <v>932.6</v>
      </c>
      <c r="L195" s="27" t="s">
        <v>25</v>
      </c>
      <c r="M195" s="28"/>
      <c r="N195" s="32"/>
      <c r="O195" s="85"/>
      <c r="P195" s="115"/>
      <c r="Q195" s="116"/>
      <c r="R195" s="116"/>
      <c r="S195" s="83"/>
    </row>
    <row r="196" spans="1:19" x14ac:dyDescent="0.25">
      <c r="A196" s="191"/>
      <c r="B196" s="167"/>
      <c r="C196" s="162"/>
      <c r="D196" s="27">
        <v>191128950</v>
      </c>
      <c r="E196" s="42" t="s">
        <v>23</v>
      </c>
      <c r="F196" s="25" t="s">
        <v>25</v>
      </c>
      <c r="G196" s="26">
        <v>147.4</v>
      </c>
      <c r="H196" s="26"/>
      <c r="I196" s="120">
        <v>146.6</v>
      </c>
      <c r="J196" s="111">
        <v>150</v>
      </c>
      <c r="K196" s="111">
        <v>150</v>
      </c>
      <c r="L196" s="27" t="s">
        <v>25</v>
      </c>
      <c r="M196" s="28"/>
      <c r="N196" s="43"/>
      <c r="O196" s="85"/>
      <c r="P196" s="115"/>
      <c r="Q196" s="116"/>
      <c r="R196" s="116"/>
      <c r="S196" s="83"/>
    </row>
    <row r="197" spans="1:19" ht="14.25" x14ac:dyDescent="0.2">
      <c r="A197" s="191"/>
      <c r="B197" s="167"/>
      <c r="C197" s="162"/>
      <c r="D197" s="157" t="s">
        <v>28</v>
      </c>
      <c r="E197" s="157"/>
      <c r="F197" s="157"/>
      <c r="G197" s="50">
        <f>SUM(G194:G196)</f>
        <v>1748.864</v>
      </c>
      <c r="H197" s="50">
        <f t="shared" ref="H197" si="69">SUM(H194:H196)</f>
        <v>0</v>
      </c>
      <c r="I197" s="89">
        <f t="shared" ref="I197" si="70">SUM(I194:I196)</f>
        <v>1896</v>
      </c>
      <c r="J197" s="50">
        <f t="shared" ref="J197" si="71">SUM(J194:J196)</f>
        <v>2019.6</v>
      </c>
      <c r="K197" s="50">
        <f t="shared" ref="K197" si="72">SUM(K194:K196)</f>
        <v>2206.5</v>
      </c>
      <c r="L197" s="30" t="s">
        <v>25</v>
      </c>
      <c r="M197" s="31" t="s">
        <v>25</v>
      </c>
      <c r="N197" s="31" t="s">
        <v>25</v>
      </c>
      <c r="O197" s="31" t="s">
        <v>25</v>
      </c>
      <c r="P197" s="117" t="s">
        <v>25</v>
      </c>
      <c r="Q197" s="117" t="s">
        <v>25</v>
      </c>
      <c r="R197" s="117" t="s">
        <v>25</v>
      </c>
      <c r="S197" s="86">
        <f>(I197-G197)/G197</f>
        <v>8.4132328185610755E-2</v>
      </c>
    </row>
    <row r="198" spans="1:19" x14ac:dyDescent="0.25">
      <c r="A198" s="191"/>
      <c r="B198" s="33" t="s">
        <v>0</v>
      </c>
      <c r="C198" s="188" t="s">
        <v>2</v>
      </c>
      <c r="D198" s="188"/>
      <c r="E198" s="188"/>
      <c r="F198" s="188"/>
      <c r="G198" s="88">
        <f>G30+G40+G50+G60+G70+G80+G90+G100+G110+G120+G130+G140+G149+G157+G165+G173+G181+G189+G197</f>
        <v>26227.482000000004</v>
      </c>
      <c r="H198" s="88">
        <f t="shared" ref="H198:K198" si="73">H30+H40+H50+H60+H70+H80+H90+H100+H110+H120+H130+H140+H149+H157+H165+H173+H181+H189+H197</f>
        <v>0</v>
      </c>
      <c r="I198" s="88">
        <f t="shared" si="73"/>
        <v>28764.300000000003</v>
      </c>
      <c r="J198" s="88">
        <f t="shared" si="73"/>
        <v>32047.905999999995</v>
      </c>
      <c r="K198" s="88">
        <f t="shared" si="73"/>
        <v>35610.712999999989</v>
      </c>
      <c r="L198" s="34" t="s">
        <v>25</v>
      </c>
      <c r="M198" s="35" t="s">
        <v>25</v>
      </c>
      <c r="N198" s="35" t="s">
        <v>25</v>
      </c>
      <c r="O198" s="35" t="s">
        <v>25</v>
      </c>
      <c r="P198" s="118" t="s">
        <v>25</v>
      </c>
      <c r="Q198" s="118" t="s">
        <v>25</v>
      </c>
      <c r="R198" s="118" t="s">
        <v>25</v>
      </c>
      <c r="S198" s="83"/>
    </row>
    <row r="199" spans="1:19" x14ac:dyDescent="0.25">
      <c r="A199" s="191"/>
      <c r="B199" s="69" t="s">
        <v>16</v>
      </c>
      <c r="C199" s="189" t="s">
        <v>162</v>
      </c>
      <c r="D199" s="189"/>
      <c r="E199" s="189"/>
      <c r="F199" s="36" t="s">
        <v>24</v>
      </c>
      <c r="G199" s="145"/>
      <c r="H199" s="146"/>
      <c r="I199" s="146"/>
      <c r="J199" s="146"/>
      <c r="K199" s="147"/>
      <c r="L199" s="36" t="s">
        <v>134</v>
      </c>
      <c r="M199" s="21" t="s">
        <v>43</v>
      </c>
      <c r="N199" s="37" t="s">
        <v>161</v>
      </c>
      <c r="O199" s="38" t="s">
        <v>18</v>
      </c>
      <c r="P199" s="112">
        <v>26</v>
      </c>
      <c r="Q199" s="112">
        <v>30</v>
      </c>
      <c r="R199" s="112">
        <v>34</v>
      </c>
      <c r="S199" s="83"/>
    </row>
    <row r="200" spans="1:19" ht="30" x14ac:dyDescent="0.25">
      <c r="A200" s="191"/>
      <c r="B200" s="190" t="s">
        <v>16</v>
      </c>
      <c r="C200" s="72" t="s">
        <v>0</v>
      </c>
      <c r="D200" s="174" t="s">
        <v>323</v>
      </c>
      <c r="E200" s="174"/>
      <c r="F200" s="84" t="s">
        <v>97</v>
      </c>
      <c r="G200" s="175"/>
      <c r="H200" s="175"/>
      <c r="I200" s="175"/>
      <c r="J200" s="175"/>
      <c r="K200" s="175"/>
      <c r="L200" s="71" t="s">
        <v>134</v>
      </c>
      <c r="M200" s="22" t="s">
        <v>321</v>
      </c>
      <c r="N200" s="24" t="s">
        <v>322</v>
      </c>
      <c r="O200" s="23" t="s">
        <v>18</v>
      </c>
      <c r="P200" s="65">
        <v>80</v>
      </c>
      <c r="Q200" s="65">
        <v>80</v>
      </c>
      <c r="R200" s="65">
        <v>80</v>
      </c>
      <c r="S200" s="83"/>
    </row>
    <row r="201" spans="1:19" x14ac:dyDescent="0.25">
      <c r="A201" s="191"/>
      <c r="B201" s="190"/>
      <c r="C201" s="164"/>
      <c r="D201" s="124">
        <v>191130079</v>
      </c>
      <c r="E201" s="24" t="s">
        <v>20</v>
      </c>
      <c r="F201" s="25" t="s">
        <v>25</v>
      </c>
      <c r="G201" s="120">
        <v>10.7</v>
      </c>
      <c r="H201" s="120">
        <v>10.7</v>
      </c>
      <c r="I201" s="120"/>
      <c r="J201" s="120">
        <v>12</v>
      </c>
      <c r="K201" s="120"/>
      <c r="L201" s="71" t="s">
        <v>25</v>
      </c>
      <c r="M201" s="43"/>
      <c r="N201" s="44"/>
      <c r="O201" s="85"/>
      <c r="P201" s="115"/>
      <c r="Q201" s="116"/>
      <c r="R201" s="116"/>
      <c r="S201" s="83"/>
    </row>
    <row r="202" spans="1:19" x14ac:dyDescent="0.25">
      <c r="A202" s="191"/>
      <c r="B202" s="190"/>
      <c r="C202" s="164"/>
      <c r="D202" s="124">
        <v>191130111</v>
      </c>
      <c r="E202" s="24" t="s">
        <v>20</v>
      </c>
      <c r="F202" s="25" t="s">
        <v>25</v>
      </c>
      <c r="G202" s="120"/>
      <c r="H202" s="120"/>
      <c r="I202" s="120"/>
      <c r="J202" s="120">
        <v>5</v>
      </c>
      <c r="K202" s="120"/>
      <c r="L202" s="71" t="s">
        <v>25</v>
      </c>
      <c r="M202" s="43"/>
      <c r="N202" s="44"/>
      <c r="O202" s="85"/>
      <c r="P202" s="115"/>
      <c r="Q202" s="116"/>
      <c r="R202" s="116"/>
      <c r="S202" s="83"/>
    </row>
    <row r="203" spans="1:19" x14ac:dyDescent="0.25">
      <c r="A203" s="191"/>
      <c r="B203" s="190"/>
      <c r="C203" s="164"/>
      <c r="D203" s="124">
        <v>191130645</v>
      </c>
      <c r="E203" s="24" t="s">
        <v>20</v>
      </c>
      <c r="F203" s="25" t="s">
        <v>25</v>
      </c>
      <c r="G203" s="120">
        <v>19.5</v>
      </c>
      <c r="H203" s="120">
        <v>19.5</v>
      </c>
      <c r="I203" s="120"/>
      <c r="J203" s="120">
        <v>15</v>
      </c>
      <c r="K203" s="120"/>
      <c r="L203" s="71" t="s">
        <v>25</v>
      </c>
      <c r="M203" s="43"/>
      <c r="N203" s="44"/>
      <c r="O203" s="85"/>
      <c r="P203" s="115"/>
      <c r="Q203" s="116"/>
      <c r="R203" s="116"/>
      <c r="S203" s="83"/>
    </row>
    <row r="204" spans="1:19" x14ac:dyDescent="0.25">
      <c r="A204" s="191"/>
      <c r="B204" s="190"/>
      <c r="C204" s="164"/>
      <c r="D204" s="124">
        <v>190986017</v>
      </c>
      <c r="E204" s="24" t="s">
        <v>20</v>
      </c>
      <c r="F204" s="25" t="s">
        <v>25</v>
      </c>
      <c r="G204" s="120"/>
      <c r="H204" s="120"/>
      <c r="I204" s="120"/>
      <c r="J204" s="120">
        <v>10</v>
      </c>
      <c r="K204" s="120"/>
      <c r="L204" s="71" t="s">
        <v>25</v>
      </c>
      <c r="M204" s="43"/>
      <c r="N204" s="44"/>
      <c r="O204" s="85"/>
      <c r="P204" s="115"/>
      <c r="Q204" s="116"/>
      <c r="R204" s="116"/>
      <c r="S204" s="83"/>
    </row>
    <row r="205" spans="1:19" x14ac:dyDescent="0.25">
      <c r="A205" s="191"/>
      <c r="B205" s="190"/>
      <c r="C205" s="164"/>
      <c r="D205" s="124">
        <v>291130450</v>
      </c>
      <c r="E205" s="24" t="s">
        <v>20</v>
      </c>
      <c r="F205" s="25" t="s">
        <v>25</v>
      </c>
      <c r="G205" s="120">
        <v>20.3</v>
      </c>
      <c r="H205" s="120">
        <v>20.3</v>
      </c>
      <c r="I205" s="120"/>
      <c r="J205" s="120">
        <v>7.5</v>
      </c>
      <c r="K205" s="120"/>
      <c r="L205" s="71" t="s">
        <v>25</v>
      </c>
      <c r="M205" s="43"/>
      <c r="N205" s="44"/>
      <c r="O205" s="85"/>
      <c r="P205" s="115"/>
      <c r="Q205" s="116"/>
      <c r="R205" s="116"/>
      <c r="S205" s="83"/>
    </row>
    <row r="206" spans="1:19" x14ac:dyDescent="0.25">
      <c r="A206" s="191"/>
      <c r="B206" s="190"/>
      <c r="C206" s="164"/>
      <c r="D206" s="124">
        <v>305888554</v>
      </c>
      <c r="E206" s="24" t="s">
        <v>20</v>
      </c>
      <c r="F206" s="25" t="s">
        <v>25</v>
      </c>
      <c r="G206" s="120"/>
      <c r="H206" s="120"/>
      <c r="I206" s="120"/>
      <c r="J206" s="120">
        <v>10</v>
      </c>
      <c r="K206" s="120"/>
      <c r="L206" s="71" t="s">
        <v>25</v>
      </c>
      <c r="M206" s="43"/>
      <c r="N206" s="44"/>
      <c r="O206" s="85"/>
      <c r="P206" s="115"/>
      <c r="Q206" s="116"/>
      <c r="R206" s="116"/>
      <c r="S206" s="83"/>
    </row>
    <row r="207" spans="1:19" x14ac:dyDescent="0.25">
      <c r="A207" s="191"/>
      <c r="B207" s="190"/>
      <c r="C207" s="164"/>
      <c r="D207" s="124">
        <v>191130983</v>
      </c>
      <c r="E207" s="24" t="s">
        <v>20</v>
      </c>
      <c r="F207" s="25" t="s">
        <v>25</v>
      </c>
      <c r="G207" s="120">
        <v>5</v>
      </c>
      <c r="H207" s="120">
        <v>5</v>
      </c>
      <c r="I207" s="120"/>
      <c r="J207" s="120">
        <v>8</v>
      </c>
      <c r="K207" s="120"/>
      <c r="L207" s="71" t="s">
        <v>25</v>
      </c>
      <c r="M207" s="43"/>
      <c r="N207" s="44"/>
      <c r="O207" s="85"/>
      <c r="P207" s="115"/>
      <c r="Q207" s="116"/>
      <c r="R207" s="116"/>
      <c r="S207" s="83"/>
    </row>
    <row r="208" spans="1:19" x14ac:dyDescent="0.25">
      <c r="A208" s="191"/>
      <c r="B208" s="190"/>
      <c r="C208" s="164"/>
      <c r="D208" s="124">
        <v>191131028</v>
      </c>
      <c r="E208" s="24" t="s">
        <v>20</v>
      </c>
      <c r="F208" s="25" t="s">
        <v>25</v>
      </c>
      <c r="G208" s="120"/>
      <c r="H208" s="120"/>
      <c r="I208" s="120"/>
      <c r="J208" s="120">
        <v>7</v>
      </c>
      <c r="K208" s="120"/>
      <c r="L208" s="71" t="s">
        <v>25</v>
      </c>
      <c r="M208" s="43"/>
      <c r="N208" s="44"/>
      <c r="O208" s="85"/>
      <c r="P208" s="115"/>
      <c r="Q208" s="116"/>
      <c r="R208" s="116"/>
      <c r="S208" s="83"/>
    </row>
    <row r="209" spans="1:23" x14ac:dyDescent="0.25">
      <c r="A209" s="191"/>
      <c r="B209" s="190"/>
      <c r="C209" s="164"/>
      <c r="D209" s="124">
        <v>191130264</v>
      </c>
      <c r="E209" s="24" t="s">
        <v>20</v>
      </c>
      <c r="F209" s="25" t="s">
        <v>25</v>
      </c>
      <c r="G209" s="120"/>
      <c r="H209" s="120"/>
      <c r="I209" s="120"/>
      <c r="J209" s="120">
        <v>8</v>
      </c>
      <c r="K209" s="120"/>
      <c r="L209" s="71" t="s">
        <v>25</v>
      </c>
      <c r="M209" s="43"/>
      <c r="N209" s="44"/>
      <c r="O209" s="85"/>
      <c r="P209" s="115"/>
      <c r="Q209" s="116"/>
      <c r="R209" s="116"/>
      <c r="S209" s="83"/>
    </row>
    <row r="210" spans="1:23" x14ac:dyDescent="0.25">
      <c r="A210" s="191"/>
      <c r="B210" s="190"/>
      <c r="C210" s="164"/>
      <c r="D210" s="124">
        <v>191131551</v>
      </c>
      <c r="E210" s="24" t="s">
        <v>20</v>
      </c>
      <c r="F210" s="25" t="s">
        <v>25</v>
      </c>
      <c r="G210" s="120">
        <v>4.5</v>
      </c>
      <c r="H210" s="120">
        <v>4.5</v>
      </c>
      <c r="I210" s="120"/>
      <c r="J210" s="120">
        <v>9</v>
      </c>
      <c r="K210" s="120"/>
      <c r="L210" s="110"/>
      <c r="M210" s="43"/>
      <c r="N210" s="44"/>
      <c r="O210" s="85"/>
      <c r="P210" s="115"/>
      <c r="Q210" s="116"/>
      <c r="R210" s="116"/>
      <c r="S210" s="83"/>
    </row>
    <row r="211" spans="1:23" x14ac:dyDescent="0.25">
      <c r="A211" s="191"/>
      <c r="B211" s="190"/>
      <c r="C211" s="164"/>
      <c r="D211" s="124">
        <v>188714469</v>
      </c>
      <c r="E211" s="24" t="s">
        <v>238</v>
      </c>
      <c r="F211" s="25" t="s">
        <v>25</v>
      </c>
      <c r="G211" s="120">
        <v>125</v>
      </c>
      <c r="H211" s="120"/>
      <c r="I211" s="120"/>
      <c r="J211" s="120"/>
      <c r="K211" s="120"/>
      <c r="L211" s="110"/>
      <c r="M211" s="43"/>
      <c r="N211" s="44"/>
      <c r="O211" s="85"/>
      <c r="P211" s="115"/>
      <c r="Q211" s="116"/>
      <c r="R211" s="116"/>
      <c r="S211" s="83"/>
    </row>
    <row r="212" spans="1:23" x14ac:dyDescent="0.25">
      <c r="A212" s="191"/>
      <c r="B212" s="190"/>
      <c r="C212" s="164"/>
      <c r="D212" s="124">
        <v>188714469</v>
      </c>
      <c r="E212" s="24" t="s">
        <v>20</v>
      </c>
      <c r="F212" s="25" t="s">
        <v>25</v>
      </c>
      <c r="G212" s="120">
        <v>32.9</v>
      </c>
      <c r="H212" s="120"/>
      <c r="I212" s="120"/>
      <c r="J212" s="120"/>
      <c r="K212" s="120"/>
      <c r="L212" s="71" t="s">
        <v>25</v>
      </c>
      <c r="M212" s="43"/>
      <c r="N212" s="44"/>
      <c r="O212" s="85"/>
      <c r="P212" s="115"/>
      <c r="Q212" s="116"/>
      <c r="R212" s="116"/>
      <c r="S212" s="83"/>
    </row>
    <row r="213" spans="1:23" ht="14.25" x14ac:dyDescent="0.2">
      <c r="A213" s="191"/>
      <c r="B213" s="190"/>
      <c r="C213" s="164"/>
      <c r="D213" s="165" t="s">
        <v>28</v>
      </c>
      <c r="E213" s="165"/>
      <c r="F213" s="165"/>
      <c r="G213" s="89">
        <f>SUM(G201:G212)</f>
        <v>217.9</v>
      </c>
      <c r="H213" s="89">
        <f t="shared" ref="H213:K213" si="74">SUM(H201:H212)</f>
        <v>60</v>
      </c>
      <c r="I213" s="89">
        <f t="shared" si="74"/>
        <v>0</v>
      </c>
      <c r="J213" s="89">
        <f t="shared" si="74"/>
        <v>91.5</v>
      </c>
      <c r="K213" s="89">
        <f t="shared" si="74"/>
        <v>0</v>
      </c>
      <c r="L213" s="72" t="s">
        <v>25</v>
      </c>
      <c r="M213" s="31" t="s">
        <v>25</v>
      </c>
      <c r="N213" s="31" t="s">
        <v>25</v>
      </c>
      <c r="O213" s="31" t="s">
        <v>25</v>
      </c>
      <c r="P213" s="117" t="s">
        <v>25</v>
      </c>
      <c r="Q213" s="117" t="s">
        <v>25</v>
      </c>
      <c r="R213" s="117" t="s">
        <v>25</v>
      </c>
      <c r="S213" s="86">
        <f>(I213-G213)/G213</f>
        <v>-1</v>
      </c>
    </row>
    <row r="214" spans="1:23" x14ac:dyDescent="0.25">
      <c r="A214" s="191"/>
      <c r="B214" s="69" t="s">
        <v>16</v>
      </c>
      <c r="C214" s="166" t="s">
        <v>2</v>
      </c>
      <c r="D214" s="166"/>
      <c r="E214" s="166"/>
      <c r="F214" s="166"/>
      <c r="G214" s="88">
        <f>G213</f>
        <v>217.9</v>
      </c>
      <c r="H214" s="88">
        <f t="shared" ref="H214:K214" si="75">H213</f>
        <v>60</v>
      </c>
      <c r="I214" s="88">
        <f t="shared" si="75"/>
        <v>0</v>
      </c>
      <c r="J214" s="88">
        <f t="shared" si="75"/>
        <v>91.5</v>
      </c>
      <c r="K214" s="88">
        <f t="shared" si="75"/>
        <v>0</v>
      </c>
      <c r="L214" s="70" t="s">
        <v>25</v>
      </c>
      <c r="M214" s="35" t="s">
        <v>25</v>
      </c>
      <c r="N214" s="35" t="s">
        <v>25</v>
      </c>
      <c r="O214" s="35" t="s">
        <v>25</v>
      </c>
      <c r="P214" s="118" t="s">
        <v>25</v>
      </c>
      <c r="Q214" s="118" t="s">
        <v>25</v>
      </c>
      <c r="R214" s="118" t="s">
        <v>25</v>
      </c>
      <c r="S214" s="83"/>
    </row>
    <row r="215" spans="1:23" x14ac:dyDescent="0.25">
      <c r="A215" s="90" t="s">
        <v>0</v>
      </c>
      <c r="B215" s="163" t="s">
        <v>10</v>
      </c>
      <c r="C215" s="163"/>
      <c r="D215" s="163"/>
      <c r="E215" s="163"/>
      <c r="F215" s="163"/>
      <c r="G215" s="91">
        <f>G214+G198</f>
        <v>26445.382000000005</v>
      </c>
      <c r="H215" s="91">
        <f t="shared" ref="H215:K215" si="76">H214+H198</f>
        <v>60</v>
      </c>
      <c r="I215" s="91">
        <f t="shared" si="76"/>
        <v>28764.300000000003</v>
      </c>
      <c r="J215" s="91">
        <f t="shared" si="76"/>
        <v>32139.405999999995</v>
      </c>
      <c r="K215" s="91">
        <f t="shared" si="76"/>
        <v>35610.712999999989</v>
      </c>
      <c r="L215" s="39" t="s">
        <v>25</v>
      </c>
      <c r="M215" s="40" t="s">
        <v>25</v>
      </c>
      <c r="N215" s="40" t="s">
        <v>25</v>
      </c>
      <c r="O215" s="40" t="s">
        <v>25</v>
      </c>
      <c r="P215" s="119" t="s">
        <v>25</v>
      </c>
      <c r="Q215" s="119" t="s">
        <v>25</v>
      </c>
      <c r="R215" s="119" t="s">
        <v>25</v>
      </c>
      <c r="S215" s="83"/>
    </row>
    <row r="216" spans="1:23" x14ac:dyDescent="0.25">
      <c r="A216" s="82" t="s">
        <v>16</v>
      </c>
      <c r="B216" s="169" t="s">
        <v>63</v>
      </c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83"/>
    </row>
    <row r="217" spans="1:23" ht="30" x14ac:dyDescent="0.25">
      <c r="A217" s="191" t="s">
        <v>16</v>
      </c>
      <c r="B217" s="33" t="s">
        <v>0</v>
      </c>
      <c r="C217" s="189" t="s">
        <v>47</v>
      </c>
      <c r="D217" s="189"/>
      <c r="E217" s="189"/>
      <c r="F217" s="36" t="s">
        <v>40</v>
      </c>
      <c r="G217" s="145"/>
      <c r="H217" s="146"/>
      <c r="I217" s="146"/>
      <c r="J217" s="146"/>
      <c r="K217" s="147"/>
      <c r="L217" s="36" t="s">
        <v>326</v>
      </c>
      <c r="M217" s="21" t="s">
        <v>169</v>
      </c>
      <c r="N217" s="37" t="s">
        <v>49</v>
      </c>
      <c r="O217" s="38" t="s">
        <v>17</v>
      </c>
      <c r="P217" s="112">
        <v>10.5</v>
      </c>
      <c r="Q217" s="112">
        <v>11</v>
      </c>
      <c r="R217" s="112">
        <v>11.5</v>
      </c>
      <c r="S217" s="83"/>
    </row>
    <row r="218" spans="1:23" ht="30" x14ac:dyDescent="0.25">
      <c r="A218" s="191"/>
      <c r="B218" s="167" t="s">
        <v>0</v>
      </c>
      <c r="C218" s="168" t="s">
        <v>0</v>
      </c>
      <c r="D218" s="159" t="s">
        <v>372</v>
      </c>
      <c r="E218" s="159"/>
      <c r="F218" s="161" t="s">
        <v>27</v>
      </c>
      <c r="G218" s="160"/>
      <c r="H218" s="160"/>
      <c r="I218" s="160"/>
      <c r="J218" s="160"/>
      <c r="K218" s="160"/>
      <c r="L218" s="171" t="s">
        <v>25</v>
      </c>
      <c r="M218" s="22" t="s">
        <v>166</v>
      </c>
      <c r="N218" s="41" t="s">
        <v>160</v>
      </c>
      <c r="O218" s="23" t="s">
        <v>48</v>
      </c>
      <c r="P218" s="65">
        <v>240</v>
      </c>
      <c r="Q218" s="65">
        <v>250</v>
      </c>
      <c r="R218" s="65">
        <v>260</v>
      </c>
      <c r="S218" s="83"/>
    </row>
    <row r="219" spans="1:23" ht="30" x14ac:dyDescent="0.25">
      <c r="A219" s="191"/>
      <c r="B219" s="167"/>
      <c r="C219" s="168"/>
      <c r="D219" s="159"/>
      <c r="E219" s="159"/>
      <c r="F219" s="161"/>
      <c r="G219" s="160"/>
      <c r="H219" s="160"/>
      <c r="I219" s="160"/>
      <c r="J219" s="160"/>
      <c r="K219" s="160"/>
      <c r="L219" s="171"/>
      <c r="M219" s="22" t="s">
        <v>167</v>
      </c>
      <c r="N219" s="41" t="s">
        <v>101</v>
      </c>
      <c r="O219" s="23" t="s">
        <v>48</v>
      </c>
      <c r="P219" s="65">
        <v>320</v>
      </c>
      <c r="Q219" s="65">
        <v>340</v>
      </c>
      <c r="R219" s="65">
        <v>350</v>
      </c>
      <c r="S219" s="83"/>
    </row>
    <row r="220" spans="1:23" ht="60" x14ac:dyDescent="0.25">
      <c r="A220" s="191"/>
      <c r="B220" s="167"/>
      <c r="C220" s="168"/>
      <c r="D220" s="159"/>
      <c r="E220" s="159"/>
      <c r="F220" s="161"/>
      <c r="G220" s="160"/>
      <c r="H220" s="160"/>
      <c r="I220" s="160"/>
      <c r="J220" s="160"/>
      <c r="K220" s="160"/>
      <c r="L220" s="171"/>
      <c r="M220" s="22" t="s">
        <v>168</v>
      </c>
      <c r="N220" s="24" t="s">
        <v>244</v>
      </c>
      <c r="O220" s="23" t="s">
        <v>48</v>
      </c>
      <c r="P220" s="65">
        <v>3891</v>
      </c>
      <c r="Q220" s="65">
        <v>4086</v>
      </c>
      <c r="R220" s="65">
        <v>3500</v>
      </c>
      <c r="S220" s="83"/>
    </row>
    <row r="221" spans="1:23" ht="30" x14ac:dyDescent="0.25">
      <c r="A221" s="191"/>
      <c r="B221" s="167"/>
      <c r="C221" s="162"/>
      <c r="D221" s="27">
        <v>191130798</v>
      </c>
      <c r="E221" s="42" t="s">
        <v>21</v>
      </c>
      <c r="F221" s="25" t="s">
        <v>25</v>
      </c>
      <c r="G221" s="26">
        <v>172.4</v>
      </c>
      <c r="H221" s="26"/>
      <c r="I221" s="120">
        <v>193.2</v>
      </c>
      <c r="J221" s="111">
        <v>218.6</v>
      </c>
      <c r="K221" s="111">
        <v>240.4</v>
      </c>
      <c r="L221" s="27" t="s">
        <v>25</v>
      </c>
      <c r="M221" s="43"/>
      <c r="N221" s="44"/>
      <c r="O221" s="85"/>
      <c r="P221" s="115"/>
      <c r="Q221" s="116"/>
      <c r="R221" s="116"/>
      <c r="S221" s="83"/>
    </row>
    <row r="222" spans="1:23" x14ac:dyDescent="0.25">
      <c r="A222" s="191"/>
      <c r="B222" s="167"/>
      <c r="C222" s="162"/>
      <c r="D222" s="27">
        <v>191130798</v>
      </c>
      <c r="E222" s="42" t="s">
        <v>20</v>
      </c>
      <c r="F222" s="25" t="s">
        <v>25</v>
      </c>
      <c r="G222" s="26"/>
      <c r="H222" s="26"/>
      <c r="I222" s="120"/>
      <c r="J222" s="26"/>
      <c r="K222" s="26"/>
      <c r="L222" s="25" t="s">
        <v>25</v>
      </c>
      <c r="M222" s="28"/>
      <c r="N222" s="32"/>
      <c r="O222" s="85"/>
      <c r="P222" s="115"/>
      <c r="Q222" s="116"/>
      <c r="R222" s="116"/>
      <c r="S222" s="83"/>
      <c r="T222" s="58"/>
      <c r="U222" s="58"/>
      <c r="V222" s="58"/>
      <c r="W222" s="58"/>
    </row>
    <row r="223" spans="1:23" ht="14.25" x14ac:dyDescent="0.2">
      <c r="A223" s="191"/>
      <c r="B223" s="167"/>
      <c r="C223" s="162"/>
      <c r="D223" s="157" t="s">
        <v>28</v>
      </c>
      <c r="E223" s="157"/>
      <c r="F223" s="157"/>
      <c r="G223" s="50">
        <f>SUM(G221:G222)</f>
        <v>172.4</v>
      </c>
      <c r="H223" s="50">
        <f t="shared" ref="H223:K223" si="77">SUM(H221:H222)</f>
        <v>0</v>
      </c>
      <c r="I223" s="89">
        <f t="shared" si="77"/>
        <v>193.2</v>
      </c>
      <c r="J223" s="50">
        <f t="shared" si="77"/>
        <v>218.6</v>
      </c>
      <c r="K223" s="50">
        <f t="shared" si="77"/>
        <v>240.4</v>
      </c>
      <c r="L223" s="30" t="s">
        <v>25</v>
      </c>
      <c r="M223" s="31" t="s">
        <v>25</v>
      </c>
      <c r="N223" s="31" t="s">
        <v>25</v>
      </c>
      <c r="O223" s="31" t="s">
        <v>25</v>
      </c>
      <c r="P223" s="117" t="s">
        <v>25</v>
      </c>
      <c r="Q223" s="117" t="s">
        <v>25</v>
      </c>
      <c r="R223" s="117" t="s">
        <v>25</v>
      </c>
      <c r="S223" s="86">
        <f>(I223-G223)/G223</f>
        <v>0.12064965197215767</v>
      </c>
    </row>
    <row r="224" spans="1:23" x14ac:dyDescent="0.25">
      <c r="A224" s="191"/>
      <c r="B224" s="33" t="s">
        <v>0</v>
      </c>
      <c r="C224" s="188" t="s">
        <v>2</v>
      </c>
      <c r="D224" s="188"/>
      <c r="E224" s="188"/>
      <c r="F224" s="188"/>
      <c r="G224" s="88">
        <f>G223</f>
        <v>172.4</v>
      </c>
      <c r="H224" s="88">
        <f t="shared" ref="H224:K224" si="78">H223</f>
        <v>0</v>
      </c>
      <c r="I224" s="88">
        <f t="shared" si="78"/>
        <v>193.2</v>
      </c>
      <c r="J224" s="88">
        <f t="shared" si="78"/>
        <v>218.6</v>
      </c>
      <c r="K224" s="88">
        <f t="shared" si="78"/>
        <v>240.4</v>
      </c>
      <c r="L224" s="34" t="s">
        <v>25</v>
      </c>
      <c r="M224" s="35" t="s">
        <v>25</v>
      </c>
      <c r="N224" s="35" t="s">
        <v>25</v>
      </c>
      <c r="O224" s="35" t="s">
        <v>25</v>
      </c>
      <c r="P224" s="118" t="s">
        <v>25</v>
      </c>
      <c r="Q224" s="118" t="s">
        <v>25</v>
      </c>
      <c r="R224" s="118" t="s">
        <v>25</v>
      </c>
      <c r="S224" s="83"/>
    </row>
    <row r="225" spans="1:24" ht="30" x14ac:dyDescent="0.25">
      <c r="A225" s="191"/>
      <c r="B225" s="208" t="s">
        <v>16</v>
      </c>
      <c r="C225" s="189" t="s">
        <v>64</v>
      </c>
      <c r="D225" s="189"/>
      <c r="E225" s="189"/>
      <c r="F225" s="195" t="s">
        <v>40</v>
      </c>
      <c r="G225" s="196"/>
      <c r="H225" s="197"/>
      <c r="I225" s="197"/>
      <c r="J225" s="197"/>
      <c r="K225" s="198"/>
      <c r="L225" s="195" t="s">
        <v>327</v>
      </c>
      <c r="M225" s="21" t="s">
        <v>163</v>
      </c>
      <c r="N225" s="21" t="s">
        <v>235</v>
      </c>
      <c r="O225" s="38" t="s">
        <v>18</v>
      </c>
      <c r="P225" s="112">
        <v>4</v>
      </c>
      <c r="Q225" s="112">
        <v>5</v>
      </c>
      <c r="R225" s="112">
        <v>6</v>
      </c>
      <c r="S225" s="83"/>
    </row>
    <row r="226" spans="1:24" ht="30" x14ac:dyDescent="0.25">
      <c r="A226" s="191"/>
      <c r="B226" s="208"/>
      <c r="C226" s="189"/>
      <c r="D226" s="189"/>
      <c r="E226" s="189"/>
      <c r="F226" s="195"/>
      <c r="G226" s="202"/>
      <c r="H226" s="203"/>
      <c r="I226" s="203"/>
      <c r="J226" s="203"/>
      <c r="K226" s="204"/>
      <c r="L226" s="195"/>
      <c r="M226" s="21" t="s">
        <v>164</v>
      </c>
      <c r="N226" s="21" t="s">
        <v>237</v>
      </c>
      <c r="O226" s="38" t="s">
        <v>17</v>
      </c>
      <c r="P226" s="112">
        <v>93.7</v>
      </c>
      <c r="Q226" s="112">
        <v>93.7</v>
      </c>
      <c r="R226" s="112">
        <v>93.7</v>
      </c>
      <c r="S226" s="83"/>
    </row>
    <row r="227" spans="1:24" x14ac:dyDescent="0.25">
      <c r="A227" s="191"/>
      <c r="B227" s="167" t="s">
        <v>16</v>
      </c>
      <c r="C227" s="87" t="s">
        <v>0</v>
      </c>
      <c r="D227" s="159" t="s">
        <v>66</v>
      </c>
      <c r="E227" s="159"/>
      <c r="F227" s="84" t="s">
        <v>27</v>
      </c>
      <c r="G227" s="160"/>
      <c r="H227" s="160"/>
      <c r="I227" s="160"/>
      <c r="J227" s="160"/>
      <c r="K227" s="160"/>
      <c r="L227" s="71" t="s">
        <v>25</v>
      </c>
      <c r="M227" s="22" t="s">
        <v>165</v>
      </c>
      <c r="N227" s="24" t="s">
        <v>105</v>
      </c>
      <c r="O227" s="23" t="s">
        <v>17</v>
      </c>
      <c r="P227" s="65">
        <v>100</v>
      </c>
      <c r="Q227" s="65">
        <v>100</v>
      </c>
      <c r="R227" s="65">
        <v>100</v>
      </c>
      <c r="S227" s="83"/>
      <c r="T227" s="10"/>
      <c r="U227" s="10"/>
      <c r="V227" s="10"/>
      <c r="W227" s="10"/>
      <c r="X227" s="10"/>
    </row>
    <row r="228" spans="1:24" x14ac:dyDescent="0.25">
      <c r="A228" s="191"/>
      <c r="B228" s="167"/>
      <c r="C228" s="162" t="s">
        <v>0</v>
      </c>
      <c r="D228" s="27">
        <v>188714469</v>
      </c>
      <c r="E228" s="42" t="s">
        <v>20</v>
      </c>
      <c r="F228" s="25" t="s">
        <v>25</v>
      </c>
      <c r="G228" s="26">
        <v>36.1</v>
      </c>
      <c r="H228" s="26"/>
      <c r="I228" s="120">
        <v>35</v>
      </c>
      <c r="J228" s="111">
        <v>46.2</v>
      </c>
      <c r="K228" s="111">
        <v>50</v>
      </c>
      <c r="L228" s="27" t="s">
        <v>25</v>
      </c>
      <c r="M228" s="28"/>
      <c r="N228" s="43"/>
      <c r="O228" s="85"/>
      <c r="P228" s="115"/>
      <c r="Q228" s="116"/>
      <c r="R228" s="116"/>
      <c r="S228" s="83"/>
    </row>
    <row r="229" spans="1:24" ht="14.25" x14ac:dyDescent="0.2">
      <c r="A229" s="191"/>
      <c r="B229" s="167"/>
      <c r="C229" s="162"/>
      <c r="D229" s="157" t="s">
        <v>28</v>
      </c>
      <c r="E229" s="157"/>
      <c r="F229" s="157"/>
      <c r="G229" s="50">
        <f t="shared" ref="G229:K229" si="79">SUM(G228:G228)</f>
        <v>36.1</v>
      </c>
      <c r="H229" s="50">
        <f t="shared" si="79"/>
        <v>0</v>
      </c>
      <c r="I229" s="89">
        <f t="shared" si="79"/>
        <v>35</v>
      </c>
      <c r="J229" s="50">
        <f t="shared" si="79"/>
        <v>46.2</v>
      </c>
      <c r="K229" s="50">
        <f t="shared" si="79"/>
        <v>50</v>
      </c>
      <c r="L229" s="30" t="s">
        <v>25</v>
      </c>
      <c r="M229" s="31" t="s">
        <v>25</v>
      </c>
      <c r="N229" s="31" t="s">
        <v>25</v>
      </c>
      <c r="O229" s="31" t="s">
        <v>25</v>
      </c>
      <c r="P229" s="117" t="s">
        <v>25</v>
      </c>
      <c r="Q229" s="117" t="s">
        <v>25</v>
      </c>
      <c r="R229" s="117" t="s">
        <v>25</v>
      </c>
      <c r="S229" s="86">
        <f>(I229-G229)/G229</f>
        <v>-3.0470914127423861E-2</v>
      </c>
    </row>
    <row r="230" spans="1:24" ht="30" x14ac:dyDescent="0.25">
      <c r="A230" s="191"/>
      <c r="B230" s="167"/>
      <c r="C230" s="158" t="s">
        <v>16</v>
      </c>
      <c r="D230" s="159" t="s">
        <v>67</v>
      </c>
      <c r="E230" s="159"/>
      <c r="F230" s="161" t="s">
        <v>27</v>
      </c>
      <c r="G230" s="209"/>
      <c r="H230" s="209"/>
      <c r="I230" s="209"/>
      <c r="J230" s="209"/>
      <c r="K230" s="209"/>
      <c r="L230" s="171" t="s">
        <v>25</v>
      </c>
      <c r="M230" s="22" t="s">
        <v>170</v>
      </c>
      <c r="N230" s="24" t="s">
        <v>68</v>
      </c>
      <c r="O230" s="23" t="s">
        <v>48</v>
      </c>
      <c r="P230" s="65">
        <v>90</v>
      </c>
      <c r="Q230" s="65">
        <v>90</v>
      </c>
      <c r="R230" s="65">
        <v>90</v>
      </c>
      <c r="S230" s="83"/>
      <c r="T230" s="170"/>
      <c r="U230" s="170"/>
      <c r="V230" s="170"/>
      <c r="W230" s="170"/>
      <c r="X230" s="170"/>
    </row>
    <row r="231" spans="1:24" ht="30" x14ac:dyDescent="0.25">
      <c r="A231" s="191"/>
      <c r="B231" s="167"/>
      <c r="C231" s="158"/>
      <c r="D231" s="159"/>
      <c r="E231" s="159"/>
      <c r="F231" s="161"/>
      <c r="G231" s="209"/>
      <c r="H231" s="209"/>
      <c r="I231" s="209"/>
      <c r="J231" s="209"/>
      <c r="K231" s="209"/>
      <c r="L231" s="171"/>
      <c r="M231" s="22" t="s">
        <v>171</v>
      </c>
      <c r="N231" s="24" t="s">
        <v>236</v>
      </c>
      <c r="O231" s="23" t="s">
        <v>17</v>
      </c>
      <c r="P231" s="65">
        <v>100</v>
      </c>
      <c r="Q231" s="65">
        <v>100</v>
      </c>
      <c r="R231" s="65">
        <v>100</v>
      </c>
      <c r="S231" s="83"/>
      <c r="T231" s="9"/>
      <c r="U231" s="9"/>
      <c r="V231" s="9"/>
      <c r="W231" s="9"/>
      <c r="X231" s="9"/>
    </row>
    <row r="232" spans="1:24" x14ac:dyDescent="0.25">
      <c r="A232" s="191"/>
      <c r="B232" s="167"/>
      <c r="C232" s="158"/>
      <c r="D232" s="159"/>
      <c r="E232" s="159"/>
      <c r="F232" s="161"/>
      <c r="G232" s="209"/>
      <c r="H232" s="209"/>
      <c r="I232" s="209"/>
      <c r="J232" s="209"/>
      <c r="K232" s="209"/>
      <c r="L232" s="171"/>
      <c r="M232" s="22" t="s">
        <v>245</v>
      </c>
      <c r="N232" s="22" t="s">
        <v>242</v>
      </c>
      <c r="O232" s="23" t="s">
        <v>18</v>
      </c>
      <c r="P232" s="65">
        <v>1.5</v>
      </c>
      <c r="Q232" s="65">
        <v>1.6</v>
      </c>
      <c r="R232" s="65">
        <v>1.7</v>
      </c>
      <c r="S232" s="83"/>
      <c r="T232" s="9"/>
      <c r="U232" s="9"/>
      <c r="V232" s="9"/>
      <c r="W232" s="9"/>
      <c r="X232" s="9"/>
    </row>
    <row r="233" spans="1:24" x14ac:dyDescent="0.25">
      <c r="A233" s="191"/>
      <c r="B233" s="167"/>
      <c r="C233" s="162" t="s">
        <v>16</v>
      </c>
      <c r="D233" s="27">
        <v>188714469</v>
      </c>
      <c r="E233" s="42" t="s">
        <v>20</v>
      </c>
      <c r="F233" s="25" t="s">
        <v>25</v>
      </c>
      <c r="G233" s="26">
        <v>55.6</v>
      </c>
      <c r="H233" s="26"/>
      <c r="I233" s="120">
        <v>195.9</v>
      </c>
      <c r="J233" s="111">
        <v>300</v>
      </c>
      <c r="K233" s="111">
        <v>350</v>
      </c>
      <c r="L233" s="27" t="s">
        <v>25</v>
      </c>
      <c r="M233" s="28"/>
      <c r="N233" s="32"/>
      <c r="O233" s="85"/>
      <c r="P233" s="115"/>
      <c r="Q233" s="116"/>
      <c r="R233" s="116"/>
      <c r="S233" s="83"/>
    </row>
    <row r="234" spans="1:24" ht="30" x14ac:dyDescent="0.25">
      <c r="A234" s="191"/>
      <c r="B234" s="167"/>
      <c r="C234" s="162"/>
      <c r="D234" s="27">
        <v>188714469</v>
      </c>
      <c r="E234" s="42" t="s">
        <v>21</v>
      </c>
      <c r="F234" s="25" t="s">
        <v>25</v>
      </c>
      <c r="G234" s="26">
        <v>0</v>
      </c>
      <c r="H234" s="26"/>
      <c r="I234" s="120">
        <v>292.39999999999998</v>
      </c>
      <c r="J234" s="111">
        <v>170</v>
      </c>
      <c r="K234" s="111">
        <v>180</v>
      </c>
      <c r="L234" s="27" t="s">
        <v>25</v>
      </c>
      <c r="M234" s="28"/>
      <c r="N234" s="32"/>
      <c r="O234" s="85"/>
      <c r="P234" s="115"/>
      <c r="Q234" s="116"/>
      <c r="R234" s="116"/>
      <c r="S234" s="83"/>
    </row>
    <row r="235" spans="1:24" x14ac:dyDescent="0.25">
      <c r="A235" s="191"/>
      <c r="B235" s="167"/>
      <c r="C235" s="162"/>
      <c r="D235" s="27">
        <v>188714469</v>
      </c>
      <c r="E235" s="42" t="s">
        <v>238</v>
      </c>
      <c r="F235" s="25" t="s">
        <v>25</v>
      </c>
      <c r="G235" s="26">
        <v>83.8</v>
      </c>
      <c r="H235" s="26"/>
      <c r="I235" s="120"/>
      <c r="J235" s="111"/>
      <c r="K235" s="111"/>
      <c r="L235" s="27" t="s">
        <v>25</v>
      </c>
      <c r="M235" s="28"/>
      <c r="N235" s="32"/>
      <c r="O235" s="85"/>
      <c r="P235" s="115"/>
      <c r="Q235" s="116"/>
      <c r="R235" s="116"/>
      <c r="S235" s="83"/>
    </row>
    <row r="236" spans="1:24" ht="14.25" x14ac:dyDescent="0.2">
      <c r="A236" s="191"/>
      <c r="B236" s="167"/>
      <c r="C236" s="162"/>
      <c r="D236" s="157" t="s">
        <v>28</v>
      </c>
      <c r="E236" s="157"/>
      <c r="F236" s="157"/>
      <c r="G236" s="50">
        <f>SUM(G233:G235)</f>
        <v>139.4</v>
      </c>
      <c r="H236" s="50">
        <f t="shared" ref="H236:K236" si="80">SUM(H233:H235)</f>
        <v>0</v>
      </c>
      <c r="I236" s="89">
        <f t="shared" si="80"/>
        <v>488.29999999999995</v>
      </c>
      <c r="J236" s="50">
        <f t="shared" si="80"/>
        <v>470</v>
      </c>
      <c r="K236" s="50">
        <f t="shared" si="80"/>
        <v>530</v>
      </c>
      <c r="L236" s="30" t="s">
        <v>25</v>
      </c>
      <c r="M236" s="31" t="s">
        <v>25</v>
      </c>
      <c r="N236" s="31" t="s">
        <v>25</v>
      </c>
      <c r="O236" s="31" t="s">
        <v>25</v>
      </c>
      <c r="P236" s="117" t="s">
        <v>25</v>
      </c>
      <c r="Q236" s="117" t="s">
        <v>25</v>
      </c>
      <c r="R236" s="117" t="s">
        <v>25</v>
      </c>
      <c r="S236" s="86">
        <f>(I236-G236)/G236</f>
        <v>2.5028694404591101</v>
      </c>
    </row>
    <row r="237" spans="1:24" ht="30" x14ac:dyDescent="0.25">
      <c r="A237" s="191"/>
      <c r="B237" s="167"/>
      <c r="C237" s="158" t="s">
        <v>32</v>
      </c>
      <c r="D237" s="159" t="s">
        <v>69</v>
      </c>
      <c r="E237" s="159"/>
      <c r="F237" s="161" t="s">
        <v>27</v>
      </c>
      <c r="G237" s="160"/>
      <c r="H237" s="160"/>
      <c r="I237" s="160"/>
      <c r="J237" s="160"/>
      <c r="K237" s="160"/>
      <c r="L237" s="171" t="s">
        <v>25</v>
      </c>
      <c r="M237" s="22" t="s">
        <v>172</v>
      </c>
      <c r="N237" s="24" t="s">
        <v>70</v>
      </c>
      <c r="O237" s="23" t="s">
        <v>48</v>
      </c>
      <c r="P237" s="65">
        <v>1320</v>
      </c>
      <c r="Q237" s="65">
        <v>1340</v>
      </c>
      <c r="R237" s="65">
        <v>1360</v>
      </c>
      <c r="S237" s="83"/>
      <c r="T237" s="177"/>
      <c r="U237" s="177"/>
      <c r="V237" s="177"/>
      <c r="W237" s="177"/>
      <c r="X237" s="177"/>
    </row>
    <row r="238" spans="1:24" ht="30" x14ac:dyDescent="0.25">
      <c r="A238" s="191"/>
      <c r="B238" s="167"/>
      <c r="C238" s="158"/>
      <c r="D238" s="159"/>
      <c r="E238" s="159"/>
      <c r="F238" s="161"/>
      <c r="G238" s="160"/>
      <c r="H238" s="160"/>
      <c r="I238" s="160"/>
      <c r="J238" s="160"/>
      <c r="K238" s="160"/>
      <c r="L238" s="171"/>
      <c r="M238" s="22" t="s">
        <v>173</v>
      </c>
      <c r="N238" s="24" t="s">
        <v>71</v>
      </c>
      <c r="O238" s="23" t="s">
        <v>18</v>
      </c>
      <c r="P238" s="65">
        <v>17</v>
      </c>
      <c r="Q238" s="65">
        <v>18</v>
      </c>
      <c r="R238" s="65">
        <v>19</v>
      </c>
      <c r="S238" s="83"/>
      <c r="T238" s="9"/>
      <c r="U238" s="9"/>
      <c r="V238" s="9"/>
      <c r="W238" s="9"/>
      <c r="X238" s="9"/>
    </row>
    <row r="239" spans="1:24" ht="30" x14ac:dyDescent="0.25">
      <c r="A239" s="191"/>
      <c r="B239" s="167"/>
      <c r="C239" s="162" t="s">
        <v>32</v>
      </c>
      <c r="D239" s="27" t="s">
        <v>72</v>
      </c>
      <c r="E239" s="42" t="s">
        <v>21</v>
      </c>
      <c r="F239" s="25" t="s">
        <v>25</v>
      </c>
      <c r="G239" s="26">
        <v>196.3</v>
      </c>
      <c r="H239" s="26"/>
      <c r="I239" s="120">
        <v>223.3</v>
      </c>
      <c r="J239" s="111">
        <v>210</v>
      </c>
      <c r="K239" s="111">
        <v>220</v>
      </c>
      <c r="L239" s="27" t="s">
        <v>25</v>
      </c>
      <c r="M239" s="28"/>
      <c r="N239" s="32"/>
      <c r="O239" s="85"/>
      <c r="P239" s="115"/>
      <c r="Q239" s="116"/>
      <c r="R239" s="116"/>
      <c r="S239" s="83"/>
    </row>
    <row r="240" spans="1:24" x14ac:dyDescent="0.25">
      <c r="A240" s="191"/>
      <c r="B240" s="167"/>
      <c r="C240" s="162"/>
      <c r="D240" s="122" t="s">
        <v>72</v>
      </c>
      <c r="E240" s="42" t="s">
        <v>375</v>
      </c>
      <c r="F240" s="25"/>
      <c r="G240" s="120">
        <v>0.3</v>
      </c>
      <c r="H240" s="120"/>
      <c r="I240" s="120"/>
      <c r="J240" s="111"/>
      <c r="K240" s="111"/>
      <c r="L240" s="122"/>
      <c r="M240" s="28"/>
      <c r="N240" s="32"/>
      <c r="O240" s="85"/>
      <c r="P240" s="115"/>
      <c r="Q240" s="116"/>
      <c r="R240" s="116"/>
      <c r="S240" s="83"/>
    </row>
    <row r="241" spans="1:24" ht="14.25" x14ac:dyDescent="0.2">
      <c r="A241" s="191"/>
      <c r="B241" s="167"/>
      <c r="C241" s="162"/>
      <c r="D241" s="157" t="s">
        <v>28</v>
      </c>
      <c r="E241" s="157"/>
      <c r="F241" s="157"/>
      <c r="G241" s="50">
        <f>SUM(G239:G240)</f>
        <v>196.60000000000002</v>
      </c>
      <c r="H241" s="50">
        <f t="shared" ref="H241:K241" si="81">SUM(H239:H240)</f>
        <v>0</v>
      </c>
      <c r="I241" s="89">
        <f t="shared" si="81"/>
        <v>223.3</v>
      </c>
      <c r="J241" s="50">
        <f t="shared" si="81"/>
        <v>210</v>
      </c>
      <c r="K241" s="50">
        <f t="shared" si="81"/>
        <v>220</v>
      </c>
      <c r="L241" s="30" t="s">
        <v>25</v>
      </c>
      <c r="M241" s="31" t="s">
        <v>25</v>
      </c>
      <c r="N241" s="31" t="s">
        <v>25</v>
      </c>
      <c r="O241" s="31" t="s">
        <v>25</v>
      </c>
      <c r="P241" s="117" t="s">
        <v>25</v>
      </c>
      <c r="Q241" s="117" t="s">
        <v>25</v>
      </c>
      <c r="R241" s="117" t="s">
        <v>25</v>
      </c>
      <c r="S241" s="86">
        <f>(I241-G241)/G241</f>
        <v>0.13580874872838242</v>
      </c>
    </row>
    <row r="242" spans="1:24" x14ac:dyDescent="0.25">
      <c r="A242" s="191"/>
      <c r="B242" s="167"/>
      <c r="C242" s="158" t="s">
        <v>33</v>
      </c>
      <c r="D242" s="159" t="s">
        <v>73</v>
      </c>
      <c r="E242" s="159"/>
      <c r="F242" s="161" t="s">
        <v>27</v>
      </c>
      <c r="G242" s="160"/>
      <c r="H242" s="160"/>
      <c r="I242" s="160"/>
      <c r="J242" s="160"/>
      <c r="K242" s="160"/>
      <c r="L242" s="171" t="s">
        <v>25</v>
      </c>
      <c r="M242" s="22" t="s">
        <v>174</v>
      </c>
      <c r="N242" s="24" t="s">
        <v>74</v>
      </c>
      <c r="O242" s="23" t="s">
        <v>18</v>
      </c>
      <c r="P242" s="65">
        <v>18</v>
      </c>
      <c r="Q242" s="65">
        <v>20</v>
      </c>
      <c r="R242" s="65">
        <v>22</v>
      </c>
      <c r="S242" s="83"/>
      <c r="T242" s="170"/>
      <c r="U242" s="170"/>
      <c r="V242" s="170"/>
      <c r="W242" s="170"/>
      <c r="X242" s="170"/>
    </row>
    <row r="243" spans="1:24" x14ac:dyDescent="0.25">
      <c r="A243" s="191"/>
      <c r="B243" s="167"/>
      <c r="C243" s="158"/>
      <c r="D243" s="159"/>
      <c r="E243" s="159"/>
      <c r="F243" s="161"/>
      <c r="G243" s="160"/>
      <c r="H243" s="160"/>
      <c r="I243" s="160"/>
      <c r="J243" s="160"/>
      <c r="K243" s="160"/>
      <c r="L243" s="171"/>
      <c r="M243" s="22" t="s">
        <v>175</v>
      </c>
      <c r="N243" s="24" t="s">
        <v>75</v>
      </c>
      <c r="O243" s="23" t="s">
        <v>18</v>
      </c>
      <c r="P243" s="65">
        <v>500</v>
      </c>
      <c r="Q243" s="65">
        <v>550</v>
      </c>
      <c r="R243" s="65">
        <v>600</v>
      </c>
      <c r="S243" s="83"/>
      <c r="T243" s="9"/>
      <c r="U243" s="9"/>
      <c r="V243" s="9"/>
      <c r="W243" s="9"/>
      <c r="X243" s="9"/>
    </row>
    <row r="244" spans="1:24" x14ac:dyDescent="0.25">
      <c r="A244" s="191"/>
      <c r="B244" s="167"/>
      <c r="C244" s="162" t="s">
        <v>33</v>
      </c>
      <c r="D244" s="27">
        <v>188714469</v>
      </c>
      <c r="E244" s="42" t="s">
        <v>20</v>
      </c>
      <c r="F244" s="25" t="s">
        <v>25</v>
      </c>
      <c r="G244" s="26">
        <v>28.2</v>
      </c>
      <c r="H244" s="26"/>
      <c r="I244" s="120">
        <v>35</v>
      </c>
      <c r="J244" s="111">
        <v>31</v>
      </c>
      <c r="K244" s="111">
        <v>32</v>
      </c>
      <c r="L244" s="27" t="s">
        <v>25</v>
      </c>
      <c r="M244" s="28"/>
      <c r="N244" s="43"/>
      <c r="O244" s="85"/>
      <c r="P244" s="115"/>
      <c r="Q244" s="116"/>
      <c r="R244" s="116"/>
      <c r="S244" s="83"/>
    </row>
    <row r="245" spans="1:24" ht="14.25" x14ac:dyDescent="0.2">
      <c r="A245" s="191"/>
      <c r="B245" s="167"/>
      <c r="C245" s="162"/>
      <c r="D245" s="157" t="s">
        <v>28</v>
      </c>
      <c r="E245" s="157"/>
      <c r="F245" s="157"/>
      <c r="G245" s="50">
        <f t="shared" ref="G245" si="82">SUM(G244:G244)</f>
        <v>28.2</v>
      </c>
      <c r="H245" s="50">
        <f t="shared" ref="H245:K245" si="83">SUM(H244:H244)</f>
        <v>0</v>
      </c>
      <c r="I245" s="89">
        <f t="shared" si="83"/>
        <v>35</v>
      </c>
      <c r="J245" s="50">
        <f t="shared" si="83"/>
        <v>31</v>
      </c>
      <c r="K245" s="50">
        <f t="shared" si="83"/>
        <v>32</v>
      </c>
      <c r="L245" s="30" t="s">
        <v>25</v>
      </c>
      <c r="M245" s="31" t="s">
        <v>25</v>
      </c>
      <c r="N245" s="31" t="s">
        <v>25</v>
      </c>
      <c r="O245" s="31" t="s">
        <v>25</v>
      </c>
      <c r="P245" s="117" t="s">
        <v>25</v>
      </c>
      <c r="Q245" s="117" t="s">
        <v>25</v>
      </c>
      <c r="R245" s="117" t="s">
        <v>25</v>
      </c>
      <c r="S245" s="86">
        <f>(I245-G245)/G245</f>
        <v>0.24113475177304969</v>
      </c>
    </row>
    <row r="246" spans="1:24" x14ac:dyDescent="0.25">
      <c r="A246" s="191"/>
      <c r="B246" s="33" t="s">
        <v>16</v>
      </c>
      <c r="C246" s="188" t="s">
        <v>2</v>
      </c>
      <c r="D246" s="188"/>
      <c r="E246" s="188"/>
      <c r="F246" s="188"/>
      <c r="G246" s="88">
        <f>G229+G236+G241+G245</f>
        <v>400.3</v>
      </c>
      <c r="H246" s="88">
        <f t="shared" ref="H246:K246" si="84">H229+H236+H241+H245</f>
        <v>0</v>
      </c>
      <c r="I246" s="88">
        <f t="shared" si="84"/>
        <v>781.59999999999991</v>
      </c>
      <c r="J246" s="88">
        <f t="shared" si="84"/>
        <v>757.2</v>
      </c>
      <c r="K246" s="88">
        <f t="shared" si="84"/>
        <v>832</v>
      </c>
      <c r="L246" s="34" t="s">
        <v>25</v>
      </c>
      <c r="M246" s="35" t="s">
        <v>25</v>
      </c>
      <c r="N246" s="35" t="s">
        <v>25</v>
      </c>
      <c r="O246" s="35" t="s">
        <v>25</v>
      </c>
      <c r="P246" s="118" t="s">
        <v>25</v>
      </c>
      <c r="Q246" s="118" t="s">
        <v>25</v>
      </c>
      <c r="R246" s="118" t="s">
        <v>25</v>
      </c>
      <c r="S246" s="83"/>
    </row>
    <row r="247" spans="1:24" x14ac:dyDescent="0.25">
      <c r="A247" s="90" t="s">
        <v>16</v>
      </c>
      <c r="B247" s="163" t="s">
        <v>10</v>
      </c>
      <c r="C247" s="163"/>
      <c r="D247" s="163"/>
      <c r="E247" s="163"/>
      <c r="F247" s="163"/>
      <c r="G247" s="91">
        <f>G246+G224</f>
        <v>572.70000000000005</v>
      </c>
      <c r="H247" s="91">
        <f t="shared" ref="H247:K247" si="85">H246+H224</f>
        <v>0</v>
      </c>
      <c r="I247" s="91">
        <f t="shared" si="85"/>
        <v>974.8</v>
      </c>
      <c r="J247" s="91">
        <f t="shared" si="85"/>
        <v>975.80000000000007</v>
      </c>
      <c r="K247" s="91">
        <f t="shared" si="85"/>
        <v>1072.4000000000001</v>
      </c>
      <c r="L247" s="39" t="s">
        <v>25</v>
      </c>
      <c r="M247" s="40" t="s">
        <v>25</v>
      </c>
      <c r="N247" s="40" t="s">
        <v>25</v>
      </c>
      <c r="O247" s="40" t="s">
        <v>25</v>
      </c>
      <c r="P247" s="119" t="s">
        <v>25</v>
      </c>
      <c r="Q247" s="119" t="s">
        <v>25</v>
      </c>
      <c r="R247" s="119" t="s">
        <v>25</v>
      </c>
      <c r="S247" s="83"/>
    </row>
    <row r="248" spans="1:24" x14ac:dyDescent="0.25">
      <c r="A248" s="82" t="s">
        <v>32</v>
      </c>
      <c r="B248" s="169" t="s">
        <v>176</v>
      </c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83"/>
    </row>
    <row r="249" spans="1:24" ht="30" x14ac:dyDescent="0.25">
      <c r="A249" s="191" t="s">
        <v>32</v>
      </c>
      <c r="B249" s="194" t="s">
        <v>0</v>
      </c>
      <c r="C249" s="189" t="s">
        <v>224</v>
      </c>
      <c r="D249" s="189"/>
      <c r="E249" s="189"/>
      <c r="F249" s="195" t="s">
        <v>40</v>
      </c>
      <c r="G249" s="196"/>
      <c r="H249" s="197"/>
      <c r="I249" s="197"/>
      <c r="J249" s="197"/>
      <c r="K249" s="198"/>
      <c r="L249" s="195" t="s">
        <v>177</v>
      </c>
      <c r="M249" s="21" t="s">
        <v>54</v>
      </c>
      <c r="N249" s="21" t="s">
        <v>179</v>
      </c>
      <c r="O249" s="38" t="s">
        <v>18</v>
      </c>
      <c r="P249" s="112">
        <v>6</v>
      </c>
      <c r="Q249" s="112">
        <v>6</v>
      </c>
      <c r="R249" s="112">
        <v>6</v>
      </c>
      <c r="S249" s="83"/>
    </row>
    <row r="250" spans="1:24" x14ac:dyDescent="0.25">
      <c r="A250" s="191"/>
      <c r="B250" s="194"/>
      <c r="C250" s="189"/>
      <c r="D250" s="189"/>
      <c r="E250" s="189"/>
      <c r="F250" s="195"/>
      <c r="G250" s="199"/>
      <c r="H250" s="200"/>
      <c r="I250" s="200"/>
      <c r="J250" s="200"/>
      <c r="K250" s="201"/>
      <c r="L250" s="195"/>
      <c r="M250" s="21" t="s">
        <v>178</v>
      </c>
      <c r="N250" s="21" t="s">
        <v>239</v>
      </c>
      <c r="O250" s="38" t="s">
        <v>18</v>
      </c>
      <c r="P250" s="112">
        <v>3</v>
      </c>
      <c r="Q250" s="112">
        <v>3</v>
      </c>
      <c r="R250" s="112">
        <v>3</v>
      </c>
      <c r="S250" s="83"/>
    </row>
    <row r="251" spans="1:24" ht="30" x14ac:dyDescent="0.25">
      <c r="A251" s="191"/>
      <c r="B251" s="194"/>
      <c r="C251" s="189"/>
      <c r="D251" s="189"/>
      <c r="E251" s="189"/>
      <c r="F251" s="195"/>
      <c r="G251" s="202"/>
      <c r="H251" s="203"/>
      <c r="I251" s="203"/>
      <c r="J251" s="203"/>
      <c r="K251" s="204"/>
      <c r="L251" s="195"/>
      <c r="M251" s="21" t="s">
        <v>55</v>
      </c>
      <c r="N251" s="21" t="s">
        <v>78</v>
      </c>
      <c r="O251" s="38" t="s">
        <v>48</v>
      </c>
      <c r="P251" s="112">
        <v>920</v>
      </c>
      <c r="Q251" s="112">
        <v>1100</v>
      </c>
      <c r="R251" s="112">
        <v>1500</v>
      </c>
      <c r="S251" s="83"/>
    </row>
    <row r="252" spans="1:24" x14ac:dyDescent="0.25">
      <c r="A252" s="191"/>
      <c r="B252" s="167" t="s">
        <v>0</v>
      </c>
      <c r="C252" s="168" t="s">
        <v>0</v>
      </c>
      <c r="D252" s="159" t="s">
        <v>79</v>
      </c>
      <c r="E252" s="159"/>
      <c r="F252" s="161" t="s">
        <v>27</v>
      </c>
      <c r="G252" s="160"/>
      <c r="H252" s="160"/>
      <c r="I252" s="160"/>
      <c r="J252" s="160"/>
      <c r="K252" s="160"/>
      <c r="L252" s="210" t="s">
        <v>25</v>
      </c>
      <c r="M252" s="22" t="s">
        <v>246</v>
      </c>
      <c r="N252" s="24" t="s">
        <v>80</v>
      </c>
      <c r="O252" s="23" t="s">
        <v>18</v>
      </c>
      <c r="P252" s="65">
        <v>9</v>
      </c>
      <c r="Q252" s="65">
        <v>9</v>
      </c>
      <c r="R252" s="65">
        <v>10</v>
      </c>
      <c r="S252" s="83"/>
      <c r="T252" s="177"/>
      <c r="U252" s="177"/>
      <c r="V252" s="177"/>
      <c r="W252" s="177"/>
      <c r="X252" s="177"/>
    </row>
    <row r="253" spans="1:24" x14ac:dyDescent="0.25">
      <c r="A253" s="191"/>
      <c r="B253" s="167"/>
      <c r="C253" s="168"/>
      <c r="D253" s="159"/>
      <c r="E253" s="159"/>
      <c r="F253" s="161"/>
      <c r="G253" s="160"/>
      <c r="H253" s="160"/>
      <c r="I253" s="160"/>
      <c r="J253" s="160"/>
      <c r="K253" s="160"/>
      <c r="L253" s="210"/>
      <c r="M253" s="22" t="s">
        <v>247</v>
      </c>
      <c r="N253" s="24" t="s">
        <v>81</v>
      </c>
      <c r="O253" s="23" t="s">
        <v>48</v>
      </c>
      <c r="P253" s="65">
        <v>6</v>
      </c>
      <c r="Q253" s="65">
        <v>7</v>
      </c>
      <c r="R253" s="65">
        <v>7</v>
      </c>
      <c r="S253" s="83"/>
      <c r="T253" s="177"/>
      <c r="U253" s="177"/>
      <c r="V253" s="177"/>
      <c r="W253" s="177"/>
      <c r="X253" s="177"/>
    </row>
    <row r="254" spans="1:24" x14ac:dyDescent="0.25">
      <c r="A254" s="191"/>
      <c r="B254" s="167"/>
      <c r="C254" s="168"/>
      <c r="D254" s="159"/>
      <c r="E254" s="159"/>
      <c r="F254" s="161"/>
      <c r="G254" s="160"/>
      <c r="H254" s="160"/>
      <c r="I254" s="160"/>
      <c r="J254" s="160"/>
      <c r="K254" s="160"/>
      <c r="L254" s="210"/>
      <c r="M254" s="22" t="s">
        <v>250</v>
      </c>
      <c r="N254" s="24" t="s">
        <v>251</v>
      </c>
      <c r="O254" s="23" t="s">
        <v>48</v>
      </c>
      <c r="P254" s="65">
        <v>15</v>
      </c>
      <c r="Q254" s="65">
        <v>16</v>
      </c>
      <c r="R254" s="65">
        <v>20</v>
      </c>
      <c r="S254" s="83"/>
      <c r="T254" s="11"/>
      <c r="U254" s="11"/>
      <c r="V254" s="11"/>
      <c r="W254" s="11"/>
      <c r="X254" s="11"/>
    </row>
    <row r="255" spans="1:24" x14ac:dyDescent="0.25">
      <c r="A255" s="191"/>
      <c r="B255" s="167"/>
      <c r="C255" s="162" t="s">
        <v>0</v>
      </c>
      <c r="D255" s="27">
        <v>188714469</v>
      </c>
      <c r="E255" s="42" t="s">
        <v>20</v>
      </c>
      <c r="F255" s="25" t="s">
        <v>25</v>
      </c>
      <c r="G255" s="26">
        <v>35.4</v>
      </c>
      <c r="H255" s="26"/>
      <c r="I255" s="120">
        <v>35</v>
      </c>
      <c r="J255" s="111">
        <v>42</v>
      </c>
      <c r="K255" s="111">
        <v>45</v>
      </c>
      <c r="L255" s="27" t="s">
        <v>25</v>
      </c>
      <c r="M255" s="28"/>
      <c r="N255" s="43"/>
      <c r="O255" s="85"/>
      <c r="P255" s="115"/>
      <c r="Q255" s="116"/>
      <c r="R255" s="116"/>
      <c r="S255" s="83"/>
    </row>
    <row r="256" spans="1:24" ht="14.25" x14ac:dyDescent="0.2">
      <c r="A256" s="191"/>
      <c r="B256" s="167"/>
      <c r="C256" s="162"/>
      <c r="D256" s="157" t="s">
        <v>28</v>
      </c>
      <c r="E256" s="157"/>
      <c r="F256" s="157"/>
      <c r="G256" s="50">
        <f t="shared" ref="G256:K256" si="86">SUM(G255:G255)</f>
        <v>35.4</v>
      </c>
      <c r="H256" s="50">
        <f t="shared" si="86"/>
        <v>0</v>
      </c>
      <c r="I256" s="89">
        <f t="shared" si="86"/>
        <v>35</v>
      </c>
      <c r="J256" s="50">
        <f t="shared" si="86"/>
        <v>42</v>
      </c>
      <c r="K256" s="50">
        <f t="shared" si="86"/>
        <v>45</v>
      </c>
      <c r="L256" s="30" t="s">
        <v>25</v>
      </c>
      <c r="M256" s="31" t="s">
        <v>25</v>
      </c>
      <c r="N256" s="31" t="s">
        <v>25</v>
      </c>
      <c r="O256" s="31" t="s">
        <v>25</v>
      </c>
      <c r="P256" s="117" t="s">
        <v>25</v>
      </c>
      <c r="Q256" s="117" t="s">
        <v>25</v>
      </c>
      <c r="R256" s="117" t="s">
        <v>25</v>
      </c>
      <c r="S256" s="86">
        <f>(I256-G256)/G256</f>
        <v>-1.1299435028248548E-2</v>
      </c>
    </row>
    <row r="257" spans="1:24" ht="30" x14ac:dyDescent="0.25">
      <c r="A257" s="191"/>
      <c r="B257" s="167"/>
      <c r="C257" s="158" t="s">
        <v>16</v>
      </c>
      <c r="D257" s="159" t="s">
        <v>373</v>
      </c>
      <c r="E257" s="159"/>
      <c r="F257" s="161" t="s">
        <v>27</v>
      </c>
      <c r="G257" s="160"/>
      <c r="H257" s="160"/>
      <c r="I257" s="160"/>
      <c r="J257" s="160"/>
      <c r="K257" s="160"/>
      <c r="L257" s="210" t="s">
        <v>25</v>
      </c>
      <c r="M257" s="22" t="s">
        <v>76</v>
      </c>
      <c r="N257" s="42" t="s">
        <v>180</v>
      </c>
      <c r="O257" s="23" t="s">
        <v>18</v>
      </c>
      <c r="P257" s="65">
        <v>30</v>
      </c>
      <c r="Q257" s="65">
        <v>35</v>
      </c>
      <c r="R257" s="65">
        <v>40</v>
      </c>
      <c r="S257" s="83"/>
      <c r="T257" s="11"/>
      <c r="U257" s="11"/>
      <c r="V257" s="11"/>
      <c r="W257" s="11"/>
      <c r="X257" s="11"/>
    </row>
    <row r="258" spans="1:24" x14ac:dyDescent="0.25">
      <c r="A258" s="191"/>
      <c r="B258" s="167"/>
      <c r="C258" s="158"/>
      <c r="D258" s="159"/>
      <c r="E258" s="159"/>
      <c r="F258" s="161"/>
      <c r="G258" s="160"/>
      <c r="H258" s="160"/>
      <c r="I258" s="160"/>
      <c r="J258" s="160"/>
      <c r="K258" s="160"/>
      <c r="L258" s="210"/>
      <c r="M258" s="22" t="s">
        <v>182</v>
      </c>
      <c r="N258" s="42" t="s">
        <v>82</v>
      </c>
      <c r="O258" s="23" t="s">
        <v>18</v>
      </c>
      <c r="P258" s="65">
        <v>1600</v>
      </c>
      <c r="Q258" s="65">
        <v>2000</v>
      </c>
      <c r="R258" s="65">
        <v>2100</v>
      </c>
      <c r="S258" s="83"/>
      <c r="T258" s="11"/>
      <c r="U258" s="11"/>
      <c r="V258" s="11"/>
      <c r="W258" s="11"/>
      <c r="X258" s="11"/>
    </row>
    <row r="259" spans="1:24" x14ac:dyDescent="0.25">
      <c r="A259" s="191"/>
      <c r="B259" s="167"/>
      <c r="C259" s="162" t="s">
        <v>16</v>
      </c>
      <c r="D259" s="27">
        <v>188714469</v>
      </c>
      <c r="E259" s="42" t="s">
        <v>20</v>
      </c>
      <c r="F259" s="25" t="s">
        <v>25</v>
      </c>
      <c r="G259" s="26">
        <v>61.4</v>
      </c>
      <c r="H259" s="26"/>
      <c r="I259" s="120">
        <v>80</v>
      </c>
      <c r="J259" s="111">
        <v>96.5</v>
      </c>
      <c r="K259" s="111">
        <v>101.3</v>
      </c>
      <c r="L259" s="27" t="s">
        <v>25</v>
      </c>
      <c r="M259" s="28"/>
      <c r="N259" s="43"/>
      <c r="O259" s="85"/>
      <c r="P259" s="29"/>
      <c r="Q259" s="29"/>
      <c r="R259" s="85"/>
      <c r="S259" s="83"/>
    </row>
    <row r="260" spans="1:24" ht="14.25" x14ac:dyDescent="0.2">
      <c r="A260" s="191"/>
      <c r="B260" s="167"/>
      <c r="C260" s="162"/>
      <c r="D260" s="157" t="s">
        <v>28</v>
      </c>
      <c r="E260" s="157"/>
      <c r="F260" s="157"/>
      <c r="G260" s="50">
        <f t="shared" ref="G260" si="87">SUM(G259:G259)</f>
        <v>61.4</v>
      </c>
      <c r="H260" s="50">
        <f t="shared" ref="H260:K260" si="88">SUM(H259:H259)</f>
        <v>0</v>
      </c>
      <c r="I260" s="89">
        <f t="shared" si="88"/>
        <v>80</v>
      </c>
      <c r="J260" s="50">
        <f t="shared" si="88"/>
        <v>96.5</v>
      </c>
      <c r="K260" s="50">
        <f t="shared" si="88"/>
        <v>101.3</v>
      </c>
      <c r="L260" s="30" t="s">
        <v>25</v>
      </c>
      <c r="M260" s="31" t="s">
        <v>25</v>
      </c>
      <c r="N260" s="31" t="s">
        <v>25</v>
      </c>
      <c r="O260" s="31" t="s">
        <v>25</v>
      </c>
      <c r="P260" s="31" t="s">
        <v>25</v>
      </c>
      <c r="Q260" s="31" t="s">
        <v>25</v>
      </c>
      <c r="R260" s="31" t="s">
        <v>25</v>
      </c>
      <c r="S260" s="86">
        <f>(I260-G260)/G260</f>
        <v>0.30293159609120524</v>
      </c>
    </row>
    <row r="261" spans="1:24" x14ac:dyDescent="0.25">
      <c r="A261" s="191"/>
      <c r="B261" s="45" t="s">
        <v>0</v>
      </c>
      <c r="C261" s="188" t="s">
        <v>2</v>
      </c>
      <c r="D261" s="188"/>
      <c r="E261" s="188"/>
      <c r="F261" s="188"/>
      <c r="G261" s="88">
        <f>G260+G256</f>
        <v>96.8</v>
      </c>
      <c r="H261" s="88">
        <f t="shared" ref="H261:K261" si="89">H260+H256</f>
        <v>0</v>
      </c>
      <c r="I261" s="88">
        <f t="shared" si="89"/>
        <v>115</v>
      </c>
      <c r="J261" s="88">
        <f t="shared" si="89"/>
        <v>138.5</v>
      </c>
      <c r="K261" s="88">
        <f t="shared" si="89"/>
        <v>146.30000000000001</v>
      </c>
      <c r="L261" s="34" t="s">
        <v>25</v>
      </c>
      <c r="M261" s="35" t="s">
        <v>25</v>
      </c>
      <c r="N261" s="35" t="s">
        <v>25</v>
      </c>
      <c r="O261" s="35" t="s">
        <v>25</v>
      </c>
      <c r="P261" s="35" t="s">
        <v>25</v>
      </c>
      <c r="Q261" s="35" t="s">
        <v>25</v>
      </c>
      <c r="R261" s="35" t="s">
        <v>25</v>
      </c>
      <c r="S261" s="83"/>
    </row>
    <row r="262" spans="1:24" x14ac:dyDescent="0.25">
      <c r="A262" s="90" t="s">
        <v>32</v>
      </c>
      <c r="B262" s="163" t="s">
        <v>10</v>
      </c>
      <c r="C262" s="163"/>
      <c r="D262" s="163"/>
      <c r="E262" s="163"/>
      <c r="F262" s="163"/>
      <c r="G262" s="91">
        <f>G261</f>
        <v>96.8</v>
      </c>
      <c r="H262" s="91">
        <f t="shared" ref="H262:K262" si="90">H261</f>
        <v>0</v>
      </c>
      <c r="I262" s="91">
        <f t="shared" si="90"/>
        <v>115</v>
      </c>
      <c r="J262" s="91">
        <f t="shared" si="90"/>
        <v>138.5</v>
      </c>
      <c r="K262" s="91">
        <f t="shared" si="90"/>
        <v>146.30000000000001</v>
      </c>
      <c r="L262" s="39" t="s">
        <v>25</v>
      </c>
      <c r="M262" s="40" t="s">
        <v>25</v>
      </c>
      <c r="N262" s="40" t="s">
        <v>25</v>
      </c>
      <c r="O262" s="40" t="s">
        <v>25</v>
      </c>
      <c r="P262" s="40" t="s">
        <v>25</v>
      </c>
      <c r="Q262" s="40" t="s">
        <v>25</v>
      </c>
      <c r="R262" s="40" t="s">
        <v>25</v>
      </c>
      <c r="S262" s="83"/>
    </row>
    <row r="263" spans="1:24" x14ac:dyDescent="0.25">
      <c r="A263" s="82" t="s">
        <v>33</v>
      </c>
      <c r="B263" s="169" t="s">
        <v>83</v>
      </c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83"/>
    </row>
    <row r="264" spans="1:24" ht="30" x14ac:dyDescent="0.25">
      <c r="A264" s="191" t="s">
        <v>33</v>
      </c>
      <c r="B264" s="45" t="s">
        <v>0</v>
      </c>
      <c r="C264" s="189" t="s">
        <v>181</v>
      </c>
      <c r="D264" s="189"/>
      <c r="E264" s="189"/>
      <c r="F264" s="36" t="s">
        <v>40</v>
      </c>
      <c r="G264" s="145"/>
      <c r="H264" s="146"/>
      <c r="I264" s="146"/>
      <c r="J264" s="146"/>
      <c r="K264" s="147"/>
      <c r="L264" s="36" t="s">
        <v>248</v>
      </c>
      <c r="M264" s="21" t="s">
        <v>65</v>
      </c>
      <c r="N264" s="21" t="s">
        <v>106</v>
      </c>
      <c r="O264" s="38" t="s">
        <v>17</v>
      </c>
      <c r="P264" s="112">
        <v>3.62</v>
      </c>
      <c r="Q264" s="112">
        <v>3.79</v>
      </c>
      <c r="R264" s="112">
        <v>3.83</v>
      </c>
      <c r="S264" s="83"/>
      <c r="T264" s="11"/>
      <c r="U264" s="11"/>
      <c r="V264" s="11"/>
      <c r="W264" s="11"/>
      <c r="X264" s="11"/>
    </row>
    <row r="265" spans="1:24" x14ac:dyDescent="0.25">
      <c r="A265" s="191"/>
      <c r="B265" s="167" t="s">
        <v>0</v>
      </c>
      <c r="C265" s="168" t="s">
        <v>0</v>
      </c>
      <c r="D265" s="159" t="s">
        <v>84</v>
      </c>
      <c r="E265" s="159"/>
      <c r="F265" s="161" t="s">
        <v>27</v>
      </c>
      <c r="G265" s="160"/>
      <c r="H265" s="160"/>
      <c r="I265" s="160"/>
      <c r="J265" s="160"/>
      <c r="K265" s="160"/>
      <c r="L265" s="210" t="s">
        <v>25</v>
      </c>
      <c r="M265" s="22" t="s">
        <v>76</v>
      </c>
      <c r="N265" s="42" t="s">
        <v>85</v>
      </c>
      <c r="O265" s="23" t="s">
        <v>48</v>
      </c>
      <c r="P265" s="65">
        <v>242</v>
      </c>
      <c r="Q265" s="65">
        <v>253</v>
      </c>
      <c r="R265" s="65">
        <v>260</v>
      </c>
      <c r="S265" s="83"/>
      <c r="T265" s="11"/>
      <c r="U265" s="11"/>
      <c r="V265" s="11"/>
      <c r="W265" s="11"/>
      <c r="X265" s="11"/>
    </row>
    <row r="266" spans="1:24" x14ac:dyDescent="0.25">
      <c r="A266" s="191"/>
      <c r="B266" s="167"/>
      <c r="C266" s="168"/>
      <c r="D266" s="159"/>
      <c r="E266" s="159"/>
      <c r="F266" s="161"/>
      <c r="G266" s="160"/>
      <c r="H266" s="160"/>
      <c r="I266" s="160"/>
      <c r="J266" s="160"/>
      <c r="K266" s="160"/>
      <c r="L266" s="210"/>
      <c r="M266" s="22" t="s">
        <v>182</v>
      </c>
      <c r="N266" s="42" t="s">
        <v>86</v>
      </c>
      <c r="O266" s="23" t="s">
        <v>18</v>
      </c>
      <c r="P266" s="65">
        <v>229</v>
      </c>
      <c r="Q266" s="65">
        <v>240</v>
      </c>
      <c r="R266" s="65">
        <v>250</v>
      </c>
      <c r="S266" s="83"/>
      <c r="T266" s="11"/>
      <c r="U266" s="11"/>
      <c r="V266" s="11"/>
      <c r="W266" s="11"/>
      <c r="X266" s="11"/>
    </row>
    <row r="267" spans="1:24" x14ac:dyDescent="0.25">
      <c r="A267" s="191"/>
      <c r="B267" s="167"/>
      <c r="C267" s="162" t="s">
        <v>0</v>
      </c>
      <c r="D267" s="27">
        <v>191130798</v>
      </c>
      <c r="E267" s="42" t="s">
        <v>20</v>
      </c>
      <c r="F267" s="25" t="s">
        <v>25</v>
      </c>
      <c r="G267" s="26">
        <v>9.5</v>
      </c>
      <c r="H267" s="26"/>
      <c r="I267" s="120">
        <v>12</v>
      </c>
      <c r="J267" s="26">
        <v>13.2</v>
      </c>
      <c r="K267" s="26">
        <v>14.5</v>
      </c>
      <c r="L267" s="30" t="s">
        <v>25</v>
      </c>
      <c r="M267" s="28"/>
      <c r="N267" s="43"/>
      <c r="O267" s="85"/>
      <c r="P267" s="29"/>
      <c r="Q267" s="29"/>
      <c r="R267" s="85"/>
      <c r="S267" s="83"/>
    </row>
    <row r="268" spans="1:24" ht="14.25" x14ac:dyDescent="0.2">
      <c r="A268" s="191"/>
      <c r="B268" s="167"/>
      <c r="C268" s="162"/>
      <c r="D268" s="157" t="s">
        <v>28</v>
      </c>
      <c r="E268" s="157"/>
      <c r="F268" s="157"/>
      <c r="G268" s="50">
        <f t="shared" ref="G268" si="91">SUM(G267:G267)</f>
        <v>9.5</v>
      </c>
      <c r="H268" s="50">
        <f t="shared" ref="H268:K268" si="92">SUM(H267:H267)</f>
        <v>0</v>
      </c>
      <c r="I268" s="89">
        <f t="shared" si="92"/>
        <v>12</v>
      </c>
      <c r="J268" s="50">
        <f t="shared" si="92"/>
        <v>13.2</v>
      </c>
      <c r="K268" s="50">
        <f t="shared" si="92"/>
        <v>14.5</v>
      </c>
      <c r="L268" s="30" t="s">
        <v>25</v>
      </c>
      <c r="M268" s="31" t="s">
        <v>25</v>
      </c>
      <c r="N268" s="31" t="s">
        <v>25</v>
      </c>
      <c r="O268" s="31" t="s">
        <v>25</v>
      </c>
      <c r="P268" s="31" t="s">
        <v>25</v>
      </c>
      <c r="Q268" s="31" t="s">
        <v>25</v>
      </c>
      <c r="R268" s="31" t="s">
        <v>25</v>
      </c>
      <c r="S268" s="86">
        <f>(I268-G268)/G268</f>
        <v>0.26315789473684209</v>
      </c>
    </row>
    <row r="269" spans="1:24" x14ac:dyDescent="0.25">
      <c r="A269" s="191"/>
      <c r="B269" s="45" t="s">
        <v>0</v>
      </c>
      <c r="C269" s="188" t="s">
        <v>2</v>
      </c>
      <c r="D269" s="188"/>
      <c r="E269" s="188"/>
      <c r="F269" s="188"/>
      <c r="G269" s="88">
        <f>G268</f>
        <v>9.5</v>
      </c>
      <c r="H269" s="88">
        <f t="shared" ref="H269:K270" si="93">H268</f>
        <v>0</v>
      </c>
      <c r="I269" s="88">
        <f t="shared" si="93"/>
        <v>12</v>
      </c>
      <c r="J269" s="88">
        <f t="shared" si="93"/>
        <v>13.2</v>
      </c>
      <c r="K269" s="88">
        <f t="shared" si="93"/>
        <v>14.5</v>
      </c>
      <c r="L269" s="34" t="s">
        <v>25</v>
      </c>
      <c r="M269" s="35" t="s">
        <v>25</v>
      </c>
      <c r="N269" s="35" t="s">
        <v>25</v>
      </c>
      <c r="O269" s="35" t="s">
        <v>25</v>
      </c>
      <c r="P269" s="35" t="s">
        <v>25</v>
      </c>
      <c r="Q269" s="35" t="s">
        <v>25</v>
      </c>
      <c r="R269" s="35" t="s">
        <v>25</v>
      </c>
      <c r="S269" s="83"/>
    </row>
    <row r="270" spans="1:24" x14ac:dyDescent="0.25">
      <c r="A270" s="90" t="s">
        <v>33</v>
      </c>
      <c r="B270" s="163" t="s">
        <v>10</v>
      </c>
      <c r="C270" s="163"/>
      <c r="D270" s="163"/>
      <c r="E270" s="163"/>
      <c r="F270" s="163"/>
      <c r="G270" s="91">
        <f>G269</f>
        <v>9.5</v>
      </c>
      <c r="H270" s="91">
        <f t="shared" si="93"/>
        <v>0</v>
      </c>
      <c r="I270" s="91">
        <f t="shared" si="93"/>
        <v>12</v>
      </c>
      <c r="J270" s="91">
        <f t="shared" si="93"/>
        <v>13.2</v>
      </c>
      <c r="K270" s="91">
        <f t="shared" si="93"/>
        <v>14.5</v>
      </c>
      <c r="L270" s="39" t="s">
        <v>25</v>
      </c>
      <c r="M270" s="40" t="s">
        <v>25</v>
      </c>
      <c r="N270" s="40" t="s">
        <v>25</v>
      </c>
      <c r="O270" s="40" t="s">
        <v>25</v>
      </c>
      <c r="P270" s="40" t="s">
        <v>25</v>
      </c>
      <c r="Q270" s="40" t="s">
        <v>25</v>
      </c>
      <c r="R270" s="40" t="s">
        <v>25</v>
      </c>
      <c r="S270" s="83"/>
    </row>
    <row r="271" spans="1:24" x14ac:dyDescent="0.25">
      <c r="A271" s="82" t="s">
        <v>34</v>
      </c>
      <c r="B271" s="169" t="s">
        <v>87</v>
      </c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83"/>
    </row>
    <row r="272" spans="1:24" x14ac:dyDescent="0.25">
      <c r="A272" s="191" t="s">
        <v>34</v>
      </c>
      <c r="B272" s="45" t="s">
        <v>0</v>
      </c>
      <c r="C272" s="189" t="s">
        <v>88</v>
      </c>
      <c r="D272" s="189"/>
      <c r="E272" s="189"/>
      <c r="F272" s="36" t="s">
        <v>40</v>
      </c>
      <c r="G272" s="195"/>
      <c r="H272" s="195"/>
      <c r="I272" s="195"/>
      <c r="J272" s="195"/>
      <c r="K272" s="195"/>
      <c r="L272" s="36" t="s">
        <v>328</v>
      </c>
      <c r="M272" s="21" t="s">
        <v>77</v>
      </c>
      <c r="N272" s="57" t="s">
        <v>90</v>
      </c>
      <c r="O272" s="38" t="s">
        <v>18</v>
      </c>
      <c r="P272" s="112">
        <v>60</v>
      </c>
      <c r="Q272" s="112">
        <v>62</v>
      </c>
      <c r="R272" s="112">
        <v>64</v>
      </c>
      <c r="S272" s="83"/>
    </row>
    <row r="273" spans="1:24" x14ac:dyDescent="0.25">
      <c r="A273" s="191"/>
      <c r="B273" s="211" t="s">
        <v>0</v>
      </c>
      <c r="C273" s="30" t="s">
        <v>0</v>
      </c>
      <c r="D273" s="159" t="s">
        <v>89</v>
      </c>
      <c r="E273" s="159"/>
      <c r="F273" s="84" t="s">
        <v>27</v>
      </c>
      <c r="G273" s="160"/>
      <c r="H273" s="160"/>
      <c r="I273" s="160"/>
      <c r="J273" s="160"/>
      <c r="K273" s="160"/>
      <c r="L273" s="71" t="s">
        <v>25</v>
      </c>
      <c r="M273" s="22" t="s">
        <v>183</v>
      </c>
      <c r="N273" s="23" t="s">
        <v>105</v>
      </c>
      <c r="O273" s="23" t="s">
        <v>17</v>
      </c>
      <c r="P273" s="65">
        <v>100</v>
      </c>
      <c r="Q273" s="65">
        <v>100</v>
      </c>
      <c r="R273" s="65">
        <v>100</v>
      </c>
      <c r="S273" s="83"/>
      <c r="T273" s="9"/>
      <c r="U273" s="9"/>
      <c r="V273" s="9"/>
      <c r="W273" s="9"/>
      <c r="X273" s="9"/>
    </row>
    <row r="274" spans="1:24" x14ac:dyDescent="0.25">
      <c r="A274" s="191"/>
      <c r="B274" s="212"/>
      <c r="C274" s="162" t="s">
        <v>0</v>
      </c>
      <c r="D274" s="27">
        <v>188714469</v>
      </c>
      <c r="E274" s="42" t="s">
        <v>20</v>
      </c>
      <c r="F274" s="25" t="s">
        <v>25</v>
      </c>
      <c r="G274" s="26">
        <v>80</v>
      </c>
      <c r="H274" s="26"/>
      <c r="I274" s="120">
        <v>90</v>
      </c>
      <c r="J274" s="111">
        <v>85</v>
      </c>
      <c r="K274" s="111">
        <v>90</v>
      </c>
      <c r="L274" s="27" t="s">
        <v>25</v>
      </c>
      <c r="M274" s="28"/>
      <c r="N274" s="43"/>
      <c r="O274" s="85"/>
      <c r="P274" s="115"/>
      <c r="Q274" s="116"/>
      <c r="R274" s="116"/>
      <c r="S274" s="83"/>
    </row>
    <row r="275" spans="1:24" ht="14.25" x14ac:dyDescent="0.2">
      <c r="A275" s="191"/>
      <c r="B275" s="212"/>
      <c r="C275" s="162"/>
      <c r="D275" s="157" t="s">
        <v>28</v>
      </c>
      <c r="E275" s="157"/>
      <c r="F275" s="157"/>
      <c r="G275" s="50">
        <f t="shared" ref="G275:K275" si="94">SUM(G274:G274)</f>
        <v>80</v>
      </c>
      <c r="H275" s="50">
        <f t="shared" si="94"/>
        <v>0</v>
      </c>
      <c r="I275" s="89">
        <f t="shared" si="94"/>
        <v>90</v>
      </c>
      <c r="J275" s="50">
        <f t="shared" si="94"/>
        <v>85</v>
      </c>
      <c r="K275" s="50">
        <f t="shared" si="94"/>
        <v>90</v>
      </c>
      <c r="L275" s="30" t="s">
        <v>25</v>
      </c>
      <c r="M275" s="31" t="s">
        <v>25</v>
      </c>
      <c r="N275" s="31" t="s">
        <v>25</v>
      </c>
      <c r="O275" s="31" t="s">
        <v>25</v>
      </c>
      <c r="P275" s="117" t="s">
        <v>25</v>
      </c>
      <c r="Q275" s="117" t="s">
        <v>25</v>
      </c>
      <c r="R275" s="117" t="s">
        <v>25</v>
      </c>
      <c r="S275" s="86">
        <f>(I275-G275)/G275</f>
        <v>0.125</v>
      </c>
    </row>
    <row r="276" spans="1:24" x14ac:dyDescent="0.25">
      <c r="A276" s="191"/>
      <c r="B276" s="212"/>
      <c r="C276" s="158" t="s">
        <v>16</v>
      </c>
      <c r="D276" s="159" t="s">
        <v>374</v>
      </c>
      <c r="E276" s="159"/>
      <c r="F276" s="161" t="s">
        <v>27</v>
      </c>
      <c r="G276" s="160"/>
      <c r="H276" s="160"/>
      <c r="I276" s="160"/>
      <c r="J276" s="160"/>
      <c r="K276" s="160"/>
      <c r="L276" s="210" t="s">
        <v>25</v>
      </c>
      <c r="M276" s="22" t="s">
        <v>184</v>
      </c>
      <c r="N276" s="24" t="s">
        <v>91</v>
      </c>
      <c r="O276" s="23" t="s">
        <v>18</v>
      </c>
      <c r="P276" s="65">
        <v>2350</v>
      </c>
      <c r="Q276" s="65">
        <v>2400</v>
      </c>
      <c r="R276" s="65">
        <v>2450</v>
      </c>
      <c r="S276" s="83"/>
      <c r="T276" s="177"/>
      <c r="U276" s="177"/>
      <c r="V276" s="177"/>
      <c r="W276" s="177"/>
      <c r="X276" s="177"/>
    </row>
    <row r="277" spans="1:24" x14ac:dyDescent="0.25">
      <c r="A277" s="191"/>
      <c r="B277" s="212"/>
      <c r="C277" s="158"/>
      <c r="D277" s="159"/>
      <c r="E277" s="159"/>
      <c r="F277" s="161"/>
      <c r="G277" s="160"/>
      <c r="H277" s="160"/>
      <c r="I277" s="160"/>
      <c r="J277" s="160"/>
      <c r="K277" s="160"/>
      <c r="L277" s="210"/>
      <c r="M277" s="22" t="s">
        <v>185</v>
      </c>
      <c r="N277" s="24" t="s">
        <v>92</v>
      </c>
      <c r="O277" s="23" t="s">
        <v>48</v>
      </c>
      <c r="P277" s="65">
        <v>420</v>
      </c>
      <c r="Q277" s="65">
        <v>440</v>
      </c>
      <c r="R277" s="65">
        <v>460</v>
      </c>
      <c r="S277" s="83"/>
      <c r="T277" s="177"/>
      <c r="U277" s="177"/>
      <c r="V277" s="177"/>
      <c r="W277" s="177"/>
      <c r="X277" s="177"/>
    </row>
    <row r="278" spans="1:24" x14ac:dyDescent="0.25">
      <c r="A278" s="191"/>
      <c r="B278" s="212"/>
      <c r="C278" s="162" t="s">
        <v>16</v>
      </c>
      <c r="D278" s="27">
        <v>188714469</v>
      </c>
      <c r="E278" s="42" t="s">
        <v>20</v>
      </c>
      <c r="F278" s="25" t="s">
        <v>25</v>
      </c>
      <c r="G278" s="26">
        <v>340.4</v>
      </c>
      <c r="H278" s="26"/>
      <c r="I278" s="120">
        <v>340</v>
      </c>
      <c r="J278" s="111">
        <v>340</v>
      </c>
      <c r="K278" s="111">
        <v>345</v>
      </c>
      <c r="L278" s="27" t="s">
        <v>25</v>
      </c>
      <c r="M278" s="28"/>
      <c r="N278" s="43"/>
      <c r="O278" s="85"/>
      <c r="P278" s="115"/>
      <c r="Q278" s="116"/>
      <c r="R278" s="116"/>
      <c r="S278" s="83"/>
    </row>
    <row r="279" spans="1:24" ht="14.25" x14ac:dyDescent="0.2">
      <c r="A279" s="191"/>
      <c r="B279" s="212"/>
      <c r="C279" s="162"/>
      <c r="D279" s="157" t="s">
        <v>28</v>
      </c>
      <c r="E279" s="157"/>
      <c r="F279" s="157"/>
      <c r="G279" s="50">
        <f t="shared" ref="G279:K279" si="95">SUM(G278:G278)</f>
        <v>340.4</v>
      </c>
      <c r="H279" s="50">
        <f t="shared" si="95"/>
        <v>0</v>
      </c>
      <c r="I279" s="89">
        <f t="shared" si="95"/>
        <v>340</v>
      </c>
      <c r="J279" s="50">
        <f t="shared" si="95"/>
        <v>340</v>
      </c>
      <c r="K279" s="50">
        <f t="shared" si="95"/>
        <v>345</v>
      </c>
      <c r="L279" s="30" t="s">
        <v>25</v>
      </c>
      <c r="M279" s="31" t="s">
        <v>25</v>
      </c>
      <c r="N279" s="31" t="s">
        <v>25</v>
      </c>
      <c r="O279" s="31" t="s">
        <v>25</v>
      </c>
      <c r="P279" s="117" t="s">
        <v>25</v>
      </c>
      <c r="Q279" s="117" t="s">
        <v>25</v>
      </c>
      <c r="R279" s="117" t="s">
        <v>25</v>
      </c>
      <c r="S279" s="86">
        <f>(I279-G279)/G279</f>
        <v>-1.1750881316098039E-3</v>
      </c>
    </row>
    <row r="280" spans="1:24" x14ac:dyDescent="0.25">
      <c r="A280" s="191"/>
      <c r="B280" s="212"/>
      <c r="C280" s="87" t="s">
        <v>32</v>
      </c>
      <c r="D280" s="159" t="s">
        <v>94</v>
      </c>
      <c r="E280" s="159"/>
      <c r="F280" s="84" t="s">
        <v>27</v>
      </c>
      <c r="G280" s="160"/>
      <c r="H280" s="160"/>
      <c r="I280" s="160"/>
      <c r="J280" s="160"/>
      <c r="K280" s="160"/>
      <c r="L280" s="71" t="s">
        <v>25</v>
      </c>
      <c r="M280" s="22" t="s">
        <v>186</v>
      </c>
      <c r="N280" s="24" t="s">
        <v>95</v>
      </c>
      <c r="O280" s="23" t="s">
        <v>18</v>
      </c>
      <c r="P280" s="113">
        <v>44</v>
      </c>
      <c r="Q280" s="113">
        <v>46</v>
      </c>
      <c r="R280" s="113">
        <v>46</v>
      </c>
      <c r="S280" s="83"/>
      <c r="T280" s="177"/>
      <c r="U280" s="177"/>
      <c r="V280" s="177"/>
      <c r="W280" s="177"/>
      <c r="X280" s="177"/>
    </row>
    <row r="281" spans="1:24" x14ac:dyDescent="0.25">
      <c r="A281" s="191"/>
      <c r="B281" s="212"/>
      <c r="C281" s="162" t="s">
        <v>32</v>
      </c>
      <c r="D281" s="27" t="s">
        <v>72</v>
      </c>
      <c r="E281" s="42" t="s">
        <v>20</v>
      </c>
      <c r="F281" s="25" t="s">
        <v>25</v>
      </c>
      <c r="G281" s="26">
        <v>34</v>
      </c>
      <c r="H281" s="26"/>
      <c r="I281" s="120">
        <v>42</v>
      </c>
      <c r="J281" s="111">
        <v>35</v>
      </c>
      <c r="K281" s="111">
        <v>36</v>
      </c>
      <c r="L281" s="27" t="s">
        <v>25</v>
      </c>
      <c r="M281" s="28"/>
      <c r="N281" s="32"/>
      <c r="O281" s="85"/>
      <c r="P281" s="115"/>
      <c r="Q281" s="116"/>
      <c r="R281" s="116"/>
      <c r="S281" s="83"/>
    </row>
    <row r="282" spans="1:24" ht="14.25" x14ac:dyDescent="0.2">
      <c r="A282" s="191"/>
      <c r="B282" s="212"/>
      <c r="C282" s="162"/>
      <c r="D282" s="157" t="s">
        <v>28</v>
      </c>
      <c r="E282" s="157"/>
      <c r="F282" s="157"/>
      <c r="G282" s="50">
        <f t="shared" ref="G282:K282" si="96">SUM(G281:G281)</f>
        <v>34</v>
      </c>
      <c r="H282" s="50">
        <f t="shared" si="96"/>
        <v>0</v>
      </c>
      <c r="I282" s="89">
        <f t="shared" si="96"/>
        <v>42</v>
      </c>
      <c r="J282" s="50">
        <f t="shared" si="96"/>
        <v>35</v>
      </c>
      <c r="K282" s="50">
        <f t="shared" si="96"/>
        <v>36</v>
      </c>
      <c r="L282" s="30" t="s">
        <v>25</v>
      </c>
      <c r="M282" s="31" t="s">
        <v>25</v>
      </c>
      <c r="N282" s="31" t="s">
        <v>25</v>
      </c>
      <c r="O282" s="31" t="s">
        <v>25</v>
      </c>
      <c r="P282" s="117" t="s">
        <v>25</v>
      </c>
      <c r="Q282" s="117" t="s">
        <v>25</v>
      </c>
      <c r="R282" s="117" t="s">
        <v>25</v>
      </c>
      <c r="S282" s="86">
        <f>(I282-G282)/G282</f>
        <v>0.23529411764705882</v>
      </c>
    </row>
    <row r="283" spans="1:24" x14ac:dyDescent="0.25">
      <c r="A283" s="191"/>
      <c r="B283" s="212"/>
      <c r="C283" s="87" t="s">
        <v>33</v>
      </c>
      <c r="D283" s="159" t="s">
        <v>96</v>
      </c>
      <c r="E283" s="159"/>
      <c r="F283" s="84" t="s">
        <v>27</v>
      </c>
      <c r="G283" s="160"/>
      <c r="H283" s="160"/>
      <c r="I283" s="160"/>
      <c r="J283" s="160"/>
      <c r="K283" s="160"/>
      <c r="L283" s="71" t="s">
        <v>25</v>
      </c>
      <c r="M283" s="22" t="s">
        <v>187</v>
      </c>
      <c r="N283" s="24" t="s">
        <v>95</v>
      </c>
      <c r="O283" s="23" t="s">
        <v>18</v>
      </c>
      <c r="P283" s="65">
        <v>30</v>
      </c>
      <c r="Q283" s="65">
        <v>30</v>
      </c>
      <c r="R283" s="65">
        <v>30</v>
      </c>
      <c r="S283" s="92"/>
      <c r="T283" s="177"/>
      <c r="U283" s="177"/>
      <c r="V283" s="177"/>
      <c r="W283" s="177"/>
      <c r="X283" s="177"/>
    </row>
    <row r="284" spans="1:24" x14ac:dyDescent="0.25">
      <c r="A284" s="191"/>
      <c r="B284" s="212"/>
      <c r="C284" s="162" t="s">
        <v>33</v>
      </c>
      <c r="D284" s="27" t="s">
        <v>72</v>
      </c>
      <c r="E284" s="42" t="s">
        <v>20</v>
      </c>
      <c r="F284" s="25" t="s">
        <v>25</v>
      </c>
      <c r="G284" s="26">
        <v>58</v>
      </c>
      <c r="H284" s="26"/>
      <c r="I284" s="120">
        <v>72</v>
      </c>
      <c r="J284" s="111">
        <v>60</v>
      </c>
      <c r="K284" s="111">
        <v>62</v>
      </c>
      <c r="L284" s="27" t="s">
        <v>25</v>
      </c>
      <c r="M284" s="28"/>
      <c r="N284" s="43"/>
      <c r="O284" s="85"/>
      <c r="P284" s="29"/>
      <c r="Q284" s="29"/>
      <c r="R284" s="85"/>
      <c r="S284" s="83"/>
    </row>
    <row r="285" spans="1:24" ht="14.25" x14ac:dyDescent="0.2">
      <c r="A285" s="191"/>
      <c r="B285" s="213"/>
      <c r="C285" s="162"/>
      <c r="D285" s="157" t="s">
        <v>28</v>
      </c>
      <c r="E285" s="157"/>
      <c r="F285" s="157"/>
      <c r="G285" s="50">
        <f t="shared" ref="G285" si="97">SUM(G284:G284)</f>
        <v>58</v>
      </c>
      <c r="H285" s="50">
        <f t="shared" ref="H285:K285" si="98">SUM(H284:H284)</f>
        <v>0</v>
      </c>
      <c r="I285" s="89">
        <f t="shared" si="98"/>
        <v>72</v>
      </c>
      <c r="J285" s="50">
        <f t="shared" si="98"/>
        <v>60</v>
      </c>
      <c r="K285" s="50">
        <f t="shared" si="98"/>
        <v>62</v>
      </c>
      <c r="L285" s="30" t="s">
        <v>25</v>
      </c>
      <c r="M285" s="31" t="s">
        <v>25</v>
      </c>
      <c r="N285" s="31" t="s">
        <v>25</v>
      </c>
      <c r="O285" s="31" t="s">
        <v>25</v>
      </c>
      <c r="P285" s="31" t="s">
        <v>25</v>
      </c>
      <c r="Q285" s="31" t="s">
        <v>25</v>
      </c>
      <c r="R285" s="31" t="s">
        <v>25</v>
      </c>
      <c r="S285" s="86">
        <f>(I285-G285)/G285</f>
        <v>0.2413793103448276</v>
      </c>
    </row>
    <row r="286" spans="1:24" x14ac:dyDescent="0.25">
      <c r="A286" s="191"/>
      <c r="B286" s="45" t="s">
        <v>0</v>
      </c>
      <c r="C286" s="188" t="s">
        <v>2</v>
      </c>
      <c r="D286" s="188"/>
      <c r="E286" s="188"/>
      <c r="F286" s="188"/>
      <c r="G286" s="88">
        <f>G275+G279+G282+G285</f>
        <v>512.4</v>
      </c>
      <c r="H286" s="88">
        <f t="shared" ref="H286:K286" si="99">H275+H279+H282+H285</f>
        <v>0</v>
      </c>
      <c r="I286" s="88">
        <f t="shared" si="99"/>
        <v>544</v>
      </c>
      <c r="J286" s="88">
        <f t="shared" si="99"/>
        <v>520</v>
      </c>
      <c r="K286" s="88">
        <f t="shared" si="99"/>
        <v>533</v>
      </c>
      <c r="L286" s="34" t="s">
        <v>25</v>
      </c>
      <c r="M286" s="35" t="s">
        <v>25</v>
      </c>
      <c r="N286" s="35" t="s">
        <v>25</v>
      </c>
      <c r="O286" s="35" t="s">
        <v>25</v>
      </c>
      <c r="P286" s="35" t="s">
        <v>25</v>
      </c>
      <c r="Q286" s="35" t="s">
        <v>25</v>
      </c>
      <c r="R286" s="35" t="s">
        <v>25</v>
      </c>
      <c r="S286" s="83"/>
    </row>
    <row r="287" spans="1:24" x14ac:dyDescent="0.25">
      <c r="A287" s="90" t="s">
        <v>34</v>
      </c>
      <c r="B287" s="163" t="s">
        <v>10</v>
      </c>
      <c r="C287" s="163"/>
      <c r="D287" s="163"/>
      <c r="E287" s="163"/>
      <c r="F287" s="163"/>
      <c r="G287" s="91">
        <f>G286</f>
        <v>512.4</v>
      </c>
      <c r="H287" s="91">
        <f t="shared" ref="H287:K287" si="100">H286</f>
        <v>0</v>
      </c>
      <c r="I287" s="91">
        <f t="shared" si="100"/>
        <v>544</v>
      </c>
      <c r="J287" s="91">
        <f t="shared" si="100"/>
        <v>520</v>
      </c>
      <c r="K287" s="91">
        <f t="shared" si="100"/>
        <v>533</v>
      </c>
      <c r="L287" s="39" t="s">
        <v>25</v>
      </c>
      <c r="M287" s="40" t="s">
        <v>25</v>
      </c>
      <c r="N287" s="40" t="s">
        <v>25</v>
      </c>
      <c r="O287" s="40" t="s">
        <v>25</v>
      </c>
      <c r="P287" s="40" t="s">
        <v>25</v>
      </c>
      <c r="Q287" s="40" t="s">
        <v>25</v>
      </c>
      <c r="R287" s="40" t="s">
        <v>25</v>
      </c>
      <c r="S287" s="83"/>
    </row>
    <row r="288" spans="1:24" x14ac:dyDescent="0.25">
      <c r="A288" s="173" t="s">
        <v>3</v>
      </c>
      <c r="B288" s="173"/>
      <c r="C288" s="173"/>
      <c r="D288" s="173"/>
      <c r="E288" s="173"/>
      <c r="F288" s="173"/>
      <c r="G288" s="93">
        <f>G215+G247+G262+G270+G287</f>
        <v>27636.782000000007</v>
      </c>
      <c r="H288" s="93">
        <f t="shared" ref="H288:K288" si="101">H215+H247+H262+H270+H287</f>
        <v>60</v>
      </c>
      <c r="I288" s="136">
        <f t="shared" si="101"/>
        <v>30410.100000000002</v>
      </c>
      <c r="J288" s="93">
        <f t="shared" si="101"/>
        <v>33786.905999999995</v>
      </c>
      <c r="K288" s="93">
        <f t="shared" si="101"/>
        <v>37376.912999999993</v>
      </c>
      <c r="L288" s="94" t="s">
        <v>25</v>
      </c>
      <c r="M288" s="95" t="s">
        <v>25</v>
      </c>
      <c r="N288" s="95" t="s">
        <v>25</v>
      </c>
      <c r="O288" s="95" t="s">
        <v>25</v>
      </c>
      <c r="P288" s="95" t="s">
        <v>25</v>
      </c>
      <c r="Q288" s="95" t="s">
        <v>25</v>
      </c>
      <c r="R288" s="95" t="s">
        <v>25</v>
      </c>
      <c r="S288" s="83"/>
    </row>
    <row r="289" spans="1:11" x14ac:dyDescent="0.25">
      <c r="A289" s="46" t="s">
        <v>331</v>
      </c>
    </row>
    <row r="290" spans="1:11" x14ac:dyDescent="0.25">
      <c r="A290" s="46" t="s">
        <v>332</v>
      </c>
    </row>
    <row r="291" spans="1:11" x14ac:dyDescent="0.25">
      <c r="A291" s="46" t="s">
        <v>31</v>
      </c>
    </row>
    <row r="292" spans="1:11" x14ac:dyDescent="0.25">
      <c r="A292" s="46" t="s">
        <v>30</v>
      </c>
    </row>
    <row r="293" spans="1:11" ht="15.75" thickBot="1" x14ac:dyDescent="0.3">
      <c r="A293" s="172" t="s">
        <v>4</v>
      </c>
      <c r="B293" s="172"/>
      <c r="C293" s="172"/>
      <c r="D293" s="172"/>
      <c r="E293" s="172"/>
      <c r="F293" s="172"/>
      <c r="G293" s="172"/>
      <c r="H293" s="172"/>
      <c r="I293" s="172"/>
      <c r="J293" s="172"/>
      <c r="K293" s="172"/>
    </row>
    <row r="294" spans="1:11" ht="30" customHeight="1" x14ac:dyDescent="0.25">
      <c r="A294" s="148" t="s">
        <v>5</v>
      </c>
      <c r="B294" s="149"/>
      <c r="C294" s="150"/>
      <c r="D294" s="47" t="s">
        <v>19</v>
      </c>
      <c r="E294" s="181" t="s">
        <v>20</v>
      </c>
      <c r="F294" s="181"/>
      <c r="G294" s="48">
        <f>G27+G37+G47+G57+G67+G77+G87+G97+G107+G117+G127+G137+G146+G154+G162+G170+G178+G186+G194+G222+G228+G233+G244+G255+G259+G267+G274+G278+G281+G284+G212+G201+G202+G203+G204+G205+G206+G207+G208+G209+G210+G240</f>
        <v>10764.699999999997</v>
      </c>
      <c r="H294" s="48">
        <f t="shared" ref="H294:K294" si="102">H27+H37+H47+H57+H67+H77+H87+H97+H107+H117+H127+H137+H146+H154+H162+H170+H178+H186+H194+H222+H228+H233+H244+H255+H259+H267+H274+H278+H281+H284+H212+H201+H202+H203+H204+H205+H206+H207+H208+H209+H210+H240</f>
        <v>60</v>
      </c>
      <c r="I294" s="137">
        <f t="shared" si="102"/>
        <v>12043.9</v>
      </c>
      <c r="J294" s="48">
        <f t="shared" si="102"/>
        <v>13234.540000000005</v>
      </c>
      <c r="K294" s="129">
        <f t="shared" si="102"/>
        <v>14539.818000000001</v>
      </c>
    </row>
    <row r="295" spans="1:11" ht="75" hidden="1" x14ac:dyDescent="0.25">
      <c r="A295" s="151"/>
      <c r="B295" s="152"/>
      <c r="C295" s="153"/>
      <c r="D295" s="126" t="s">
        <v>376</v>
      </c>
      <c r="E295" s="127" t="s">
        <v>377</v>
      </c>
      <c r="F295" s="127"/>
      <c r="G295" s="50"/>
      <c r="H295" s="50"/>
      <c r="I295" s="89"/>
      <c r="J295" s="50"/>
      <c r="K295" s="76"/>
    </row>
    <row r="296" spans="1:11" ht="45" x14ac:dyDescent="0.25">
      <c r="A296" s="151"/>
      <c r="B296" s="152"/>
      <c r="C296" s="153"/>
      <c r="D296" s="49" t="s">
        <v>26</v>
      </c>
      <c r="E296" s="176" t="s">
        <v>21</v>
      </c>
      <c r="F296" s="176"/>
      <c r="G296" s="50">
        <f>G28+G38+G48+G58+G68+G78+G88+G98+G108+G118+G128+G138+G147+G155+G163+G171+G179+G187+G195+SUMIF($E$201:$E$212,$E296,G$201:G$212)+G221+G234+G239</f>
        <v>15384.981999999998</v>
      </c>
      <c r="H296" s="50">
        <f>H28+H38+H48+H58+H68+H78+H88+H98+H108+H118+H128+H138+H147+H155+H163+H171+H179+H187+H195+SUMIF($E$201:$E$212,$E296,H$201:H$212)+H221+H234+H239</f>
        <v>0</v>
      </c>
      <c r="I296" s="89">
        <f>I28+I38+I48+I58+I68+I78+I88+I98+I108+I118+I128+I138+I147+I155+I163+I171+I179+I187+I195+SUMIF($E$201:$E$212,$E296,I$201:I$212)+I221+I234+I239</f>
        <v>16896.700000000004</v>
      </c>
      <c r="J296" s="50">
        <f>J28+J38+J48+J58+J68+J78+J88+J98+J108+J118+J128+J138+J147+J155+J163+J171+J179+J187+J195+SUMIF($E$201:$E$212,$E296,J$201:J$212)+J221+J234+J239</f>
        <v>19020.616000000002</v>
      </c>
      <c r="K296" s="76">
        <f>K28+K38+K48+K58+K68+K78+K88+K98+K108+K118+K128+K138+K147+K155+K163+K171+K179+K187+K195+SUMIF($E$201:$E$212,$E296,K$201:K$212)+K221+K234+K239</f>
        <v>21184.365000000002</v>
      </c>
    </row>
    <row r="297" spans="1:11" ht="45" x14ac:dyDescent="0.25">
      <c r="A297" s="151"/>
      <c r="B297" s="152"/>
      <c r="C297" s="153"/>
      <c r="D297" s="49" t="s">
        <v>22</v>
      </c>
      <c r="E297" s="176" t="s">
        <v>23</v>
      </c>
      <c r="F297" s="176"/>
      <c r="G297" s="50">
        <f>G196+G188+G180+G172+G164+G156+G148+G139+G129+G119+G109+G99+G89+G79+G69+G59+G49+G39+G29+SUMIF($E$201:$E$212,$E$297,G201:G212)</f>
        <v>1278.3000000000002</v>
      </c>
      <c r="H297" s="50">
        <f>H196+H188+H180+H172+H164+H156+H148+H139+H129+H119+H109+H99+H89+H79+H69+H59+H49+H39+H29+SUMIF($E$201:$E$212,$E$297,H201:H212)</f>
        <v>0</v>
      </c>
      <c r="I297" s="89">
        <f>I196+I188+I180+I172+I164+I156+I148+I139+I129+I119+I109+I99+I89+I79+I69+I59+I49+I39+I29</f>
        <v>1469.5</v>
      </c>
      <c r="J297" s="50">
        <f>J196+J188+J180+J172+J164+J156+J148+J139+J129+J119+J109+J99+J89+J79+J69+J59+J49+J39+J29+SUMIF($E$201:$E$212,$E$297,J201:J212)</f>
        <v>1531.7499999999998</v>
      </c>
      <c r="K297" s="76">
        <f>K196+K188+K180+K172+K164+K156+K148+K139+K129+K119+K109+K99+K89+K79+K69+K59+K49+K39+K29+SUMIF($E$201:$E$212,$E$297,K201:K212)</f>
        <v>1652.7299999999998</v>
      </c>
    </row>
    <row r="298" spans="1:11" ht="105" hidden="1" x14ac:dyDescent="0.25">
      <c r="A298" s="151"/>
      <c r="B298" s="152"/>
      <c r="C298" s="153"/>
      <c r="D298" s="49" t="s">
        <v>381</v>
      </c>
      <c r="E298" s="125" t="s">
        <v>382</v>
      </c>
      <c r="F298" s="125"/>
      <c r="G298" s="50"/>
      <c r="H298" s="50"/>
      <c r="I298" s="89"/>
      <c r="J298" s="50"/>
      <c r="K298" s="76"/>
    </row>
    <row r="299" spans="1:11" hidden="1" x14ac:dyDescent="0.25">
      <c r="A299" s="151"/>
      <c r="B299" s="152"/>
      <c r="C299" s="153"/>
      <c r="D299" s="49" t="s">
        <v>378</v>
      </c>
      <c r="E299" s="123" t="s">
        <v>24</v>
      </c>
      <c r="F299" s="123"/>
      <c r="G299" s="50"/>
      <c r="H299" s="50"/>
      <c r="I299" s="89"/>
      <c r="J299" s="50"/>
      <c r="K299" s="76"/>
    </row>
    <row r="300" spans="1:11" ht="38.25" x14ac:dyDescent="0.25">
      <c r="A300" s="151"/>
      <c r="B300" s="152"/>
      <c r="C300" s="153"/>
      <c r="D300" s="59" t="s">
        <v>249</v>
      </c>
      <c r="E300" s="180" t="s">
        <v>238</v>
      </c>
      <c r="F300" s="180"/>
      <c r="G300" s="50">
        <f>G235+G211</f>
        <v>208.8</v>
      </c>
      <c r="H300" s="50">
        <f t="shared" ref="H300:K300" si="103">H235+H211</f>
        <v>0</v>
      </c>
      <c r="I300" s="89">
        <f t="shared" si="103"/>
        <v>0</v>
      </c>
      <c r="J300" s="50">
        <f t="shared" si="103"/>
        <v>0</v>
      </c>
      <c r="K300" s="76">
        <f t="shared" si="103"/>
        <v>0</v>
      </c>
    </row>
    <row r="301" spans="1:11" ht="64.5" hidden="1" thickBot="1" x14ac:dyDescent="0.3">
      <c r="A301" s="154"/>
      <c r="B301" s="155"/>
      <c r="C301" s="156"/>
      <c r="D301" s="130" t="s">
        <v>379</v>
      </c>
      <c r="E301" s="131" t="s">
        <v>380</v>
      </c>
      <c r="F301" s="131"/>
      <c r="G301" s="132"/>
      <c r="H301" s="132"/>
      <c r="I301" s="138"/>
      <c r="J301" s="132"/>
      <c r="K301" s="133"/>
    </row>
    <row r="302" spans="1:11" ht="15.75" thickBot="1" x14ac:dyDescent="0.3">
      <c r="A302" s="182" t="s">
        <v>3</v>
      </c>
      <c r="B302" s="183"/>
      <c r="C302" s="183"/>
      <c r="D302" s="183"/>
      <c r="E302" s="183"/>
      <c r="F302" s="183"/>
      <c r="G302" s="128">
        <f>SUM(G294:G301)</f>
        <v>27636.781999999992</v>
      </c>
      <c r="H302" s="128">
        <f t="shared" ref="H302:K302" si="104">SUM(H294:H301)</f>
        <v>60</v>
      </c>
      <c r="I302" s="139">
        <f>SUM(I294:I301)</f>
        <v>30410.100000000006</v>
      </c>
      <c r="J302" s="128">
        <f t="shared" si="104"/>
        <v>33786.906000000003</v>
      </c>
      <c r="K302" s="128">
        <f t="shared" si="104"/>
        <v>37376.913000000008</v>
      </c>
    </row>
    <row r="303" spans="1:11" x14ac:dyDescent="0.25">
      <c r="A303" s="184" t="s">
        <v>8</v>
      </c>
      <c r="B303" s="185"/>
      <c r="C303" s="185"/>
      <c r="D303" s="185"/>
      <c r="E303" s="185"/>
      <c r="F303" s="185"/>
      <c r="G303" s="51"/>
      <c r="H303" s="51"/>
      <c r="I303" s="140"/>
      <c r="J303" s="51"/>
      <c r="K303" s="52"/>
    </row>
    <row r="304" spans="1:11" x14ac:dyDescent="0.25">
      <c r="A304" s="186" t="s">
        <v>6</v>
      </c>
      <c r="B304" s="187"/>
      <c r="C304" s="187"/>
      <c r="D304" s="187"/>
      <c r="E304" s="187"/>
      <c r="F304" s="187"/>
      <c r="G304" s="53">
        <f>G213</f>
        <v>217.9</v>
      </c>
      <c r="H304" s="53">
        <f>H213</f>
        <v>60</v>
      </c>
      <c r="I304" s="141">
        <f>I213</f>
        <v>0</v>
      </c>
      <c r="J304" s="53">
        <f>J213</f>
        <v>91.5</v>
      </c>
      <c r="K304" s="77">
        <f>K213</f>
        <v>0</v>
      </c>
    </row>
    <row r="305" spans="1:11" ht="15.75" thickBot="1" x14ac:dyDescent="0.3">
      <c r="A305" s="178" t="s">
        <v>7</v>
      </c>
      <c r="B305" s="179"/>
      <c r="C305" s="179"/>
      <c r="D305" s="179"/>
      <c r="E305" s="179"/>
      <c r="F305" s="179"/>
      <c r="G305" s="54">
        <f>G288-G304</f>
        <v>27418.882000000005</v>
      </c>
      <c r="H305" s="54">
        <f>H288-H304</f>
        <v>0</v>
      </c>
      <c r="I305" s="142">
        <f>I288-I304</f>
        <v>30410.100000000002</v>
      </c>
      <c r="J305" s="54">
        <f>J288-J304</f>
        <v>33695.405999999995</v>
      </c>
      <c r="K305" s="78">
        <f>K288-K304</f>
        <v>37376.912999999993</v>
      </c>
    </row>
    <row r="306" spans="1:11" x14ac:dyDescent="0.25">
      <c r="F306" s="55"/>
      <c r="G306" s="55"/>
      <c r="H306" s="18"/>
      <c r="I306" s="18"/>
      <c r="J306" s="18"/>
      <c r="K306" s="18"/>
    </row>
    <row r="307" spans="1:11" x14ac:dyDescent="0.25">
      <c r="D307" s="19" t="s">
        <v>29</v>
      </c>
      <c r="F307" s="55"/>
      <c r="G307" s="56">
        <f>G302-G288</f>
        <v>0</v>
      </c>
      <c r="H307" s="56">
        <f>H302-H288</f>
        <v>0</v>
      </c>
      <c r="I307" s="56">
        <f>I302-I288</f>
        <v>0</v>
      </c>
      <c r="J307" s="56">
        <f>J302-J288</f>
        <v>0</v>
      </c>
      <c r="K307" s="56">
        <f>K302-K288</f>
        <v>0</v>
      </c>
    </row>
    <row r="308" spans="1:11" x14ac:dyDescent="0.25">
      <c r="G308" s="73">
        <f>G304+G305-G288</f>
        <v>0</v>
      </c>
      <c r="H308" s="73">
        <f>H304+H305-H288</f>
        <v>0</v>
      </c>
      <c r="I308" s="73">
        <f>I304+I305-I288</f>
        <v>0</v>
      </c>
      <c r="J308" s="73">
        <f>J304+J305-J288</f>
        <v>0</v>
      </c>
      <c r="K308" s="73">
        <f>K304+K305-K288</f>
        <v>0</v>
      </c>
    </row>
  </sheetData>
  <dataConsolidate/>
  <mergeCells count="312">
    <mergeCell ref="G264:K264"/>
    <mergeCell ref="D252:E254"/>
    <mergeCell ref="F257:F258"/>
    <mergeCell ref="G257:K258"/>
    <mergeCell ref="L257:L258"/>
    <mergeCell ref="C259:C260"/>
    <mergeCell ref="D260:F260"/>
    <mergeCell ref="C274:C275"/>
    <mergeCell ref="D275:F275"/>
    <mergeCell ref="B262:F262"/>
    <mergeCell ref="B263:R263"/>
    <mergeCell ref="T230:X230"/>
    <mergeCell ref="T253:X253"/>
    <mergeCell ref="C255:C256"/>
    <mergeCell ref="D256:F256"/>
    <mergeCell ref="B247:F247"/>
    <mergeCell ref="B248:R248"/>
    <mergeCell ref="T252:X252"/>
    <mergeCell ref="D245:F245"/>
    <mergeCell ref="L249:L251"/>
    <mergeCell ref="T237:X237"/>
    <mergeCell ref="C239:C241"/>
    <mergeCell ref="D241:F241"/>
    <mergeCell ref="C242:C243"/>
    <mergeCell ref="D242:E243"/>
    <mergeCell ref="F242:F243"/>
    <mergeCell ref="G252:K254"/>
    <mergeCell ref="T242:X242"/>
    <mergeCell ref="G249:K251"/>
    <mergeCell ref="G242:K243"/>
    <mergeCell ref="L242:L243"/>
    <mergeCell ref="B287:F287"/>
    <mergeCell ref="D276:E277"/>
    <mergeCell ref="C276:C277"/>
    <mergeCell ref="F276:F277"/>
    <mergeCell ref="L276:L277"/>
    <mergeCell ref="T280:X280"/>
    <mergeCell ref="T283:X283"/>
    <mergeCell ref="C281:C282"/>
    <mergeCell ref="D282:F282"/>
    <mergeCell ref="D283:E283"/>
    <mergeCell ref="G283:K283"/>
    <mergeCell ref="B273:B285"/>
    <mergeCell ref="C278:C279"/>
    <mergeCell ref="D279:F279"/>
    <mergeCell ref="T277:X277"/>
    <mergeCell ref="T276:X276"/>
    <mergeCell ref="A272:A286"/>
    <mergeCell ref="C272:E272"/>
    <mergeCell ref="D280:E280"/>
    <mergeCell ref="G280:K280"/>
    <mergeCell ref="C284:C285"/>
    <mergeCell ref="D285:F285"/>
    <mergeCell ref="C286:F286"/>
    <mergeCell ref="A264:A269"/>
    <mergeCell ref="C264:E264"/>
    <mergeCell ref="B265:B268"/>
    <mergeCell ref="C265:C266"/>
    <mergeCell ref="D265:E266"/>
    <mergeCell ref="C267:C268"/>
    <mergeCell ref="D268:F268"/>
    <mergeCell ref="C269:F269"/>
    <mergeCell ref="B270:F270"/>
    <mergeCell ref="B271:R271"/>
    <mergeCell ref="F265:F266"/>
    <mergeCell ref="G265:K266"/>
    <mergeCell ref="L265:L266"/>
    <mergeCell ref="G276:K277"/>
    <mergeCell ref="G272:K272"/>
    <mergeCell ref="D273:E273"/>
    <mergeCell ref="G273:K273"/>
    <mergeCell ref="A217:A246"/>
    <mergeCell ref="B252:B260"/>
    <mergeCell ref="C237:C238"/>
    <mergeCell ref="D237:E238"/>
    <mergeCell ref="F237:F238"/>
    <mergeCell ref="G237:K238"/>
    <mergeCell ref="L237:L238"/>
    <mergeCell ref="C244:C245"/>
    <mergeCell ref="C246:F246"/>
    <mergeCell ref="A249:A261"/>
    <mergeCell ref="C257:C258"/>
    <mergeCell ref="D257:E258"/>
    <mergeCell ref="L218:L220"/>
    <mergeCell ref="C221:C223"/>
    <mergeCell ref="C261:F261"/>
    <mergeCell ref="B249:B251"/>
    <mergeCell ref="C249:E251"/>
    <mergeCell ref="F249:F251"/>
    <mergeCell ref="C252:C254"/>
    <mergeCell ref="F252:F254"/>
    <mergeCell ref="L252:L254"/>
    <mergeCell ref="C224:F224"/>
    <mergeCell ref="B227:B245"/>
    <mergeCell ref="C217:E217"/>
    <mergeCell ref="C21:C26"/>
    <mergeCell ref="C87:C90"/>
    <mergeCell ref="B225:B226"/>
    <mergeCell ref="C225:E226"/>
    <mergeCell ref="F225:F226"/>
    <mergeCell ref="L225:L226"/>
    <mergeCell ref="D227:E227"/>
    <mergeCell ref="G227:K227"/>
    <mergeCell ref="C233:C236"/>
    <mergeCell ref="D236:F236"/>
    <mergeCell ref="C228:C229"/>
    <mergeCell ref="D229:F229"/>
    <mergeCell ref="C230:C232"/>
    <mergeCell ref="F230:F232"/>
    <mergeCell ref="G230:K232"/>
    <mergeCell ref="L230:L232"/>
    <mergeCell ref="G225:K226"/>
    <mergeCell ref="D30:F30"/>
    <mergeCell ref="C27:C30"/>
    <mergeCell ref="C146:C149"/>
    <mergeCell ref="D149:F149"/>
    <mergeCell ref="C141:C145"/>
    <mergeCell ref="D141:E145"/>
    <mergeCell ref="C194:C197"/>
    <mergeCell ref="G91:K96"/>
    <mergeCell ref="L91:L96"/>
    <mergeCell ref="G158:K161"/>
    <mergeCell ref="D197:F197"/>
    <mergeCell ref="C97:C100"/>
    <mergeCell ref="D100:F100"/>
    <mergeCell ref="C107:C110"/>
    <mergeCell ref="F31:F36"/>
    <mergeCell ref="F91:F96"/>
    <mergeCell ref="C31:C36"/>
    <mergeCell ref="C71:C76"/>
    <mergeCell ref="D71:E76"/>
    <mergeCell ref="F71:F76"/>
    <mergeCell ref="G71:K76"/>
    <mergeCell ref="D31:E36"/>
    <mergeCell ref="C117:C120"/>
    <mergeCell ref="B21:B197"/>
    <mergeCell ref="C150:C153"/>
    <mergeCell ref="D61:E66"/>
    <mergeCell ref="F61:F66"/>
    <mergeCell ref="L61:L66"/>
    <mergeCell ref="C67:C70"/>
    <mergeCell ref="L21:L26"/>
    <mergeCell ref="D21:E26"/>
    <mergeCell ref="L190:L193"/>
    <mergeCell ref="C47:C50"/>
    <mergeCell ref="D50:F50"/>
    <mergeCell ref="L131:L136"/>
    <mergeCell ref="G131:K136"/>
    <mergeCell ref="F131:F136"/>
    <mergeCell ref="D131:E136"/>
    <mergeCell ref="C131:C136"/>
    <mergeCell ref="L31:L36"/>
    <mergeCell ref="L41:L46"/>
    <mergeCell ref="D189:F189"/>
    <mergeCell ref="C190:C193"/>
    <mergeCell ref="C186:C189"/>
    <mergeCell ref="D190:E193"/>
    <mergeCell ref="F190:F193"/>
    <mergeCell ref="G190:K193"/>
    <mergeCell ref="A9:R9"/>
    <mergeCell ref="S10:S11"/>
    <mergeCell ref="J10:J11"/>
    <mergeCell ref="K10:K11"/>
    <mergeCell ref="B10:B11"/>
    <mergeCell ref="C10:C11"/>
    <mergeCell ref="E10:E11"/>
    <mergeCell ref="I10:I11"/>
    <mergeCell ref="G10:G11"/>
    <mergeCell ref="H10:H11"/>
    <mergeCell ref="A10:A11"/>
    <mergeCell ref="D10:D11"/>
    <mergeCell ref="B13:R13"/>
    <mergeCell ref="N10:O10"/>
    <mergeCell ref="L10:L11"/>
    <mergeCell ref="M10:M11"/>
    <mergeCell ref="F10:F11"/>
    <mergeCell ref="B14:B20"/>
    <mergeCell ref="C14:E20"/>
    <mergeCell ref="F14:F20"/>
    <mergeCell ref="L14:L20"/>
    <mergeCell ref="P10:R10"/>
    <mergeCell ref="G14:K20"/>
    <mergeCell ref="A305:F305"/>
    <mergeCell ref="E300:F300"/>
    <mergeCell ref="E296:F296"/>
    <mergeCell ref="E294:F294"/>
    <mergeCell ref="A302:F302"/>
    <mergeCell ref="A303:F303"/>
    <mergeCell ref="A304:F304"/>
    <mergeCell ref="C77:C80"/>
    <mergeCell ref="D80:F80"/>
    <mergeCell ref="C154:C157"/>
    <mergeCell ref="D157:F157"/>
    <mergeCell ref="C158:C161"/>
    <mergeCell ref="D158:E161"/>
    <mergeCell ref="F158:F161"/>
    <mergeCell ref="D120:F120"/>
    <mergeCell ref="C111:C116"/>
    <mergeCell ref="D111:E116"/>
    <mergeCell ref="F111:F116"/>
    <mergeCell ref="C101:C106"/>
    <mergeCell ref="D101:E106"/>
    <mergeCell ref="C198:F198"/>
    <mergeCell ref="C199:E199"/>
    <mergeCell ref="B200:B213"/>
    <mergeCell ref="A14:A214"/>
    <mergeCell ref="E297:F297"/>
    <mergeCell ref="T122:V122"/>
    <mergeCell ref="T151:V151"/>
    <mergeCell ref="T159:V159"/>
    <mergeCell ref="T167:V167"/>
    <mergeCell ref="T175:V175"/>
    <mergeCell ref="T183:V183"/>
    <mergeCell ref="T191:V191"/>
    <mergeCell ref="D230:E232"/>
    <mergeCell ref="F166:F169"/>
    <mergeCell ref="G166:K169"/>
    <mergeCell ref="L166:L169"/>
    <mergeCell ref="T166:X166"/>
    <mergeCell ref="F141:F145"/>
    <mergeCell ref="G141:K145"/>
    <mergeCell ref="L141:L145"/>
    <mergeCell ref="T141:X141"/>
    <mergeCell ref="D174:E177"/>
    <mergeCell ref="F174:F177"/>
    <mergeCell ref="G174:K177"/>
    <mergeCell ref="T174:X174"/>
    <mergeCell ref="D181:F181"/>
    <mergeCell ref="T150:X150"/>
    <mergeCell ref="T190:X190"/>
    <mergeCell ref="A293:K293"/>
    <mergeCell ref="A288:F288"/>
    <mergeCell ref="D51:E56"/>
    <mergeCell ref="C51:C56"/>
    <mergeCell ref="F51:F56"/>
    <mergeCell ref="G51:K56"/>
    <mergeCell ref="L51:L56"/>
    <mergeCell ref="C182:C185"/>
    <mergeCell ref="D182:E185"/>
    <mergeCell ref="F182:F185"/>
    <mergeCell ref="G182:K185"/>
    <mergeCell ref="L182:L185"/>
    <mergeCell ref="G121:K126"/>
    <mergeCell ref="L121:L126"/>
    <mergeCell ref="D150:E153"/>
    <mergeCell ref="D130:F130"/>
    <mergeCell ref="C137:C140"/>
    <mergeCell ref="D140:F140"/>
    <mergeCell ref="D121:E126"/>
    <mergeCell ref="C121:C126"/>
    <mergeCell ref="F121:F126"/>
    <mergeCell ref="C127:C130"/>
    <mergeCell ref="D200:E200"/>
    <mergeCell ref="G200:K200"/>
    <mergeCell ref="T182:X182"/>
    <mergeCell ref="L174:L177"/>
    <mergeCell ref="G61:K66"/>
    <mergeCell ref="C174:C177"/>
    <mergeCell ref="C178:C181"/>
    <mergeCell ref="F150:F153"/>
    <mergeCell ref="G150:K153"/>
    <mergeCell ref="L158:L161"/>
    <mergeCell ref="T158:X158"/>
    <mergeCell ref="L150:L153"/>
    <mergeCell ref="L71:L76"/>
    <mergeCell ref="C61:C66"/>
    <mergeCell ref="G111:K116"/>
    <mergeCell ref="G101:K106"/>
    <mergeCell ref="L111:L116"/>
    <mergeCell ref="D81:E86"/>
    <mergeCell ref="F81:F86"/>
    <mergeCell ref="F101:F106"/>
    <mergeCell ref="D110:F110"/>
    <mergeCell ref="C81:C86"/>
    <mergeCell ref="L101:L106"/>
    <mergeCell ref="D70:F70"/>
    <mergeCell ref="G81:K86"/>
    <mergeCell ref="L81:L86"/>
    <mergeCell ref="C201:C213"/>
    <mergeCell ref="D213:F213"/>
    <mergeCell ref="C214:F214"/>
    <mergeCell ref="B218:B223"/>
    <mergeCell ref="C218:C220"/>
    <mergeCell ref="D218:E220"/>
    <mergeCell ref="F218:F220"/>
    <mergeCell ref="B216:R216"/>
    <mergeCell ref="G218:K220"/>
    <mergeCell ref="G217:K217"/>
    <mergeCell ref="G199:K199"/>
    <mergeCell ref="A294:C301"/>
    <mergeCell ref="D90:F90"/>
    <mergeCell ref="C91:C96"/>
    <mergeCell ref="D91:E96"/>
    <mergeCell ref="G21:K26"/>
    <mergeCell ref="F21:F26"/>
    <mergeCell ref="C57:C60"/>
    <mergeCell ref="D60:F60"/>
    <mergeCell ref="C41:C46"/>
    <mergeCell ref="D41:E46"/>
    <mergeCell ref="F41:F46"/>
    <mergeCell ref="G41:K46"/>
    <mergeCell ref="G31:K36"/>
    <mergeCell ref="C37:C40"/>
    <mergeCell ref="D40:F40"/>
    <mergeCell ref="B215:F215"/>
    <mergeCell ref="D223:F223"/>
    <mergeCell ref="C170:C173"/>
    <mergeCell ref="D173:F173"/>
    <mergeCell ref="C162:C165"/>
    <mergeCell ref="D165:F165"/>
    <mergeCell ref="C166:C169"/>
    <mergeCell ref="D166:E169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87" orientation="landscape" r:id="rId1"/>
  <rowBreaks count="9" manualBreakCount="9">
    <brk id="36" max="11" man="1"/>
    <brk id="70" max="11" man="1"/>
    <brk id="110" max="11" man="1"/>
    <brk id="149" max="11" man="1"/>
    <brk id="188" max="11" man="1"/>
    <brk id="222" max="11" man="1"/>
    <brk id="248" max="11" man="1"/>
    <brk id="275" max="11" man="1"/>
    <brk id="3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zoomScaleNormal="100" workbookViewId="0">
      <selection activeCell="I19" sqref="I19"/>
    </sheetView>
  </sheetViews>
  <sheetFormatPr defaultColWidth="9.140625" defaultRowHeight="12.75" x14ac:dyDescent="0.2"/>
  <cols>
    <col min="1" max="1" width="54.42578125" style="5" customWidth="1"/>
    <col min="2" max="2" width="76.85546875" style="1" customWidth="1"/>
    <col min="3" max="5" width="10.42578125" style="1" customWidth="1"/>
    <col min="6" max="6" width="9.140625" style="1" customWidth="1"/>
    <col min="7" max="7" width="35.5703125" style="5" customWidth="1"/>
    <col min="8" max="16384" width="9.140625" style="1"/>
  </cols>
  <sheetData>
    <row r="1" spans="1:14" x14ac:dyDescent="0.2">
      <c r="G1" s="1" t="s">
        <v>349</v>
      </c>
    </row>
    <row r="2" spans="1:14" x14ac:dyDescent="0.2">
      <c r="G2" s="1" t="s">
        <v>350</v>
      </c>
    </row>
    <row r="3" spans="1:14" x14ac:dyDescent="0.2">
      <c r="G3" s="1" t="s">
        <v>361</v>
      </c>
    </row>
    <row r="4" spans="1:14" x14ac:dyDescent="0.2">
      <c r="G4" s="1" t="s">
        <v>351</v>
      </c>
    </row>
    <row r="5" spans="1:14" x14ac:dyDescent="0.2">
      <c r="C5" s="108"/>
      <c r="D5" s="108"/>
      <c r="E5" s="108"/>
      <c r="F5" s="108"/>
      <c r="G5" s="108" t="s">
        <v>362</v>
      </c>
    </row>
    <row r="6" spans="1:14" x14ac:dyDescent="0.2">
      <c r="A6" s="14"/>
      <c r="B6" s="2"/>
      <c r="C6" s="108"/>
      <c r="D6" s="108"/>
      <c r="E6" s="108"/>
      <c r="F6" s="108"/>
      <c r="G6" s="108" t="s">
        <v>11</v>
      </c>
    </row>
    <row r="7" spans="1:14" x14ac:dyDescent="0.2">
      <c r="A7" s="14"/>
      <c r="B7" s="2"/>
      <c r="C7" s="108"/>
      <c r="D7" s="108"/>
      <c r="E7" s="108"/>
      <c r="F7" s="108"/>
      <c r="G7" s="121" t="s">
        <v>352</v>
      </c>
    </row>
    <row r="8" spans="1:14" x14ac:dyDescent="0.2">
      <c r="A8" s="14"/>
      <c r="B8" s="2"/>
      <c r="C8" s="2"/>
      <c r="D8" s="2"/>
      <c r="E8" s="2"/>
      <c r="F8" s="3"/>
      <c r="G8" s="96"/>
    </row>
    <row r="9" spans="1:14" ht="34.5" customHeight="1" x14ac:dyDescent="0.2">
      <c r="A9" s="232" t="s">
        <v>348</v>
      </c>
      <c r="B9" s="232"/>
      <c r="C9" s="232"/>
      <c r="D9" s="232"/>
      <c r="E9" s="232"/>
      <c r="F9" s="232"/>
      <c r="G9" s="232"/>
      <c r="H9" s="4"/>
      <c r="I9" s="4"/>
      <c r="J9" s="4"/>
      <c r="K9" s="4"/>
      <c r="L9" s="4"/>
      <c r="M9" s="4"/>
      <c r="N9" s="4"/>
    </row>
    <row r="10" spans="1:14" ht="14.25" x14ac:dyDescent="0.2">
      <c r="A10" s="226" t="s">
        <v>9</v>
      </c>
      <c r="B10" s="226" t="s">
        <v>337</v>
      </c>
      <c r="C10" s="226"/>
      <c r="D10" s="226" t="s">
        <v>338</v>
      </c>
      <c r="E10" s="226"/>
      <c r="F10" s="233"/>
      <c r="G10" s="226" t="s">
        <v>339</v>
      </c>
    </row>
    <row r="11" spans="1:14" ht="30.75" customHeight="1" x14ac:dyDescent="0.2">
      <c r="A11" s="226"/>
      <c r="B11" s="20" t="s">
        <v>1</v>
      </c>
      <c r="C11" s="20" t="s">
        <v>15</v>
      </c>
      <c r="D11" s="79">
        <v>2024</v>
      </c>
      <c r="E11" s="79">
        <v>2025</v>
      </c>
      <c r="F11" s="101">
        <v>2026</v>
      </c>
      <c r="G11" s="226"/>
    </row>
    <row r="12" spans="1:14" ht="15" x14ac:dyDescent="0.25">
      <c r="A12" s="99">
        <v>1</v>
      </c>
      <c r="B12" s="100">
        <v>2</v>
      </c>
      <c r="C12" s="100">
        <v>3</v>
      </c>
      <c r="D12" s="100">
        <v>4</v>
      </c>
      <c r="E12" s="100">
        <v>5</v>
      </c>
      <c r="F12" s="102">
        <v>6</v>
      </c>
      <c r="G12" s="99">
        <v>7</v>
      </c>
    </row>
    <row r="13" spans="1:14" ht="15" x14ac:dyDescent="0.2">
      <c r="A13" s="8" t="s">
        <v>188</v>
      </c>
      <c r="B13" s="228" t="str">
        <f>'001 pr. asignavimai'!C14</f>
        <v>Organizuoti  kokybišką ir prieinamą ugdymą ikimokyklinio ugdymo įstaigose, bendrojo ugdymo mokyklose bei neformaliojo vaikų švietimo įstaigose</v>
      </c>
      <c r="C13" s="229"/>
      <c r="D13" s="229"/>
      <c r="E13" s="229"/>
      <c r="F13" s="229"/>
      <c r="G13" s="225" t="s">
        <v>342</v>
      </c>
    </row>
    <row r="14" spans="1:14" ht="30" x14ac:dyDescent="0.2">
      <c r="A14" s="6" t="str">
        <f>'001 pr. asignavimai'!M14</f>
        <v>R-001-01-01-01</v>
      </c>
      <c r="B14" s="7" t="str">
        <f>'001 pr. asignavimai'!N14</f>
        <v>Naujai komplektuojamų priešmokyklinio ugdymo grupių, kuriose yra ne daugiau kaip 20 mokinių, dalis</v>
      </c>
      <c r="C14" s="6" t="str">
        <f>'001 pr. asignavimai'!O14</f>
        <v>proc.</v>
      </c>
      <c r="D14" s="6">
        <f>'001 pr. asignavimai'!P14</f>
        <v>100</v>
      </c>
      <c r="E14" s="6">
        <f>'001 pr. asignavimai'!Q14</f>
        <v>100</v>
      </c>
      <c r="F14" s="103">
        <f>'001 pr. asignavimai'!R14</f>
        <v>100</v>
      </c>
      <c r="G14" s="225"/>
    </row>
    <row r="15" spans="1:14" ht="30" x14ac:dyDescent="0.2">
      <c r="A15" s="6" t="str">
        <f>'001 pr. asignavimai'!M15</f>
        <v>R-001-01-01-02</v>
      </c>
      <c r="B15" s="7" t="str">
        <f>'001 pr. asignavimai'!N15</f>
        <v>Švietimo pagalbą gaunančių mokinių dalis, nuo mokinių, kuriems tokia pagalba yra nustatyta, skaičiaus</v>
      </c>
      <c r="C15" s="6" t="str">
        <f>'001 pr. asignavimai'!O15</f>
        <v>proc.</v>
      </c>
      <c r="D15" s="6">
        <f>'001 pr. asignavimai'!P15</f>
        <v>89</v>
      </c>
      <c r="E15" s="6">
        <f>'001 pr. asignavimai'!Q15</f>
        <v>90</v>
      </c>
      <c r="F15" s="103">
        <f>'001 pr. asignavimai'!R15</f>
        <v>92</v>
      </c>
      <c r="G15" s="225"/>
    </row>
    <row r="16" spans="1:14" ht="30" x14ac:dyDescent="0.2">
      <c r="A16" s="6" t="str">
        <f>'001 pr. asignavimai'!M16</f>
        <v>R-001-01-01-03</v>
      </c>
      <c r="B16" s="7" t="str">
        <f>'001 pr. asignavimai'!N16</f>
        <v>Vienai sąlyginei mokytojo pareigybei tenkančių mokinių skaičius bendrojo ugdymo mokyklose</v>
      </c>
      <c r="C16" s="6" t="str">
        <f>'001 pr. asignavimai'!O16</f>
        <v>vnt.</v>
      </c>
      <c r="D16" s="6">
        <f>'001 pr. asignavimai'!P16</f>
        <v>11.9</v>
      </c>
      <c r="E16" s="6">
        <f>'001 pr. asignavimai'!Q16</f>
        <v>12</v>
      </c>
      <c r="F16" s="103">
        <f>'001 pr. asignavimai'!R16</f>
        <v>12.2</v>
      </c>
      <c r="G16" s="225"/>
    </row>
    <row r="17" spans="1:7" ht="30" x14ac:dyDescent="0.2">
      <c r="A17" s="6" t="str">
        <f>'001 pr. asignavimai'!M17</f>
        <v>R-001-01-01-04</v>
      </c>
      <c r="B17" s="7" t="str">
        <f>'001 pr. asignavimai'!N17</f>
        <v>Pagrindinio ugdymo pasiekimų patikrinimo metu bent pagrindinį mokymosi pasiekimų lygį pasiekusių mokinių dalis (lietuvių kalba, matematika)</v>
      </c>
      <c r="C17" s="6" t="str">
        <f>'001 pr. asignavimai'!O17</f>
        <v>proc.</v>
      </c>
      <c r="D17" s="6">
        <f>'001 pr. asignavimai'!P17</f>
        <v>35</v>
      </c>
      <c r="E17" s="6">
        <f>'001 pr. asignavimai'!Q17</f>
        <v>37</v>
      </c>
      <c r="F17" s="103">
        <f>'001 pr. asignavimai'!R17</f>
        <v>39</v>
      </c>
      <c r="G17" s="225"/>
    </row>
    <row r="18" spans="1:7" ht="15" x14ac:dyDescent="0.2">
      <c r="A18" s="6" t="str">
        <f>'001 pr. asignavimai'!M18</f>
        <v>R-001-01-01-05</v>
      </c>
      <c r="B18" s="7" t="str">
        <f>'001 pr. asignavimai'!N18</f>
        <v>Tris ir daugiau valstybinių brandos egzaminų išlaikiusių abiturientų dalis</v>
      </c>
      <c r="C18" s="6" t="str">
        <f>'001 pr. asignavimai'!O18</f>
        <v>proc.</v>
      </c>
      <c r="D18" s="6">
        <f>'001 pr. asignavimai'!P18</f>
        <v>68</v>
      </c>
      <c r="E18" s="6">
        <f>'001 pr. asignavimai'!Q18</f>
        <v>69</v>
      </c>
      <c r="F18" s="103">
        <f>'001 pr. asignavimai'!R18</f>
        <v>70</v>
      </c>
      <c r="G18" s="225"/>
    </row>
    <row r="19" spans="1:7" ht="30" x14ac:dyDescent="0.2">
      <c r="A19" s="6" t="str">
        <f>'001 pr. asignavimai'!M19</f>
        <v>R-001-01-01-06</v>
      </c>
      <c r="B19" s="7" t="str">
        <f>'001 pr. asignavimai'!N19</f>
        <v>Neformaliojo vaikų švietimo programose dalyvavusių vaikų dalis nuo bendro rajono vaikų skaičiaus</v>
      </c>
      <c r="C19" s="6" t="str">
        <f>'001 pr. asignavimai'!O19</f>
        <v>proc.</v>
      </c>
      <c r="D19" s="6">
        <f>'001 pr. asignavimai'!P19</f>
        <v>71</v>
      </c>
      <c r="E19" s="6">
        <f>'001 pr. asignavimai'!Q19</f>
        <v>72</v>
      </c>
      <c r="F19" s="103">
        <f>'001 pr. asignavimai'!R19</f>
        <v>73</v>
      </c>
      <c r="G19" s="225"/>
    </row>
    <row r="20" spans="1:7" ht="15" x14ac:dyDescent="0.2">
      <c r="A20" s="6" t="str">
        <f>'001 pr. asignavimai'!M20</f>
        <v>R-001-01-01-07</v>
      </c>
      <c r="B20" s="7" t="str">
        <f>'001 pr. asignavimai'!N20</f>
        <v xml:space="preserve">3–5 metų vaikų, ugdomų švietimo įstaigose, dalis </v>
      </c>
      <c r="C20" s="6" t="str">
        <f>'001 pr. asignavimai'!O20</f>
        <v>proc.</v>
      </c>
      <c r="D20" s="6">
        <f>'001 pr. asignavimai'!P20</f>
        <v>94</v>
      </c>
      <c r="E20" s="6">
        <f>'001 pr. asignavimai'!Q20</f>
        <v>95</v>
      </c>
      <c r="F20" s="103">
        <f>'001 pr. asignavimai'!R20</f>
        <v>96</v>
      </c>
      <c r="G20" s="225"/>
    </row>
    <row r="21" spans="1:7" ht="15" x14ac:dyDescent="0.2">
      <c r="A21" s="15" t="s">
        <v>189</v>
      </c>
      <c r="B21" s="227" t="str">
        <f>'001 pr. asignavimai'!D21</f>
        <v>Akademiko Adolfo Jucio progimnazijos veikla</v>
      </c>
      <c r="C21" s="227"/>
      <c r="D21" s="227"/>
      <c r="E21" s="227"/>
      <c r="F21" s="227"/>
      <c r="G21" s="214" t="s">
        <v>25</v>
      </c>
    </row>
    <row r="22" spans="1:7" ht="15" x14ac:dyDescent="0.2">
      <c r="A22" s="12" t="str">
        <f>'001 pr. asignavimai'!M21</f>
        <v>V-001-01-01-01-01 (VB)</v>
      </c>
      <c r="B22" s="13" t="str">
        <f>'001 pr. asignavimai'!N21</f>
        <v>Matematikos 8 klasės NMPP, šalies vidurkį pasiekusių mokinių dalis</v>
      </c>
      <c r="C22" s="12" t="str">
        <f>'001 pr. asignavimai'!O21</f>
        <v>proc.</v>
      </c>
      <c r="D22" s="12">
        <f>'001 pr. asignavimai'!P21</f>
        <v>17.600000000000001</v>
      </c>
      <c r="E22" s="12">
        <f>'001 pr. asignavimai'!Q21</f>
        <v>18</v>
      </c>
      <c r="F22" s="104">
        <f>'001 pr. asignavimai'!R21</f>
        <v>18.3</v>
      </c>
      <c r="G22" s="218"/>
    </row>
    <row r="23" spans="1:7" ht="15" x14ac:dyDescent="0.2">
      <c r="A23" s="12" t="str">
        <f>'001 pr. asignavimai'!M22</f>
        <v>V-001-01-01-01-02 (VB)</v>
      </c>
      <c r="B23" s="13" t="str">
        <f>'001 pr. asignavimai'!N22</f>
        <v>Be pateisinamos priežasties praleistų pamokų dalis nuo visų praleistų pamokų skaičiaus</v>
      </c>
      <c r="C23" s="12" t="str">
        <f>'001 pr. asignavimai'!O22</f>
        <v>proc.</v>
      </c>
      <c r="D23" s="12">
        <f>'001 pr. asignavimai'!P22</f>
        <v>7.9</v>
      </c>
      <c r="E23" s="12">
        <f>'001 pr. asignavimai'!Q22</f>
        <v>7.5</v>
      </c>
      <c r="F23" s="104">
        <f>'001 pr. asignavimai'!R22</f>
        <v>7</v>
      </c>
      <c r="G23" s="218"/>
    </row>
    <row r="24" spans="1:7" ht="15" x14ac:dyDescent="0.2">
      <c r="A24" s="12" t="str">
        <f>'001 pr. asignavimai'!M23</f>
        <v>V-001-01-01-01-03 (VB)</v>
      </c>
      <c r="B24" s="13" t="str">
        <f>'001 pr. asignavimai'!N23</f>
        <v>Pedagogų, kėlusių kvalifikaciją, dalis</v>
      </c>
      <c r="C24" s="12" t="str">
        <f>'001 pr. asignavimai'!O23</f>
        <v>proc.</v>
      </c>
      <c r="D24" s="12">
        <f>'001 pr. asignavimai'!P23</f>
        <v>100</v>
      </c>
      <c r="E24" s="12">
        <f>'001 pr. asignavimai'!Q23</f>
        <v>100</v>
      </c>
      <c r="F24" s="104">
        <f>'001 pr. asignavimai'!R23</f>
        <v>100</v>
      </c>
      <c r="G24" s="218"/>
    </row>
    <row r="25" spans="1:7" ht="15" x14ac:dyDescent="0.2">
      <c r="A25" s="12" t="str">
        <f>'001 pr. asignavimai'!M24</f>
        <v>V-001-01-01-01-04 (VB)</v>
      </c>
      <c r="B25" s="13" t="str">
        <f>'001 pr. asignavimai'!N24</f>
        <v>Švietimo pagalbos darbuotojų (etatų), tenkančių 100 mokinių, skaičius</v>
      </c>
      <c r="C25" s="12" t="str">
        <f>'001 pr. asignavimai'!O24</f>
        <v>koef.</v>
      </c>
      <c r="D25" s="12">
        <f>'001 pr. asignavimai'!P24</f>
        <v>3.7</v>
      </c>
      <c r="E25" s="12">
        <f>'001 pr. asignavimai'!Q24</f>
        <v>3.9</v>
      </c>
      <c r="F25" s="104">
        <f>'001 pr. asignavimai'!R24</f>
        <v>3.9</v>
      </c>
      <c r="G25" s="218"/>
    </row>
    <row r="26" spans="1:7" ht="15" x14ac:dyDescent="0.2">
      <c r="A26" s="12" t="str">
        <f>'001 pr. asignavimai'!M25</f>
        <v>V-001-01-01-01-05 (VB)</v>
      </c>
      <c r="B26" s="13" t="str">
        <f>'001 pr. asignavimai'!N25</f>
        <v>Mokinių, lankančių neformaliojo švietimo programas (organizuojamas mokyklos), dalis</v>
      </c>
      <c r="C26" s="12" t="str">
        <f>'001 pr. asignavimai'!O25</f>
        <v>proc.</v>
      </c>
      <c r="D26" s="12">
        <f>'001 pr. asignavimai'!P25</f>
        <v>64.599999999999994</v>
      </c>
      <c r="E26" s="12">
        <f>'001 pr. asignavimai'!Q25</f>
        <v>67.8</v>
      </c>
      <c r="F26" s="104">
        <f>'001 pr. asignavimai'!R25</f>
        <v>70</v>
      </c>
      <c r="G26" s="218"/>
    </row>
    <row r="27" spans="1:7" ht="15" x14ac:dyDescent="0.2">
      <c r="A27" s="12" t="str">
        <f>'001 pr. asignavimai'!M26</f>
        <v>V-001-01-01-01-06</v>
      </c>
      <c r="B27" s="13" t="str">
        <f>'001 pr. asignavimai'!N26</f>
        <v>Nepedagoginių darbuotojų etatų dalis nuo bendro darbuotojų etatų skaičiaus</v>
      </c>
      <c r="C27" s="12" t="str">
        <f>'001 pr. asignavimai'!O26</f>
        <v>proc.</v>
      </c>
      <c r="D27" s="12">
        <f>'001 pr. asignavimai'!P26</f>
        <v>22</v>
      </c>
      <c r="E27" s="12">
        <f>'001 pr. asignavimai'!Q26</f>
        <v>21.7</v>
      </c>
      <c r="F27" s="104">
        <f>'001 pr. asignavimai'!R26</f>
        <v>21.7</v>
      </c>
      <c r="G27" s="215"/>
    </row>
    <row r="28" spans="1:7" ht="15" x14ac:dyDescent="0.2">
      <c r="A28" s="15" t="s">
        <v>190</v>
      </c>
      <c r="B28" s="227" t="str">
        <f>'001 pr. asignavimai'!D31</f>
        <v>"Babrungo" progimnazijos veikla</v>
      </c>
      <c r="C28" s="227"/>
      <c r="D28" s="227"/>
      <c r="E28" s="227"/>
      <c r="F28" s="227"/>
      <c r="G28" s="214" t="s">
        <v>25</v>
      </c>
    </row>
    <row r="29" spans="1:7" ht="15" x14ac:dyDescent="0.2">
      <c r="A29" s="12" t="str">
        <f>'001 pr. asignavimai'!M31</f>
        <v>V-001-01-01-02-01 (VB)</v>
      </c>
      <c r="B29" s="13" t="str">
        <f>'001 pr. asignavimai'!N31</f>
        <v>Matematikos 8 klasės NMPP, šalies vidurkį pasiekusių mokinių dalis</v>
      </c>
      <c r="C29" s="12" t="str">
        <f>'001 pr. asignavimai'!O31</f>
        <v>proc.</v>
      </c>
      <c r="D29" s="12">
        <f>'001 pr. asignavimai'!P31</f>
        <v>20</v>
      </c>
      <c r="E29" s="12">
        <f>'001 pr. asignavimai'!Q31</f>
        <v>30</v>
      </c>
      <c r="F29" s="104">
        <f>'001 pr. asignavimai'!R31</f>
        <v>30</v>
      </c>
      <c r="G29" s="218"/>
    </row>
    <row r="30" spans="1:7" ht="15" x14ac:dyDescent="0.2">
      <c r="A30" s="12" t="str">
        <f>'001 pr. asignavimai'!M32</f>
        <v>V-001-01-01-02-02 (VB)</v>
      </c>
      <c r="B30" s="13" t="str">
        <f>'001 pr. asignavimai'!N32</f>
        <v>Be pateisinamos priežasties praleistų pamokų dalis nuo visų praleistų pamokų skaičiaus</v>
      </c>
      <c r="C30" s="12" t="str">
        <f>'001 pr. asignavimai'!O32</f>
        <v>proc.</v>
      </c>
      <c r="D30" s="12">
        <f>'001 pr. asignavimai'!P32</f>
        <v>3.1</v>
      </c>
      <c r="E30" s="12">
        <f>'001 pr. asignavimai'!Q32</f>
        <v>3</v>
      </c>
      <c r="F30" s="104">
        <f>'001 pr. asignavimai'!R32</f>
        <v>2.9</v>
      </c>
      <c r="G30" s="218"/>
    </row>
    <row r="31" spans="1:7" ht="15" x14ac:dyDescent="0.2">
      <c r="A31" s="12" t="str">
        <f>'001 pr. asignavimai'!M33</f>
        <v>V-001-01-01-02-03 (VB)</v>
      </c>
      <c r="B31" s="13" t="str">
        <f>'001 pr. asignavimai'!N33</f>
        <v>Pedagogų, kėlusių kvalifikaciją, dalis</v>
      </c>
      <c r="C31" s="12" t="str">
        <f>'001 pr. asignavimai'!O33</f>
        <v>proc.</v>
      </c>
      <c r="D31" s="12">
        <f>'001 pr. asignavimai'!P33</f>
        <v>100</v>
      </c>
      <c r="E31" s="12">
        <f>'001 pr. asignavimai'!Q33</f>
        <v>100</v>
      </c>
      <c r="F31" s="104">
        <f>'001 pr. asignavimai'!R33</f>
        <v>100</v>
      </c>
      <c r="G31" s="218"/>
    </row>
    <row r="32" spans="1:7" ht="15" x14ac:dyDescent="0.2">
      <c r="A32" s="12" t="str">
        <f>'001 pr. asignavimai'!M34</f>
        <v>V-001-01-01-02-04 (VB)</v>
      </c>
      <c r="B32" s="13" t="str">
        <f>'001 pr. asignavimai'!N34</f>
        <v>Švietimo pagalbos darbuotojų (etatų), tenkančių 100 mokinių, skaičius</v>
      </c>
      <c r="C32" s="12" t="str">
        <f>'001 pr. asignavimai'!O34</f>
        <v>koef.</v>
      </c>
      <c r="D32" s="12">
        <f>'001 pr. asignavimai'!P34</f>
        <v>1.2</v>
      </c>
      <c r="E32" s="12">
        <f>'001 pr. asignavimai'!Q34</f>
        <v>1.3</v>
      </c>
      <c r="F32" s="104">
        <f>'001 pr. asignavimai'!R34</f>
        <v>1.4</v>
      </c>
      <c r="G32" s="218"/>
    </row>
    <row r="33" spans="1:7" ht="15" x14ac:dyDescent="0.2">
      <c r="A33" s="12" t="str">
        <f>'001 pr. asignavimai'!M35</f>
        <v>V-001-01-01-02-05 (VB)</v>
      </c>
      <c r="B33" s="13" t="str">
        <f>'001 pr. asignavimai'!N35</f>
        <v>Mokinių, lankančių neformaliojo švietimo programas (organizuojamas mokyklos), dalis</v>
      </c>
      <c r="C33" s="12" t="str">
        <f>'001 pr. asignavimai'!O35</f>
        <v>proc.</v>
      </c>
      <c r="D33" s="12">
        <f>'001 pr. asignavimai'!P35</f>
        <v>76</v>
      </c>
      <c r="E33" s="12">
        <f>'001 pr. asignavimai'!Q35</f>
        <v>77</v>
      </c>
      <c r="F33" s="104">
        <f>'001 pr. asignavimai'!R35</f>
        <v>78</v>
      </c>
      <c r="G33" s="218"/>
    </row>
    <row r="34" spans="1:7" ht="15" x14ac:dyDescent="0.2">
      <c r="A34" s="12" t="str">
        <f>'001 pr. asignavimai'!M36</f>
        <v>V-001-01-01-02-06</v>
      </c>
      <c r="B34" s="13" t="str">
        <f>'001 pr. asignavimai'!N36</f>
        <v>Nepedagoginių darbuotojų etatų dalis nuo bendro darbuotojų etatų skaičiaus</v>
      </c>
      <c r="C34" s="12" t="str">
        <f>'001 pr. asignavimai'!O36</f>
        <v>proc.</v>
      </c>
      <c r="D34" s="12">
        <f>'001 pr. asignavimai'!P36</f>
        <v>34</v>
      </c>
      <c r="E34" s="12">
        <f>'001 pr. asignavimai'!Q36</f>
        <v>35</v>
      </c>
      <c r="F34" s="104">
        <f>'001 pr. asignavimai'!R36</f>
        <v>36</v>
      </c>
      <c r="G34" s="215"/>
    </row>
    <row r="35" spans="1:7" ht="15" x14ac:dyDescent="0.2">
      <c r="A35" s="15" t="s">
        <v>191</v>
      </c>
      <c r="B35" s="227" t="str">
        <f>'001 pr. asignavimai'!D41</f>
        <v>"Ryto" pagrindinės mokyklos veikla</v>
      </c>
      <c r="C35" s="227"/>
      <c r="D35" s="227"/>
      <c r="E35" s="227"/>
      <c r="F35" s="227"/>
      <c r="G35" s="214" t="s">
        <v>25</v>
      </c>
    </row>
    <row r="36" spans="1:7" ht="30" x14ac:dyDescent="0.2">
      <c r="A36" s="12" t="str">
        <f>'001 pr. asignavimai'!M41</f>
        <v>V-001-01-01-03-01 (VB)</v>
      </c>
      <c r="B36" s="13" t="str">
        <f>'001 pr. asignavimai'!N41</f>
        <v>Pagrindinio ugdymo pasiekimų patikrinimo metu bent pagrindinį mokymosi pasiekimų lygį pasiekusių mokinių dalis (lietuvių kalba, matematika)</v>
      </c>
      <c r="C36" s="12" t="str">
        <f>'001 pr. asignavimai'!O41</f>
        <v>proc.</v>
      </c>
      <c r="D36" s="12">
        <f>'001 pr. asignavimai'!P41</f>
        <v>55</v>
      </c>
      <c r="E36" s="12">
        <f>'001 pr. asignavimai'!Q41</f>
        <v>60</v>
      </c>
      <c r="F36" s="104">
        <f>'001 pr. asignavimai'!R41</f>
        <v>65</v>
      </c>
      <c r="G36" s="218"/>
    </row>
    <row r="37" spans="1:7" ht="15" x14ac:dyDescent="0.2">
      <c r="A37" s="12" t="str">
        <f>'001 pr. asignavimai'!M42</f>
        <v>V-001-01-01-03-02 (VB)</v>
      </c>
      <c r="B37" s="13" t="str">
        <f>'001 pr. asignavimai'!N42</f>
        <v>Be pateisinamos priežasties praleistų pamokų dalis nuo visų praleistų pamokų skaičiaus</v>
      </c>
      <c r="C37" s="12" t="str">
        <f>'001 pr. asignavimai'!O42</f>
        <v>proc.</v>
      </c>
      <c r="D37" s="12">
        <f>'001 pr. asignavimai'!P42</f>
        <v>3.5</v>
      </c>
      <c r="E37" s="12">
        <f>'001 pr. asignavimai'!Q42</f>
        <v>3.2</v>
      </c>
      <c r="F37" s="104">
        <f>'001 pr. asignavimai'!R42</f>
        <v>2.8</v>
      </c>
      <c r="G37" s="218"/>
    </row>
    <row r="38" spans="1:7" ht="15" x14ac:dyDescent="0.2">
      <c r="A38" s="12" t="str">
        <f>'001 pr. asignavimai'!M43</f>
        <v>V-001-01-01-03-03 (VB)</v>
      </c>
      <c r="B38" s="13" t="str">
        <f>'001 pr. asignavimai'!N43</f>
        <v>Pedagogų, kėlusių kvalifikaciją, dalis</v>
      </c>
      <c r="C38" s="12" t="str">
        <f>'001 pr. asignavimai'!O43</f>
        <v>proc.</v>
      </c>
      <c r="D38" s="12">
        <f>'001 pr. asignavimai'!P43</f>
        <v>100</v>
      </c>
      <c r="E38" s="12">
        <f>'001 pr. asignavimai'!Q43</f>
        <v>100</v>
      </c>
      <c r="F38" s="104">
        <f>'001 pr. asignavimai'!R43</f>
        <v>100</v>
      </c>
      <c r="G38" s="218"/>
    </row>
    <row r="39" spans="1:7" ht="15" x14ac:dyDescent="0.2">
      <c r="A39" s="12" t="str">
        <f>'001 pr. asignavimai'!M44</f>
        <v>V-001-01-01-03-04 (VB)</v>
      </c>
      <c r="B39" s="13" t="str">
        <f>'001 pr. asignavimai'!N44</f>
        <v>Švietimo pagalbos darbuotojų (etatų), tenkančių 100 mokinių, skaičius</v>
      </c>
      <c r="C39" s="12" t="str">
        <f>'001 pr. asignavimai'!O44</f>
        <v>koef.</v>
      </c>
      <c r="D39" s="12">
        <f>'001 pr. asignavimai'!P44</f>
        <v>1</v>
      </c>
      <c r="E39" s="12">
        <f>'001 pr. asignavimai'!Q44</f>
        <v>1.3</v>
      </c>
      <c r="F39" s="104">
        <f>'001 pr. asignavimai'!R44</f>
        <v>1.4</v>
      </c>
      <c r="G39" s="218"/>
    </row>
    <row r="40" spans="1:7" ht="15" x14ac:dyDescent="0.2">
      <c r="A40" s="12" t="str">
        <f>'001 pr. asignavimai'!M45</f>
        <v>V-001-01-01-03-05 (VB)</v>
      </c>
      <c r="B40" s="13" t="str">
        <f>'001 pr. asignavimai'!N45</f>
        <v>Mokinių, lankančių neformaliojo švietimo programas (organizuojamas mokyklos), dalis</v>
      </c>
      <c r="C40" s="12" t="str">
        <f>'001 pr. asignavimai'!O45</f>
        <v>proc.</v>
      </c>
      <c r="D40" s="12">
        <f>'001 pr. asignavimai'!P45</f>
        <v>65</v>
      </c>
      <c r="E40" s="12">
        <f>'001 pr. asignavimai'!Q45</f>
        <v>68</v>
      </c>
      <c r="F40" s="104">
        <f>'001 pr. asignavimai'!R45</f>
        <v>70</v>
      </c>
      <c r="G40" s="218"/>
    </row>
    <row r="41" spans="1:7" ht="15" x14ac:dyDescent="0.2">
      <c r="A41" s="12" t="str">
        <f>'001 pr. asignavimai'!M46</f>
        <v>V-001-01-01-03-06</v>
      </c>
      <c r="B41" s="13" t="str">
        <f>'001 pr. asignavimai'!N46</f>
        <v>Nepedagoginių darbuotojų etatų dalis nuo bendro darbuotojų etatų skaičiaus</v>
      </c>
      <c r="C41" s="12" t="str">
        <f>'001 pr. asignavimai'!O46</f>
        <v>proc.</v>
      </c>
      <c r="D41" s="12">
        <f>'001 pr. asignavimai'!P46</f>
        <v>22.21</v>
      </c>
      <c r="E41" s="12">
        <f>'001 pr. asignavimai'!Q46</f>
        <v>22.21</v>
      </c>
      <c r="F41" s="104">
        <f>'001 pr. asignavimai'!R46</f>
        <v>22.6</v>
      </c>
      <c r="G41" s="215"/>
    </row>
    <row r="42" spans="1:7" ht="15" x14ac:dyDescent="0.2">
      <c r="A42" s="15" t="s">
        <v>324</v>
      </c>
      <c r="B42" s="227" t="str">
        <f>'001 pr. asignavimai'!D51</f>
        <v>Specialiojo ugdymo centro veikla</v>
      </c>
      <c r="C42" s="227"/>
      <c r="D42" s="227"/>
      <c r="E42" s="227"/>
      <c r="F42" s="227"/>
      <c r="G42" s="214" t="s">
        <v>25</v>
      </c>
    </row>
    <row r="43" spans="1:7" ht="15" x14ac:dyDescent="0.2">
      <c r="A43" s="12" t="str">
        <f>'001 pr. asignavimai'!M51</f>
        <v>V-001-01-01-04-01 (VB)</v>
      </c>
      <c r="B43" s="13" t="str">
        <f>'001 pr. asignavimai'!N51</f>
        <v>Be pateisinamos priežasties praleistų pamokų dalis nuo visų praleistų pamokų skaičiaus</v>
      </c>
      <c r="C43" s="12" t="str">
        <f>'001 pr. asignavimai'!O51</f>
        <v>proc.</v>
      </c>
      <c r="D43" s="12">
        <f>'001 pr. asignavimai'!P51</f>
        <v>3</v>
      </c>
      <c r="E43" s="12">
        <f>'001 pr. asignavimai'!Q51</f>
        <v>3</v>
      </c>
      <c r="F43" s="104">
        <f>'001 pr. asignavimai'!R51</f>
        <v>3</v>
      </c>
      <c r="G43" s="218"/>
    </row>
    <row r="44" spans="1:7" ht="15.75" customHeight="1" x14ac:dyDescent="0.2">
      <c r="A44" s="12" t="str">
        <f>'001 pr. asignavimai'!M52</f>
        <v>V-001-01-01-04-02 (VB)</v>
      </c>
      <c r="B44" s="13" t="str">
        <f>'001 pr. asignavimai'!N52</f>
        <v>Pedagogų, kėlusių kvalifikaciją, dalis</v>
      </c>
      <c r="C44" s="12" t="str">
        <f>'001 pr. asignavimai'!O52</f>
        <v>proc.</v>
      </c>
      <c r="D44" s="12">
        <f>'001 pr. asignavimai'!P52</f>
        <v>100</v>
      </c>
      <c r="E44" s="12">
        <f>'001 pr. asignavimai'!Q52</f>
        <v>100</v>
      </c>
      <c r="F44" s="104">
        <f>'001 pr. asignavimai'!R52</f>
        <v>100</v>
      </c>
      <c r="G44" s="218"/>
    </row>
    <row r="45" spans="1:7" ht="15" x14ac:dyDescent="0.2">
      <c r="A45" s="12" t="str">
        <f>'001 pr. asignavimai'!M53</f>
        <v>V-001-01-01-04-03 (VB)</v>
      </c>
      <c r="B45" s="13" t="str">
        <f>'001 pr. asignavimai'!N53</f>
        <v>Švietimo pagalbos darbuotojų (etatų), tenkančių 100 mokinių, skaičius</v>
      </c>
      <c r="C45" s="12" t="str">
        <f>'001 pr. asignavimai'!O53</f>
        <v>koef.</v>
      </c>
      <c r="D45" s="12">
        <f>'001 pr. asignavimai'!P53</f>
        <v>0.1</v>
      </c>
      <c r="E45" s="12">
        <f>'001 pr. asignavimai'!Q53</f>
        <v>0.1</v>
      </c>
      <c r="F45" s="104">
        <f>'001 pr. asignavimai'!R53</f>
        <v>0.1</v>
      </c>
      <c r="G45" s="218"/>
    </row>
    <row r="46" spans="1:7" ht="15" x14ac:dyDescent="0.2">
      <c r="A46" s="12" t="str">
        <f>'001 pr. asignavimai'!M54</f>
        <v>V-001-01-01-04-04 (VB)</v>
      </c>
      <c r="B46" s="13" t="str">
        <f>'001 pr. asignavimai'!N54</f>
        <v>Mokinių, lankančių neformaliojo švietimo programas (organizuojamas mokyklos), dalis</v>
      </c>
      <c r="C46" s="12" t="str">
        <f>'001 pr. asignavimai'!O54</f>
        <v>proc.</v>
      </c>
      <c r="D46" s="12">
        <f>'001 pr. asignavimai'!P54</f>
        <v>65</v>
      </c>
      <c r="E46" s="12">
        <f>'001 pr. asignavimai'!Q54</f>
        <v>70</v>
      </c>
      <c r="F46" s="104">
        <f>'001 pr. asignavimai'!R54</f>
        <v>75</v>
      </c>
      <c r="G46" s="218"/>
    </row>
    <row r="47" spans="1:7" ht="15" x14ac:dyDescent="0.2">
      <c r="A47" s="12" t="str">
        <f>'001 pr. asignavimai'!M55</f>
        <v>V-001-01-01-04-05 (VB)</v>
      </c>
      <c r="B47" s="13" t="str">
        <f>'001 pr. asignavimai'!N55</f>
        <v>Mokinių, gyvenančių Centro bendrabutyje, dalis</v>
      </c>
      <c r="C47" s="12" t="str">
        <f>'001 pr. asignavimai'!O55</f>
        <v>proc.</v>
      </c>
      <c r="D47" s="12">
        <f>'001 pr. asignavimai'!P55</f>
        <v>45</v>
      </c>
      <c r="E47" s="12">
        <f>'001 pr. asignavimai'!Q55</f>
        <v>45</v>
      </c>
      <c r="F47" s="104">
        <f>'001 pr. asignavimai'!R55</f>
        <v>45</v>
      </c>
      <c r="G47" s="218"/>
    </row>
    <row r="48" spans="1:7" ht="15" x14ac:dyDescent="0.2">
      <c r="A48" s="12" t="str">
        <f>'001 pr. asignavimai'!M56</f>
        <v>V-001-01-01-04-06</v>
      </c>
      <c r="B48" s="13" t="str">
        <f>'001 pr. asignavimai'!N56</f>
        <v>Pavežamų mokinių dalis nuo bendro mokinių skaičiaus</v>
      </c>
      <c r="C48" s="12" t="str">
        <f>'001 pr. asignavimai'!O56</f>
        <v>proc.</v>
      </c>
      <c r="D48" s="12">
        <f>'001 pr. asignavimai'!P56</f>
        <v>0.9</v>
      </c>
      <c r="E48" s="12">
        <f>'001 pr. asignavimai'!Q56</f>
        <v>0.9</v>
      </c>
      <c r="F48" s="104">
        <f>'001 pr. asignavimai'!R56</f>
        <v>0.9</v>
      </c>
      <c r="G48" s="215"/>
    </row>
    <row r="49" spans="1:7" ht="15" x14ac:dyDescent="0.2">
      <c r="A49" s="15" t="s">
        <v>192</v>
      </c>
      <c r="B49" s="227" t="str">
        <f>'001 pr. asignavimai'!D61</f>
        <v>Senamiesčio mokyklos veikla</v>
      </c>
      <c r="C49" s="227"/>
      <c r="D49" s="227"/>
      <c r="E49" s="227"/>
      <c r="F49" s="227"/>
      <c r="G49" s="214" t="s">
        <v>25</v>
      </c>
    </row>
    <row r="50" spans="1:7" ht="30" x14ac:dyDescent="0.2">
      <c r="A50" s="12" t="str">
        <f>'001 pr. asignavimai'!M61</f>
        <v>V-001-01-01-05-01 (VB)</v>
      </c>
      <c r="B50" s="13" t="str">
        <f>'001 pr. asignavimai'!N61</f>
        <v>Pagrindinio ugdymo pasiekimų patikrinimo metu bent pagrindinį mokymosi pasiekimų lygį pasiekusių mokinių dalis (lietuvių kalba, matematika)</v>
      </c>
      <c r="C50" s="12" t="str">
        <f>'001 pr. asignavimai'!O61</f>
        <v>proc.</v>
      </c>
      <c r="D50" s="12">
        <f>'001 pr. asignavimai'!P61</f>
        <v>40</v>
      </c>
      <c r="E50" s="12">
        <f>'001 pr. asignavimai'!Q61</f>
        <v>45</v>
      </c>
      <c r="F50" s="104">
        <f>'001 pr. asignavimai'!R61</f>
        <v>50</v>
      </c>
      <c r="G50" s="218"/>
    </row>
    <row r="51" spans="1:7" ht="15" x14ac:dyDescent="0.2">
      <c r="A51" s="12" t="str">
        <f>'001 pr. asignavimai'!M62</f>
        <v>V-001-01-01-05-02 (VB)</v>
      </c>
      <c r="B51" s="13" t="str">
        <f>'001 pr. asignavimai'!N62</f>
        <v>Be pateisinamos priežasties praleistų pamokų dalis nuo visų praleistų pamokų skaičiaus</v>
      </c>
      <c r="C51" s="12" t="str">
        <f>'001 pr. asignavimai'!O62</f>
        <v>proc.</v>
      </c>
      <c r="D51" s="143">
        <f>'001 pr. asignavimai'!P62</f>
        <v>3.2</v>
      </c>
      <c r="E51" s="143">
        <f>'001 pr. asignavimai'!Q62</f>
        <v>3.1</v>
      </c>
      <c r="F51" s="144">
        <f>'001 pr. asignavimai'!R62</f>
        <v>3</v>
      </c>
      <c r="G51" s="218"/>
    </row>
    <row r="52" spans="1:7" ht="15" x14ac:dyDescent="0.2">
      <c r="A52" s="12" t="str">
        <f>'001 pr. asignavimai'!M63</f>
        <v>V-001-01-01-05-03 (VB)</v>
      </c>
      <c r="B52" s="13" t="str">
        <f>'001 pr. asignavimai'!N63</f>
        <v>Pedagogų, kėlusių kvalifikaciją, dalis</v>
      </c>
      <c r="C52" s="12" t="str">
        <f>'001 pr. asignavimai'!O63</f>
        <v>proc.</v>
      </c>
      <c r="D52" s="12">
        <f>'001 pr. asignavimai'!P63</f>
        <v>100</v>
      </c>
      <c r="E52" s="12">
        <f>'001 pr. asignavimai'!Q63</f>
        <v>100</v>
      </c>
      <c r="F52" s="104">
        <f>'001 pr. asignavimai'!R63</f>
        <v>100</v>
      </c>
      <c r="G52" s="218"/>
    </row>
    <row r="53" spans="1:7" ht="15" x14ac:dyDescent="0.2">
      <c r="A53" s="12" t="str">
        <f>'001 pr. asignavimai'!M64</f>
        <v>V-001-01-01-05-04 (VB)</v>
      </c>
      <c r="B53" s="13" t="str">
        <f>'001 pr. asignavimai'!N64</f>
        <v>Švietimo pagalbos darbuotojų (etatų), tenkančių 100 mokinių, skaičius</v>
      </c>
      <c r="C53" s="12" t="str">
        <f>'001 pr. asignavimai'!O64</f>
        <v>koef.</v>
      </c>
      <c r="D53" s="12">
        <f>'001 pr. asignavimai'!P64</f>
        <v>0.65</v>
      </c>
      <c r="E53" s="12">
        <f>'001 pr. asignavimai'!Q64</f>
        <v>0.7</v>
      </c>
      <c r="F53" s="104">
        <f>'001 pr. asignavimai'!R64</f>
        <v>0.75</v>
      </c>
      <c r="G53" s="218"/>
    </row>
    <row r="54" spans="1:7" ht="15" x14ac:dyDescent="0.2">
      <c r="A54" s="12" t="str">
        <f>'001 pr. asignavimai'!M65</f>
        <v>V-001-01-01-05-05 (VB)</v>
      </c>
      <c r="B54" s="13" t="str">
        <f>'001 pr. asignavimai'!N65</f>
        <v>Mokinių, lankančių neformaliojo švietimo programas (organizuojamas mokyklos), dalis</v>
      </c>
      <c r="C54" s="12" t="str">
        <f>'001 pr. asignavimai'!O65</f>
        <v>proc.</v>
      </c>
      <c r="D54" s="12">
        <f>'001 pr. asignavimai'!P65</f>
        <v>56.7</v>
      </c>
      <c r="E54" s="12">
        <f>'001 pr. asignavimai'!Q65</f>
        <v>58</v>
      </c>
      <c r="F54" s="104">
        <f>'001 pr. asignavimai'!R65</f>
        <v>60</v>
      </c>
      <c r="G54" s="218"/>
    </row>
    <row r="55" spans="1:7" ht="15" x14ac:dyDescent="0.2">
      <c r="A55" s="12" t="str">
        <f>'001 pr. asignavimai'!M66</f>
        <v>V-001-01-01-05-06</v>
      </c>
      <c r="B55" s="13" t="str">
        <f>'001 pr. asignavimai'!N66</f>
        <v>Nepedagoginių darbuotojų etatų dalis nuo bendro darbuotojų etatų skaičiaus</v>
      </c>
      <c r="C55" s="12" t="str">
        <f>'001 pr. asignavimai'!O66</f>
        <v>proc.</v>
      </c>
      <c r="D55" s="12">
        <f>'001 pr. asignavimai'!P66</f>
        <v>26</v>
      </c>
      <c r="E55" s="12">
        <f>'001 pr. asignavimai'!Q66</f>
        <v>27</v>
      </c>
      <c r="F55" s="104">
        <f>'001 pr. asignavimai'!R66</f>
        <v>30</v>
      </c>
      <c r="G55" s="215"/>
    </row>
    <row r="56" spans="1:7" ht="15" customHeight="1" x14ac:dyDescent="0.2">
      <c r="A56" s="15" t="s">
        <v>193</v>
      </c>
      <c r="B56" s="227" t="str">
        <f>'001 pr. asignavimai'!D71</f>
        <v>Liepijų mokyklos veikla</v>
      </c>
      <c r="C56" s="227"/>
      <c r="D56" s="227"/>
      <c r="E56" s="227"/>
      <c r="F56" s="227"/>
      <c r="G56" s="214" t="s">
        <v>25</v>
      </c>
    </row>
    <row r="57" spans="1:7" ht="30" x14ac:dyDescent="0.2">
      <c r="A57" s="12" t="str">
        <f>'001 pr. asignavimai'!M71</f>
        <v>V-001-01-01-06-01 (VB)</v>
      </c>
      <c r="B57" s="13" t="str">
        <f>'001 pr. asignavimai'!N71</f>
        <v>Pagrindinio ugdymo pasiekimų patikrinimo metu bent pagrindinį mokymosi pasiekimų lygį pasiekusių mokinių dalis (lietuvių kalba, matematika)</v>
      </c>
      <c r="C57" s="12" t="str">
        <f>'001 pr. asignavimai'!O71</f>
        <v>proc.</v>
      </c>
      <c r="D57" s="12">
        <f>'001 pr. asignavimai'!P71</f>
        <v>50</v>
      </c>
      <c r="E57" s="12">
        <f>'001 pr. asignavimai'!Q71</f>
        <v>50</v>
      </c>
      <c r="F57" s="104">
        <f>'001 pr. asignavimai'!R71</f>
        <v>50</v>
      </c>
      <c r="G57" s="218"/>
    </row>
    <row r="58" spans="1:7" ht="15" x14ac:dyDescent="0.2">
      <c r="A58" s="12" t="str">
        <f>'001 pr. asignavimai'!M72</f>
        <v>V-001-01-01-06-02 (VB)</v>
      </c>
      <c r="B58" s="13" t="str">
        <f>'001 pr. asignavimai'!N72</f>
        <v>Be pateisinamos priežasties praleistų pamokų dalis nuo visų praleistų pamokų skaičiaus</v>
      </c>
      <c r="C58" s="12" t="str">
        <f>'001 pr. asignavimai'!O72</f>
        <v>proc.</v>
      </c>
      <c r="D58" s="12">
        <f>'001 pr. asignavimai'!P72</f>
        <v>3</v>
      </c>
      <c r="E58" s="12">
        <f>'001 pr. asignavimai'!Q72</f>
        <v>3</v>
      </c>
      <c r="F58" s="104">
        <f>'001 pr. asignavimai'!R72</f>
        <v>3</v>
      </c>
      <c r="G58" s="218"/>
    </row>
    <row r="59" spans="1:7" ht="15" x14ac:dyDescent="0.2">
      <c r="A59" s="12" t="str">
        <f>'001 pr. asignavimai'!M73</f>
        <v>V-001-01-01-06-03 (VB)</v>
      </c>
      <c r="B59" s="13" t="str">
        <f>'001 pr. asignavimai'!N73</f>
        <v>Pedagogų, kėlusių kvalifikaciją, dalis</v>
      </c>
      <c r="C59" s="12" t="str">
        <f>'001 pr. asignavimai'!O73</f>
        <v>proc.</v>
      </c>
      <c r="D59" s="12">
        <f>'001 pr. asignavimai'!P73</f>
        <v>100</v>
      </c>
      <c r="E59" s="12">
        <f>'001 pr. asignavimai'!Q73</f>
        <v>100</v>
      </c>
      <c r="F59" s="104">
        <f>'001 pr. asignavimai'!R73</f>
        <v>100</v>
      </c>
      <c r="G59" s="218"/>
    </row>
    <row r="60" spans="1:7" ht="15" x14ac:dyDescent="0.2">
      <c r="A60" s="12" t="str">
        <f>'001 pr. asignavimai'!M74</f>
        <v>V-001-01-01-06-04 (VB)</v>
      </c>
      <c r="B60" s="13" t="str">
        <f>'001 pr. asignavimai'!N74</f>
        <v>Švietimo pagalbos darbuotojų (etatų), tenkančių 100 mokinių, skaičius</v>
      </c>
      <c r="C60" s="12" t="str">
        <f>'001 pr. asignavimai'!O74</f>
        <v>koef.</v>
      </c>
      <c r="D60" s="12">
        <f>'001 pr. asignavimai'!P74</f>
        <v>6</v>
      </c>
      <c r="E60" s="12">
        <f>'001 pr. asignavimai'!Q74</f>
        <v>6</v>
      </c>
      <c r="F60" s="104">
        <f>'001 pr. asignavimai'!R74</f>
        <v>6</v>
      </c>
      <c r="G60" s="218"/>
    </row>
    <row r="61" spans="1:7" ht="15" x14ac:dyDescent="0.2">
      <c r="A61" s="12" t="str">
        <f>'001 pr. asignavimai'!M75</f>
        <v>V-001-01-01-06-05 (VB)</v>
      </c>
      <c r="B61" s="13" t="str">
        <f>'001 pr. asignavimai'!N75</f>
        <v>Mokinių, lankančių neformaliojo švietimo programas (organizuojamas mokyklos), dalis</v>
      </c>
      <c r="C61" s="12" t="str">
        <f>'001 pr. asignavimai'!O75</f>
        <v>proc.</v>
      </c>
      <c r="D61" s="12">
        <f>'001 pr. asignavimai'!P75</f>
        <v>80</v>
      </c>
      <c r="E61" s="12">
        <f>'001 pr. asignavimai'!Q75</f>
        <v>82</v>
      </c>
      <c r="F61" s="104">
        <f>'001 pr. asignavimai'!R75</f>
        <v>82</v>
      </c>
      <c r="G61" s="218"/>
    </row>
    <row r="62" spans="1:7" ht="15" x14ac:dyDescent="0.2">
      <c r="A62" s="12" t="str">
        <f>'001 pr. asignavimai'!M76</f>
        <v>V-001-01-01-06-06</v>
      </c>
      <c r="B62" s="13" t="str">
        <f>'001 pr. asignavimai'!N76</f>
        <v>Nepedagoginių darbuotojų etatų dalis nuo bendro darbuotojų etatų skaičiaus</v>
      </c>
      <c r="C62" s="12" t="str">
        <f>'001 pr. asignavimai'!O76</f>
        <v>proc.</v>
      </c>
      <c r="D62" s="12">
        <f>'001 pr. asignavimai'!P76</f>
        <v>42</v>
      </c>
      <c r="E62" s="12">
        <f>'001 pr. asignavimai'!Q76</f>
        <v>42</v>
      </c>
      <c r="F62" s="104">
        <f>'001 pr. asignavimai'!R76</f>
        <v>42</v>
      </c>
      <c r="G62" s="215"/>
    </row>
    <row r="63" spans="1:7" ht="15" x14ac:dyDescent="0.2">
      <c r="A63" s="15" t="s">
        <v>194</v>
      </c>
      <c r="B63" s="227" t="str">
        <f>'001 pr. asignavimai'!D81</f>
        <v>Alsėdžių Stanislovo Narutavičiaus gimnazijos veikla</v>
      </c>
      <c r="C63" s="227"/>
      <c r="D63" s="227"/>
      <c r="E63" s="227"/>
      <c r="F63" s="227"/>
      <c r="G63" s="214" t="s">
        <v>25</v>
      </c>
    </row>
    <row r="64" spans="1:7" ht="15" x14ac:dyDescent="0.2">
      <c r="A64" s="12" t="str">
        <f>'001 pr. asignavimai'!M81</f>
        <v>V-001-01-01-07-01 (VB)</v>
      </c>
      <c r="B64" s="13" t="str">
        <f>'001 pr. asignavimai'!N81</f>
        <v>Tris ir daugiau valstybinių brandos egzaminų išlaikiusių abiturientų dalis</v>
      </c>
      <c r="C64" s="12" t="str">
        <f>'001 pr. asignavimai'!O81</f>
        <v>proc.</v>
      </c>
      <c r="D64" s="12">
        <f>'001 pr. asignavimai'!P81</f>
        <v>74</v>
      </c>
      <c r="E64" s="12">
        <f>'001 pr. asignavimai'!Q81</f>
        <v>76</v>
      </c>
      <c r="F64" s="104">
        <f>'001 pr. asignavimai'!R81</f>
        <v>76</v>
      </c>
      <c r="G64" s="218"/>
    </row>
    <row r="65" spans="1:7" ht="15" x14ac:dyDescent="0.2">
      <c r="A65" s="12" t="str">
        <f>'001 pr. asignavimai'!M82</f>
        <v>V-001-01-01-07-02 (VB)</v>
      </c>
      <c r="B65" s="13" t="str">
        <f>'001 pr. asignavimai'!N82</f>
        <v>Be pateisinamos priežasties praleistų pamokų dalis nuo visų praleistų pamokų skaičiaus</v>
      </c>
      <c r="C65" s="12" t="str">
        <f>'001 pr. asignavimai'!O82</f>
        <v>proc.</v>
      </c>
      <c r="D65" s="12">
        <f>'001 pr. asignavimai'!P82</f>
        <v>31</v>
      </c>
      <c r="E65" s="12">
        <f>'001 pr. asignavimai'!Q82</f>
        <v>30</v>
      </c>
      <c r="F65" s="104">
        <f>'001 pr. asignavimai'!R82</f>
        <v>20</v>
      </c>
      <c r="G65" s="218"/>
    </row>
    <row r="66" spans="1:7" ht="15" x14ac:dyDescent="0.2">
      <c r="A66" s="12" t="str">
        <f>'001 pr. asignavimai'!M83</f>
        <v>V-001-01-01-07-03 (VB)</v>
      </c>
      <c r="B66" s="13" t="str">
        <f>'001 pr. asignavimai'!N83</f>
        <v>Pedagogų, kėlusių kvalifikaciją, dalis</v>
      </c>
      <c r="C66" s="12" t="str">
        <f>'001 pr. asignavimai'!O83</f>
        <v>proc.</v>
      </c>
      <c r="D66" s="12">
        <f>'001 pr. asignavimai'!P83</f>
        <v>100</v>
      </c>
      <c r="E66" s="12">
        <f>'001 pr. asignavimai'!Q83</f>
        <v>100</v>
      </c>
      <c r="F66" s="104">
        <f>'001 pr. asignavimai'!R83</f>
        <v>100</v>
      </c>
      <c r="G66" s="218"/>
    </row>
    <row r="67" spans="1:7" ht="15" x14ac:dyDescent="0.2">
      <c r="A67" s="12" t="str">
        <f>'001 pr. asignavimai'!M84</f>
        <v>V-001-01-01-07-04 (VB)</v>
      </c>
      <c r="B67" s="13" t="str">
        <f>'001 pr. asignavimai'!N84</f>
        <v>Švietimo pagalbos darbuotojų (etatų), tenkančių 100 mokinių, skaičius</v>
      </c>
      <c r="C67" s="12" t="str">
        <f>'001 pr. asignavimai'!O84</f>
        <v>koef.</v>
      </c>
      <c r="D67" s="12" t="str">
        <f>'001 pr. asignavimai'!P84</f>
        <v>3.6</v>
      </c>
      <c r="E67" s="12" t="str">
        <f>'001 pr. asignavimai'!Q84</f>
        <v>4.0</v>
      </c>
      <c r="F67" s="104" t="str">
        <f>'001 pr. asignavimai'!R84</f>
        <v>4.4</v>
      </c>
      <c r="G67" s="218"/>
    </row>
    <row r="68" spans="1:7" ht="15" x14ac:dyDescent="0.2">
      <c r="A68" s="12" t="str">
        <f>'001 pr. asignavimai'!M85</f>
        <v>V-001-01-01-07-05 (VB)</v>
      </c>
      <c r="B68" s="13" t="str">
        <f>'001 pr. asignavimai'!N85</f>
        <v>Mokinių, lankančių neformaliojo švietimo programas (organizuojamas mokyklos), dalis</v>
      </c>
      <c r="C68" s="12" t="str">
        <f>'001 pr. asignavimai'!O85</f>
        <v>proc.</v>
      </c>
      <c r="D68" s="12">
        <f>'001 pr. asignavimai'!P85</f>
        <v>70</v>
      </c>
      <c r="E68" s="12">
        <f>'001 pr. asignavimai'!Q85</f>
        <v>70</v>
      </c>
      <c r="F68" s="104">
        <f>'001 pr. asignavimai'!R85</f>
        <v>70</v>
      </c>
      <c r="G68" s="218"/>
    </row>
    <row r="69" spans="1:7" ht="15" x14ac:dyDescent="0.2">
      <c r="A69" s="109" t="str">
        <f>'001 pr. asignavimai'!M86</f>
        <v>V-001-01-01-07-06</v>
      </c>
      <c r="B69" s="13" t="str">
        <f>'001 pr. asignavimai'!N86</f>
        <v>Nepedagoginių darbuotojų etatų dalis nuo bendro darbuotojų etatų skaičiaus</v>
      </c>
      <c r="C69" s="12" t="str">
        <f>'001 pr. asignavimai'!O86</f>
        <v>proc.</v>
      </c>
      <c r="D69" s="12">
        <f>'001 pr. asignavimai'!P86</f>
        <v>47</v>
      </c>
      <c r="E69" s="12">
        <f>'001 pr. asignavimai'!Q86</f>
        <v>47</v>
      </c>
      <c r="F69" s="104">
        <f>'001 pr. asignavimai'!R86</f>
        <v>47</v>
      </c>
      <c r="G69" s="215"/>
    </row>
    <row r="70" spans="1:7" ht="15" x14ac:dyDescent="0.2">
      <c r="A70" s="15" t="s">
        <v>195</v>
      </c>
      <c r="B70" s="227" t="str">
        <f>'001 pr. asignavimai'!D91</f>
        <v>Kulių gimnazijos veikla</v>
      </c>
      <c r="C70" s="227"/>
      <c r="D70" s="227"/>
      <c r="E70" s="227"/>
      <c r="F70" s="227"/>
      <c r="G70" s="214" t="s">
        <v>25</v>
      </c>
    </row>
    <row r="71" spans="1:7" ht="15" x14ac:dyDescent="0.2">
      <c r="A71" s="12" t="str">
        <f>'001 pr. asignavimai'!M91</f>
        <v>V-001-01-01-08-01 (VB)</v>
      </c>
      <c r="B71" s="13" t="str">
        <f>'001 pr. asignavimai'!N91</f>
        <v>Tris ir daugiau valstybinių brandos egzaminų išlaikiusių abiturientų dalis</v>
      </c>
      <c r="C71" s="12" t="str">
        <f>'001 pr. asignavimai'!O91</f>
        <v>proc.</v>
      </c>
      <c r="D71" s="12">
        <f>'001 pr. asignavimai'!P91</f>
        <v>96</v>
      </c>
      <c r="E71" s="12">
        <f>'001 pr. asignavimai'!Q91</f>
        <v>96</v>
      </c>
      <c r="F71" s="104">
        <f>'001 pr. asignavimai'!R91</f>
        <v>96</v>
      </c>
      <c r="G71" s="218"/>
    </row>
    <row r="72" spans="1:7" ht="15" customHeight="1" x14ac:dyDescent="0.2">
      <c r="A72" s="12" t="str">
        <f>'001 pr. asignavimai'!M92</f>
        <v>V-001-01-01-08-02 (VB)</v>
      </c>
      <c r="B72" s="13" t="str">
        <f>'001 pr. asignavimai'!N92</f>
        <v>Be pateisinamos priežasties praleistų pamokų dalis nuo visų praleistų pamokų skaičiaus</v>
      </c>
      <c r="C72" s="12" t="str">
        <f>'001 pr. asignavimai'!O92</f>
        <v>proc.</v>
      </c>
      <c r="D72" s="12">
        <f>'001 pr. asignavimai'!P92</f>
        <v>4</v>
      </c>
      <c r="E72" s="12">
        <f>'001 pr. asignavimai'!Q92</f>
        <v>3</v>
      </c>
      <c r="F72" s="104">
        <f>'001 pr. asignavimai'!R92</f>
        <v>3</v>
      </c>
      <c r="G72" s="218"/>
    </row>
    <row r="73" spans="1:7" ht="15" x14ac:dyDescent="0.2">
      <c r="A73" s="12" t="str">
        <f>'001 pr. asignavimai'!M93</f>
        <v>V-001-01-01-08-03 (VB)</v>
      </c>
      <c r="B73" s="13" t="str">
        <f>'001 pr. asignavimai'!N93</f>
        <v>Pedagogų, kėlusių kvalifikaciją, dalis</v>
      </c>
      <c r="C73" s="12" t="str">
        <f>'001 pr. asignavimai'!O93</f>
        <v>proc.</v>
      </c>
      <c r="D73" s="12">
        <f>'001 pr. asignavimai'!P93</f>
        <v>100</v>
      </c>
      <c r="E73" s="12">
        <f>'001 pr. asignavimai'!Q93</f>
        <v>100</v>
      </c>
      <c r="F73" s="104">
        <f>'001 pr. asignavimai'!R93</f>
        <v>100</v>
      </c>
      <c r="G73" s="218"/>
    </row>
    <row r="74" spans="1:7" ht="15" x14ac:dyDescent="0.2">
      <c r="A74" s="12" t="str">
        <f>'001 pr. asignavimai'!M94</f>
        <v>V-001-01-01-08-04 (VB)</v>
      </c>
      <c r="B74" s="13" t="str">
        <f>'001 pr. asignavimai'!N94</f>
        <v>Švietimo pagalbos darbuotojų (etatų), tenkančių 100 mokinių, skaičius</v>
      </c>
      <c r="C74" s="12" t="str">
        <f>'001 pr. asignavimai'!O94</f>
        <v>koef.</v>
      </c>
      <c r="D74" s="12">
        <f>'001 pr. asignavimai'!P94</f>
        <v>6</v>
      </c>
      <c r="E74" s="12">
        <f>'001 pr. asignavimai'!Q94</f>
        <v>6</v>
      </c>
      <c r="F74" s="104">
        <f>'001 pr. asignavimai'!R94</f>
        <v>6</v>
      </c>
      <c r="G74" s="218"/>
    </row>
    <row r="75" spans="1:7" ht="15" x14ac:dyDescent="0.2">
      <c r="A75" s="12" t="str">
        <f>'001 pr. asignavimai'!M95</f>
        <v>V-001-01-01-08-05 (VB)</v>
      </c>
      <c r="B75" s="13" t="str">
        <f>'001 pr. asignavimai'!N95</f>
        <v>Mokinių, lankančių neformaliojo švietimo programas (organizuojamas mokyklos), dalis</v>
      </c>
      <c r="C75" s="12" t="str">
        <f>'001 pr. asignavimai'!O95</f>
        <v>proc.</v>
      </c>
      <c r="D75" s="12">
        <f>'001 pr. asignavimai'!P95</f>
        <v>70</v>
      </c>
      <c r="E75" s="12">
        <f>'001 pr. asignavimai'!Q95</f>
        <v>70</v>
      </c>
      <c r="F75" s="104">
        <f>'001 pr. asignavimai'!R95</f>
        <v>70</v>
      </c>
      <c r="G75" s="218"/>
    </row>
    <row r="76" spans="1:7" ht="15" x14ac:dyDescent="0.2">
      <c r="A76" s="12" t="str">
        <f>'001 pr. asignavimai'!M96</f>
        <v>V-001-01-01-08-06</v>
      </c>
      <c r="B76" s="13" t="str">
        <f>'001 pr. asignavimai'!N96</f>
        <v>Nepedagoginių darbuotojų etatų dalis nuo bendro darbuotojų etatų skaičiaus</v>
      </c>
      <c r="C76" s="12" t="str">
        <f>'001 pr. asignavimai'!O96</f>
        <v>proc.</v>
      </c>
      <c r="D76" s="12">
        <f>'001 pr. asignavimai'!P96</f>
        <v>31.11</v>
      </c>
      <c r="E76" s="12">
        <f>'001 pr. asignavimai'!Q96</f>
        <v>31.5</v>
      </c>
      <c r="F76" s="104">
        <f>'001 pr. asignavimai'!R96</f>
        <v>32</v>
      </c>
      <c r="G76" s="215"/>
    </row>
    <row r="77" spans="1:7" ht="15" customHeight="1" x14ac:dyDescent="0.2">
      <c r="A77" s="15" t="s">
        <v>196</v>
      </c>
      <c r="B77" s="227" t="str">
        <f>'001 pr. asignavimai'!D101</f>
        <v>"Saulės" gimnazijos veikla</v>
      </c>
      <c r="C77" s="227"/>
      <c r="D77" s="227"/>
      <c r="E77" s="227"/>
      <c r="F77" s="227"/>
      <c r="G77" s="214" t="s">
        <v>25</v>
      </c>
    </row>
    <row r="78" spans="1:7" ht="15" x14ac:dyDescent="0.2">
      <c r="A78" s="12" t="str">
        <f>'001 pr. asignavimai'!M101</f>
        <v>V-001-01-01-09-01 (VB)</v>
      </c>
      <c r="B78" s="13" t="str">
        <f>'001 pr. asignavimai'!N101</f>
        <v>Tris ir daugiau valstybinių brandos egzaminų išlaikiusių abiturientų dalis</v>
      </c>
      <c r="C78" s="12" t="str">
        <f>'001 pr. asignavimai'!O101</f>
        <v>proc.</v>
      </c>
      <c r="D78" s="12">
        <f>'001 pr. asignavimai'!P101</f>
        <v>19</v>
      </c>
      <c r="E78" s="12">
        <f>'001 pr. asignavimai'!Q101</f>
        <v>20</v>
      </c>
      <c r="F78" s="104">
        <f>'001 pr. asignavimai'!R101</f>
        <v>25</v>
      </c>
      <c r="G78" s="218"/>
    </row>
    <row r="79" spans="1:7" ht="15" customHeight="1" x14ac:dyDescent="0.2">
      <c r="A79" s="12" t="str">
        <f>'001 pr. asignavimai'!M102</f>
        <v>V-001-01-01-09-02 (VB)</v>
      </c>
      <c r="B79" s="13" t="str">
        <f>'001 pr. asignavimai'!N102</f>
        <v>Be pateisinamos priežasties praleistų pamokų dalis nuo visų praleistų pamokų skaičiaus</v>
      </c>
      <c r="C79" s="12" t="str">
        <f>'001 pr. asignavimai'!O102</f>
        <v>proc.</v>
      </c>
      <c r="D79" s="12">
        <f>'001 pr. asignavimai'!P102</f>
        <v>21.5</v>
      </c>
      <c r="E79" s="12">
        <f>'001 pr. asignavimai'!Q102</f>
        <v>21</v>
      </c>
      <c r="F79" s="104">
        <f>'001 pr. asignavimai'!R102</f>
        <v>16</v>
      </c>
      <c r="G79" s="218"/>
    </row>
    <row r="80" spans="1:7" ht="15" x14ac:dyDescent="0.2">
      <c r="A80" s="12" t="str">
        <f>'001 pr. asignavimai'!M103</f>
        <v>V-001-01-01-09-03 (VB)</v>
      </c>
      <c r="B80" s="13" t="str">
        <f>'001 pr. asignavimai'!N103</f>
        <v>Pedagogų, kėlusių kvalifikaciją, dalis</v>
      </c>
      <c r="C80" s="12" t="str">
        <f>'001 pr. asignavimai'!O103</f>
        <v>proc.</v>
      </c>
      <c r="D80" s="12">
        <f>'001 pr. asignavimai'!P103</f>
        <v>54</v>
      </c>
      <c r="E80" s="12">
        <f>'001 pr. asignavimai'!Q103</f>
        <v>54</v>
      </c>
      <c r="F80" s="104">
        <f>'001 pr. asignavimai'!R103</f>
        <v>70</v>
      </c>
      <c r="G80" s="218"/>
    </row>
    <row r="81" spans="1:7" ht="15" x14ac:dyDescent="0.2">
      <c r="A81" s="12" t="str">
        <f>'001 pr. asignavimai'!M104</f>
        <v>V-001-01-01-09-04 (VB)</v>
      </c>
      <c r="B81" s="13" t="str">
        <f>'001 pr. asignavimai'!N104</f>
        <v>Švietimo pagalbos darbuotojų (etatų), tenkančių 100 mokinių, skaičius</v>
      </c>
      <c r="C81" s="12" t="str">
        <f>'001 pr. asignavimai'!O104</f>
        <v>koef.</v>
      </c>
      <c r="D81" s="12">
        <f>'001 pr. asignavimai'!P104</f>
        <v>0.5</v>
      </c>
      <c r="E81" s="12">
        <f>'001 pr. asignavimai'!Q104</f>
        <v>0.5</v>
      </c>
      <c r="F81" s="104">
        <f>'001 pr. asignavimai'!R104</f>
        <v>0.5</v>
      </c>
      <c r="G81" s="218"/>
    </row>
    <row r="82" spans="1:7" ht="15" x14ac:dyDescent="0.2">
      <c r="A82" s="12" t="str">
        <f>'001 pr. asignavimai'!M105</f>
        <v>V-001-01-01-09-05 (VB)</v>
      </c>
      <c r="B82" s="13" t="str">
        <f>'001 pr. asignavimai'!N105</f>
        <v>Mokinių, lankančių neformaliojo švietimo programas (organizuojamas mokyklos), dalis</v>
      </c>
      <c r="C82" s="12" t="str">
        <f>'001 pr. asignavimai'!O105</f>
        <v>proc.</v>
      </c>
      <c r="D82" s="12">
        <f>'001 pr. asignavimai'!P105</f>
        <v>42.5</v>
      </c>
      <c r="E82" s="12">
        <f>'001 pr. asignavimai'!Q105</f>
        <v>42.8</v>
      </c>
      <c r="F82" s="104">
        <f>'001 pr. asignavimai'!R105</f>
        <v>50</v>
      </c>
      <c r="G82" s="218"/>
    </row>
    <row r="83" spans="1:7" ht="15" customHeight="1" x14ac:dyDescent="0.2">
      <c r="A83" s="12" t="str">
        <f>'001 pr. asignavimai'!M106</f>
        <v>V-001-01-01-09-06</v>
      </c>
      <c r="B83" s="13" t="str">
        <f>'001 pr. asignavimai'!N106</f>
        <v>Nepedagoginių darbuotojų etatų dalis nuo bendro darbuotojų etatų skaičiaus</v>
      </c>
      <c r="C83" s="12" t="str">
        <f>'001 pr. asignavimai'!O106</f>
        <v>proc.</v>
      </c>
      <c r="D83" s="12">
        <f>'001 pr. asignavimai'!P106</f>
        <v>29</v>
      </c>
      <c r="E83" s="12">
        <f>'001 pr. asignavimai'!Q106</f>
        <v>29</v>
      </c>
      <c r="F83" s="104">
        <f>'001 pr. asignavimai'!R106</f>
        <v>29</v>
      </c>
      <c r="G83" s="215"/>
    </row>
    <row r="84" spans="1:7" ht="15" x14ac:dyDescent="0.2">
      <c r="A84" s="15" t="s">
        <v>197</v>
      </c>
      <c r="B84" s="227" t="str">
        <f>'001 pr. asignavimai'!D111</f>
        <v>Žemaičių Kalvarijos M. Valančiaus gimnazijos  veikla</v>
      </c>
      <c r="C84" s="227"/>
      <c r="D84" s="227"/>
      <c r="E84" s="227"/>
      <c r="F84" s="227"/>
      <c r="G84" s="214" t="s">
        <v>25</v>
      </c>
    </row>
    <row r="85" spans="1:7" ht="15" x14ac:dyDescent="0.2">
      <c r="A85" s="12" t="str">
        <f>'001 pr. asignavimai'!M111</f>
        <v>V-001-01-01-10-01 (VB)</v>
      </c>
      <c r="B85" s="13" t="str">
        <f>'001 pr. asignavimai'!N111</f>
        <v>Tris ir daugiau valstybinių brandos egzaminų išlaikiusių abiturientų dalis</v>
      </c>
      <c r="C85" s="12" t="str">
        <f>'001 pr. asignavimai'!O111</f>
        <v>proc.</v>
      </c>
      <c r="D85" s="12">
        <f>'001 pr. asignavimai'!P111</f>
        <v>85</v>
      </c>
      <c r="E85" s="12">
        <f>'001 pr. asignavimai'!Q111</f>
        <v>85</v>
      </c>
      <c r="F85" s="104">
        <f>'001 pr. asignavimai'!R111</f>
        <v>85</v>
      </c>
      <c r="G85" s="218"/>
    </row>
    <row r="86" spans="1:7" ht="15" customHeight="1" x14ac:dyDescent="0.2">
      <c r="A86" s="12" t="str">
        <f>'001 pr. asignavimai'!M112</f>
        <v>V-001-01-01-10-02 (VB)</v>
      </c>
      <c r="B86" s="13" t="str">
        <f>'001 pr. asignavimai'!N112</f>
        <v>Be pateisinamos priežasties praleistų pamokų dalis nuo visų praleistų pamokų skaičiaus</v>
      </c>
      <c r="C86" s="12" t="str">
        <f>'001 pr. asignavimai'!O112</f>
        <v>proc.</v>
      </c>
      <c r="D86" s="12">
        <f>'001 pr. asignavimai'!P112</f>
        <v>4</v>
      </c>
      <c r="E86" s="12">
        <f>'001 pr. asignavimai'!Q112</f>
        <v>3</v>
      </c>
      <c r="F86" s="104">
        <f>'001 pr. asignavimai'!R112</f>
        <v>2</v>
      </c>
      <c r="G86" s="218"/>
    </row>
    <row r="87" spans="1:7" ht="15" x14ac:dyDescent="0.2">
      <c r="A87" s="12" t="str">
        <f>'001 pr. asignavimai'!M113</f>
        <v>V-001-01-01-10-03 (VB)</v>
      </c>
      <c r="B87" s="13" t="str">
        <f>'001 pr. asignavimai'!N113</f>
        <v>Pedagogų, kėlusių kvalifikaciją, dalis</v>
      </c>
      <c r="C87" s="12" t="str">
        <f>'001 pr. asignavimai'!O113</f>
        <v>proc.</v>
      </c>
      <c r="D87" s="12">
        <f>'001 pr. asignavimai'!P113</f>
        <v>100</v>
      </c>
      <c r="E87" s="12">
        <f>'001 pr. asignavimai'!Q113</f>
        <v>100</v>
      </c>
      <c r="F87" s="104">
        <f>'001 pr. asignavimai'!R113</f>
        <v>100</v>
      </c>
      <c r="G87" s="218"/>
    </row>
    <row r="88" spans="1:7" ht="15" x14ac:dyDescent="0.2">
      <c r="A88" s="12" t="str">
        <f>'001 pr. asignavimai'!M114</f>
        <v>V-001-01-01-10-04 (VB)</v>
      </c>
      <c r="B88" s="13" t="str">
        <f>'001 pr. asignavimai'!N114</f>
        <v>Švietimo pagalbos darbuotojų (etatų), tenkančių 100 mokinių, skaičius</v>
      </c>
      <c r="C88" s="12" t="str">
        <f>'001 pr. asignavimai'!O114</f>
        <v>koef.</v>
      </c>
      <c r="D88" s="12">
        <f>'001 pr. asignavimai'!P114</f>
        <v>3.3</v>
      </c>
      <c r="E88" s="12">
        <f>'001 pr. asignavimai'!Q114</f>
        <v>3.4</v>
      </c>
      <c r="F88" s="104">
        <f>'001 pr. asignavimai'!R114</f>
        <v>3.4</v>
      </c>
      <c r="G88" s="218"/>
    </row>
    <row r="89" spans="1:7" ht="15" x14ac:dyDescent="0.2">
      <c r="A89" s="12" t="str">
        <f>'001 pr. asignavimai'!M115</f>
        <v>V-001-01-01-10-05 (VB)</v>
      </c>
      <c r="B89" s="13" t="str">
        <f>'001 pr. asignavimai'!N115</f>
        <v>Mokinių, lankančių neformaliojo švietimo programas (organizuojamas mokyklos), dalis</v>
      </c>
      <c r="C89" s="12" t="str">
        <f>'001 pr. asignavimai'!O115</f>
        <v>proc.</v>
      </c>
      <c r="D89" s="12">
        <f>'001 pr. asignavimai'!P115</f>
        <v>75</v>
      </c>
      <c r="E89" s="12">
        <f>'001 pr. asignavimai'!Q115</f>
        <v>75</v>
      </c>
      <c r="F89" s="104">
        <f>'001 pr. asignavimai'!R115</f>
        <v>75</v>
      </c>
      <c r="G89" s="218"/>
    </row>
    <row r="90" spans="1:7" ht="15" x14ac:dyDescent="0.2">
      <c r="A90" s="12" t="str">
        <f>'001 pr. asignavimai'!M116</f>
        <v>V-001-01-01-10-06</v>
      </c>
      <c r="B90" s="13" t="str">
        <f>'001 pr. asignavimai'!N116</f>
        <v>Nepedagoginių darbuotojų etatų dalis nuo bendro darbuotojų etatų skaičiaus</v>
      </c>
      <c r="C90" s="12" t="str">
        <f>'001 pr. asignavimai'!O116</f>
        <v>proc.</v>
      </c>
      <c r="D90" s="12">
        <f>'001 pr. asignavimai'!P116</f>
        <v>36</v>
      </c>
      <c r="E90" s="12">
        <f>'001 pr. asignavimai'!Q116</f>
        <v>36</v>
      </c>
      <c r="F90" s="104">
        <f>'001 pr. asignavimai'!R116</f>
        <v>36</v>
      </c>
      <c r="G90" s="215"/>
    </row>
    <row r="91" spans="1:7" ht="15" x14ac:dyDescent="0.2">
      <c r="A91" s="15" t="s">
        <v>198</v>
      </c>
      <c r="B91" s="227" t="str">
        <f>'001 pr. asignavimai'!D121</f>
        <v>Platelių meno mokyklos veikla</v>
      </c>
      <c r="C91" s="227"/>
      <c r="D91" s="227"/>
      <c r="E91" s="227"/>
      <c r="F91" s="227"/>
      <c r="G91" s="214" t="s">
        <v>25</v>
      </c>
    </row>
    <row r="92" spans="1:7" ht="15" customHeight="1" x14ac:dyDescent="0.2">
      <c r="A92" s="12" t="str">
        <f>'001 pr. asignavimai'!M121</f>
        <v>V-001-01-01-11-01 (SB/VB)</v>
      </c>
      <c r="B92" s="13" t="str">
        <f>'001 pr. asignavimai'!N121</f>
        <v>Pedagogų, kėlusių kvalifikaciją, dalis</v>
      </c>
      <c r="C92" s="12" t="str">
        <f>'001 pr. asignavimai'!O121</f>
        <v>proc.</v>
      </c>
      <c r="D92" s="12">
        <f>'001 pr. asignavimai'!P121</f>
        <v>100</v>
      </c>
      <c r="E92" s="12">
        <f>'001 pr. asignavimai'!Q121</f>
        <v>100</v>
      </c>
      <c r="F92" s="104">
        <f>'001 pr. asignavimai'!R121</f>
        <v>100</v>
      </c>
      <c r="G92" s="218"/>
    </row>
    <row r="93" spans="1:7" ht="15" x14ac:dyDescent="0.2">
      <c r="A93" s="12" t="str">
        <f>'001 pr. asignavimai'!M122</f>
        <v>V-001-01-01-11-02</v>
      </c>
      <c r="B93" s="13" t="str">
        <f>'001 pr. asignavimai'!N122</f>
        <v>Įstaigos mokinių skaičius</v>
      </c>
      <c r="C93" s="12" t="str">
        <f>'001 pr. asignavimai'!O122</f>
        <v>asm.</v>
      </c>
      <c r="D93" s="12">
        <f>'001 pr. asignavimai'!P122</f>
        <v>220</v>
      </c>
      <c r="E93" s="12">
        <f>'001 pr. asignavimai'!Q122</f>
        <v>220</v>
      </c>
      <c r="F93" s="104">
        <f>'001 pr. asignavimai'!R122</f>
        <v>225</v>
      </c>
      <c r="G93" s="218"/>
    </row>
    <row r="94" spans="1:7" ht="30" x14ac:dyDescent="0.2">
      <c r="A94" s="12" t="str">
        <f>'001 pr. asignavimai'!M123</f>
        <v xml:space="preserve">V-001-01-01-11-03 </v>
      </c>
      <c r="B94" s="13" t="str">
        <f>'001 pr. asignavimai'!N123</f>
        <v xml:space="preserve">Mokinių, dalyvavusių regioniniuose, respublikiniuose, tarptautiniuose renginiuose, konkursuose, skaičius per metus </v>
      </c>
      <c r="C94" s="12" t="str">
        <f>'001 pr. asignavimai'!O123</f>
        <v>asm.</v>
      </c>
      <c r="D94" s="12">
        <f>'001 pr. asignavimai'!P123</f>
        <v>125</v>
      </c>
      <c r="E94" s="12">
        <f>'001 pr. asignavimai'!Q123</f>
        <v>130</v>
      </c>
      <c r="F94" s="104">
        <f>'001 pr. asignavimai'!R123</f>
        <v>135</v>
      </c>
      <c r="G94" s="218"/>
    </row>
    <row r="95" spans="1:7" ht="30" x14ac:dyDescent="0.2">
      <c r="A95" s="12" t="str">
        <f>'001 pr. asignavimai'!M124</f>
        <v>V-001-01-01-11-04</v>
      </c>
      <c r="B95" s="13" t="str">
        <f>'001 pr. asignavimai'!N124</f>
        <v>Laimėtų prizinių vietų dalis regioniniuose, respublikiniuose, tarptautiniuose renginiuose, konkursuose nuo bendro dalyvavusiųjų skaičiaus neformaliojo ugdymo įstaigose</v>
      </c>
      <c r="C95" s="12" t="str">
        <f>'001 pr. asignavimai'!O124</f>
        <v>proc.</v>
      </c>
      <c r="D95" s="12">
        <f>'001 pr. asignavimai'!P124</f>
        <v>62</v>
      </c>
      <c r="E95" s="12">
        <f>'001 pr. asignavimai'!Q124</f>
        <v>65</v>
      </c>
      <c r="F95" s="104">
        <f>'001 pr. asignavimai'!R124</f>
        <v>70</v>
      </c>
      <c r="G95" s="218"/>
    </row>
    <row r="96" spans="1:7" ht="15" x14ac:dyDescent="0.2">
      <c r="A96" s="12" t="str">
        <f>'001 pr. asignavimai'!M125</f>
        <v>V-001-01-01-11-05</v>
      </c>
      <c r="B96" s="13" t="str">
        <f>'001 pr. asignavimai'!N125</f>
        <v>Vykdomų renginių skaičius</v>
      </c>
      <c r="C96" s="12" t="str">
        <f>'001 pr. asignavimai'!O125</f>
        <v>vnt.</v>
      </c>
      <c r="D96" s="12">
        <f>'001 pr. asignavimai'!P125</f>
        <v>35</v>
      </c>
      <c r="E96" s="12">
        <f>'001 pr. asignavimai'!Q125</f>
        <v>30</v>
      </c>
      <c r="F96" s="104">
        <f>'001 pr. asignavimai'!R125</f>
        <v>30</v>
      </c>
      <c r="G96" s="218"/>
    </row>
    <row r="97" spans="1:7" ht="15" x14ac:dyDescent="0.2">
      <c r="A97" s="12" t="str">
        <f>'001 pr. asignavimai'!M126</f>
        <v>V-001-01-01-11-06</v>
      </c>
      <c r="B97" s="13" t="str">
        <f>'001 pr. asignavimai'!N126</f>
        <v>Renginiuose dalyvavusių žmonių skaičius</v>
      </c>
      <c r="C97" s="12" t="str">
        <f>'001 pr. asignavimai'!O126</f>
        <v>asm.</v>
      </c>
      <c r="D97" s="12">
        <f>'001 pr. asignavimai'!P126</f>
        <v>1750</v>
      </c>
      <c r="E97" s="12">
        <f>'001 pr. asignavimai'!Q126</f>
        <v>1500</v>
      </c>
      <c r="F97" s="104">
        <f>'001 pr. asignavimai'!R126</f>
        <v>1500</v>
      </c>
      <c r="G97" s="215"/>
    </row>
    <row r="98" spans="1:7" ht="15" customHeight="1" x14ac:dyDescent="0.2">
      <c r="A98" s="15" t="s">
        <v>199</v>
      </c>
      <c r="B98" s="227" t="str">
        <f>'001 pr. asignavimai'!D131</f>
        <v>M. Oginskio meno mokyklos veikla</v>
      </c>
      <c r="C98" s="227"/>
      <c r="D98" s="227"/>
      <c r="E98" s="227"/>
      <c r="F98" s="227"/>
      <c r="G98" s="214" t="s">
        <v>25</v>
      </c>
    </row>
    <row r="99" spans="1:7" ht="15" x14ac:dyDescent="0.2">
      <c r="A99" s="12" t="str">
        <f>'001 pr. asignavimai'!M131</f>
        <v>V-001-01-01-12-01 (SB/VB)</v>
      </c>
      <c r="B99" s="13" t="str">
        <f>'001 pr. asignavimai'!N131</f>
        <v>Pedagogų, kėlusių kvalifikaciją, dalis</v>
      </c>
      <c r="C99" s="12" t="str">
        <f>'001 pr. asignavimai'!O131</f>
        <v>proc.</v>
      </c>
      <c r="D99" s="12">
        <f>'001 pr. asignavimai'!P131</f>
        <v>100</v>
      </c>
      <c r="E99" s="12">
        <f>'001 pr. asignavimai'!Q131</f>
        <v>100</v>
      </c>
      <c r="F99" s="104">
        <f>'001 pr. asignavimai'!R131</f>
        <v>100</v>
      </c>
      <c r="G99" s="218"/>
    </row>
    <row r="100" spans="1:7" ht="15" x14ac:dyDescent="0.2">
      <c r="A100" s="12" t="str">
        <f>'001 pr. asignavimai'!M132</f>
        <v xml:space="preserve">V-001-01-01-12-02 </v>
      </c>
      <c r="B100" s="13" t="str">
        <f>'001 pr. asignavimai'!N132</f>
        <v>Įstaigos mokinių skaičius iš viso</v>
      </c>
      <c r="C100" s="12" t="str">
        <f>'001 pr. asignavimai'!O132</f>
        <v>asm.</v>
      </c>
      <c r="D100" s="12">
        <f>'001 pr. asignavimai'!P132</f>
        <v>630</v>
      </c>
      <c r="E100" s="12">
        <f>'001 pr. asignavimai'!Q132</f>
        <v>630</v>
      </c>
      <c r="F100" s="104">
        <f>'001 pr. asignavimai'!R132</f>
        <v>630</v>
      </c>
      <c r="G100" s="218"/>
    </row>
    <row r="101" spans="1:7" ht="35.25" customHeight="1" x14ac:dyDescent="0.2">
      <c r="A101" s="12" t="str">
        <f>'001 pr. asignavimai'!M133</f>
        <v>V-001-01-01-12-03</v>
      </c>
      <c r="B101" s="13" t="str">
        <f>'001 pr. asignavimai'!N133</f>
        <v xml:space="preserve">Mokinių, dalyvavusių regioniniuose, respublikiniuose, tarptautiniuose renginiuose, konkursuose, skaičius per metus </v>
      </c>
      <c r="C101" s="12" t="str">
        <f>'001 pr. asignavimai'!O133</f>
        <v>asm.</v>
      </c>
      <c r="D101" s="12">
        <f>'001 pr. asignavimai'!P133</f>
        <v>490</v>
      </c>
      <c r="E101" s="12">
        <f>'001 pr. asignavimai'!Q133</f>
        <v>500</v>
      </c>
      <c r="F101" s="104">
        <f>'001 pr. asignavimai'!R133</f>
        <v>500</v>
      </c>
      <c r="G101" s="218"/>
    </row>
    <row r="102" spans="1:7" ht="35.25" customHeight="1" x14ac:dyDescent="0.2">
      <c r="A102" s="12" t="str">
        <f>'001 pr. asignavimai'!M134</f>
        <v>V-001-01-01-12-04</v>
      </c>
      <c r="B102" s="13" t="str">
        <f>'001 pr. asignavimai'!N134</f>
        <v>Laimėtų prizinių vietų dalis regioniniuose, respublikiniuose, tarptautiniuose renginiuose, konkursuose nuo bendro dalyvavusiųjų skaičiaus neformaliojo ugdymo įstaigose</v>
      </c>
      <c r="C102" s="12" t="str">
        <f>'001 pr. asignavimai'!O134</f>
        <v>proc.</v>
      </c>
      <c r="D102" s="12">
        <f>'001 pr. asignavimai'!P134</f>
        <v>105</v>
      </c>
      <c r="E102" s="12">
        <f>'001 pr. asignavimai'!Q134</f>
        <v>110</v>
      </c>
      <c r="F102" s="104">
        <f>'001 pr. asignavimai'!R134</f>
        <v>115</v>
      </c>
      <c r="G102" s="218"/>
    </row>
    <row r="103" spans="1:7" ht="15" customHeight="1" x14ac:dyDescent="0.2">
      <c r="A103" s="12" t="str">
        <f>'001 pr. asignavimai'!M135</f>
        <v>V-001-01-01-12-05</v>
      </c>
      <c r="B103" s="13" t="str">
        <f>'001 pr. asignavimai'!N135</f>
        <v>Vykdomų renginių skaičius</v>
      </c>
      <c r="C103" s="12" t="str">
        <f>'001 pr. asignavimai'!O135</f>
        <v>vnt.</v>
      </c>
      <c r="D103" s="12">
        <f>'001 pr. asignavimai'!P135</f>
        <v>50</v>
      </c>
      <c r="E103" s="12">
        <f>'001 pr. asignavimai'!Q135</f>
        <v>50</v>
      </c>
      <c r="F103" s="104">
        <f>'001 pr. asignavimai'!R135</f>
        <v>50</v>
      </c>
      <c r="G103" s="218"/>
    </row>
    <row r="104" spans="1:7" ht="15" x14ac:dyDescent="0.2">
      <c r="A104" s="12" t="str">
        <f>'001 pr. asignavimai'!M136</f>
        <v>V-001-01-01-12-06</v>
      </c>
      <c r="B104" s="13" t="str">
        <f>'001 pr. asignavimai'!N136</f>
        <v>Renginiuose dalyvavusių žmonių skaičius</v>
      </c>
      <c r="C104" s="12" t="str">
        <f>'001 pr. asignavimai'!O136</f>
        <v>asm.</v>
      </c>
      <c r="D104" s="12">
        <f>'001 pr. asignavimai'!P136</f>
        <v>7500</v>
      </c>
      <c r="E104" s="12">
        <f>'001 pr. asignavimai'!Q136</f>
        <v>7600</v>
      </c>
      <c r="F104" s="104">
        <f>'001 pr. asignavimai'!R136</f>
        <v>7700</v>
      </c>
      <c r="G104" s="215"/>
    </row>
    <row r="105" spans="1:7" ht="15" customHeight="1" x14ac:dyDescent="0.2">
      <c r="A105" s="15" t="s">
        <v>200</v>
      </c>
      <c r="B105" s="227" t="str">
        <f>'001 pr. asignavimai'!D141</f>
        <v>Sporto ir rekreacijos centro veikla</v>
      </c>
      <c r="C105" s="227"/>
      <c r="D105" s="227"/>
      <c r="E105" s="227"/>
      <c r="F105" s="227"/>
      <c r="G105" s="214" t="s">
        <v>25</v>
      </c>
    </row>
    <row r="106" spans="1:7" ht="15" x14ac:dyDescent="0.2">
      <c r="A106" s="12" t="str">
        <f>'001 pr. asignavimai'!M141</f>
        <v xml:space="preserve">V-001-01-01-13-01 </v>
      </c>
      <c r="B106" s="13" t="str">
        <f>'001 pr. asignavimai'!N141</f>
        <v>Lietuvos čempionatų nugalėtojų/ prizininkų skaičius</v>
      </c>
      <c r="C106" s="12" t="str">
        <f>'001 pr. asignavimai'!O141</f>
        <v>asm.</v>
      </c>
      <c r="D106" s="12">
        <f>'001 pr. asignavimai'!P141</f>
        <v>70</v>
      </c>
      <c r="E106" s="12">
        <f>'001 pr. asignavimai'!Q141</f>
        <v>75</v>
      </c>
      <c r="F106" s="104">
        <f>'001 pr. asignavimai'!R141</f>
        <v>75</v>
      </c>
      <c r="G106" s="218"/>
    </row>
    <row r="107" spans="1:7" ht="15" x14ac:dyDescent="0.2">
      <c r="A107" s="12" t="str">
        <f>'001 pr. asignavimai'!M142</f>
        <v>V-001-01-01-13-02</v>
      </c>
      <c r="B107" s="13" t="str">
        <f>'001 pr. asignavimai'!N142</f>
        <v>Įstaigos mokinių skaičius</v>
      </c>
      <c r="C107" s="12" t="str">
        <f>'001 pr. asignavimai'!O142</f>
        <v>asm.</v>
      </c>
      <c r="D107" s="12">
        <f>'001 pr. asignavimai'!P142</f>
        <v>540</v>
      </c>
      <c r="E107" s="12">
        <f>'001 pr. asignavimai'!Q142</f>
        <v>580</v>
      </c>
      <c r="F107" s="104">
        <f>'001 pr. asignavimai'!R142</f>
        <v>600</v>
      </c>
      <c r="G107" s="218"/>
    </row>
    <row r="108" spans="1:7" ht="18" customHeight="1" x14ac:dyDescent="0.2">
      <c r="A108" s="12" t="str">
        <f>'001 pr. asignavimai'!M143</f>
        <v>V-001-01-01-13-03 (SB/VB)</v>
      </c>
      <c r="B108" s="13" t="str">
        <f>'001 pr. asignavimai'!N143</f>
        <v>Trenerių, kėlusių kvalifikaciją, dalis</v>
      </c>
      <c r="C108" s="12" t="str">
        <f>'001 pr. asignavimai'!O143</f>
        <v>proc.</v>
      </c>
      <c r="D108" s="12">
        <f>'001 pr. asignavimai'!P143</f>
        <v>25</v>
      </c>
      <c r="E108" s="12">
        <f>'001 pr. asignavimai'!Q143</f>
        <v>25</v>
      </c>
      <c r="F108" s="104">
        <f>'001 pr. asignavimai'!R143</f>
        <v>25</v>
      </c>
      <c r="G108" s="218"/>
    </row>
    <row r="109" spans="1:7" ht="18" customHeight="1" x14ac:dyDescent="0.2">
      <c r="A109" s="12" t="str">
        <f>'001 pr. asignavimai'!M144</f>
        <v>V-001-01-01-13-04</v>
      </c>
      <c r="B109" s="13" t="str">
        <f>'001 pr. asignavimai'!N144</f>
        <v>Vykdomų renginių skaičius</v>
      </c>
      <c r="C109" s="12" t="str">
        <f>'001 pr. asignavimai'!O144</f>
        <v>vnt.</v>
      </c>
      <c r="D109" s="12">
        <f>'001 pr. asignavimai'!P144</f>
        <v>35</v>
      </c>
      <c r="E109" s="12">
        <f>'001 pr. asignavimai'!Q144</f>
        <v>40</v>
      </c>
      <c r="F109" s="104">
        <f>'001 pr. asignavimai'!R144</f>
        <v>40</v>
      </c>
      <c r="G109" s="218"/>
    </row>
    <row r="110" spans="1:7" ht="15" x14ac:dyDescent="0.2">
      <c r="A110" s="12" t="str">
        <f>'001 pr. asignavimai'!M145</f>
        <v>V-001-01-01-13-05</v>
      </c>
      <c r="B110" s="13" t="str">
        <f>'001 pr. asignavimai'!N145</f>
        <v>Renginiuose dalyvavusių žmonių skaičius</v>
      </c>
      <c r="C110" s="12" t="str">
        <f>'001 pr. asignavimai'!O145</f>
        <v>asm.</v>
      </c>
      <c r="D110" s="12">
        <f>'001 pr. asignavimai'!P145</f>
        <v>3800</v>
      </c>
      <c r="E110" s="12">
        <f>'001 pr. asignavimai'!Q145</f>
        <v>4000</v>
      </c>
      <c r="F110" s="104">
        <f>'001 pr. asignavimai'!R145</f>
        <v>4200</v>
      </c>
      <c r="G110" s="218"/>
    </row>
    <row r="111" spans="1:7" ht="15" x14ac:dyDescent="0.2">
      <c r="A111" s="15" t="s">
        <v>201</v>
      </c>
      <c r="B111" s="227" t="str">
        <f>'001 pr. asignavimai'!D150</f>
        <v>Lopšelio-darželio "Nykštukas" veikla</v>
      </c>
      <c r="C111" s="227"/>
      <c r="D111" s="227"/>
      <c r="E111" s="227"/>
      <c r="F111" s="227"/>
      <c r="G111" s="218" t="s">
        <v>25</v>
      </c>
    </row>
    <row r="112" spans="1:7" ht="15" x14ac:dyDescent="0.2">
      <c r="A112" s="12" t="str">
        <f>'001 pr. asignavimai'!M150</f>
        <v>V-001-01-01-14-01 (SB/VB)</v>
      </c>
      <c r="B112" s="13" t="str">
        <f>'001 pr. asignavimai'!N150</f>
        <v>Pedagogų, kėlusių kvalifikaciją, dalis</v>
      </c>
      <c r="C112" s="12" t="str">
        <f>'001 pr. asignavimai'!O150</f>
        <v>proc.</v>
      </c>
      <c r="D112" s="12">
        <f>'001 pr. asignavimai'!P150</f>
        <v>100</v>
      </c>
      <c r="E112" s="12">
        <f>'001 pr. asignavimai'!Q150</f>
        <v>100</v>
      </c>
      <c r="F112" s="104">
        <f>'001 pr. asignavimai'!R150</f>
        <v>100</v>
      </c>
      <c r="G112" s="218"/>
    </row>
    <row r="113" spans="1:7" ht="15" x14ac:dyDescent="0.2">
      <c r="A113" s="12" t="str">
        <f>'001 pr. asignavimai'!M151</f>
        <v>V-001-01-01-14-02 (SB/VB)</v>
      </c>
      <c r="B113" s="13" t="str">
        <f>'001 pr. asignavimai'!N151</f>
        <v>Naujai komplektuojamų ugdymo grupių, kuriose yra ne daugiau kaip 20 mokinių, dalis</v>
      </c>
      <c r="C113" s="12" t="str">
        <f>'001 pr. asignavimai'!O151</f>
        <v>proc.</v>
      </c>
      <c r="D113" s="12">
        <f>'001 pr. asignavimai'!P151</f>
        <v>100</v>
      </c>
      <c r="E113" s="12">
        <f>'001 pr. asignavimai'!Q151</f>
        <v>100</v>
      </c>
      <c r="F113" s="104">
        <f>'001 pr. asignavimai'!R151</f>
        <v>100</v>
      </c>
      <c r="G113" s="218"/>
    </row>
    <row r="114" spans="1:7" ht="15" x14ac:dyDescent="0.2">
      <c r="A114" s="12" t="str">
        <f>'001 pr. asignavimai'!M152</f>
        <v>V-001-01-01-14-03 (SB/VB)</v>
      </c>
      <c r="B114" s="13" t="str">
        <f>'001 pr. asignavimai'!N152</f>
        <v>Vaikų, ugdomų pagal ikimokyklinio ugdymo programą, skaičius</v>
      </c>
      <c r="C114" s="12" t="str">
        <f>'001 pr. asignavimai'!O152</f>
        <v>asm.</v>
      </c>
      <c r="D114" s="12">
        <f>'001 pr. asignavimai'!P152</f>
        <v>108</v>
      </c>
      <c r="E114" s="12">
        <f>'001 pr. asignavimai'!Q152</f>
        <v>108</v>
      </c>
      <c r="F114" s="104">
        <f>'001 pr. asignavimai'!R152</f>
        <v>108</v>
      </c>
      <c r="G114" s="218"/>
    </row>
    <row r="115" spans="1:7" ht="15" x14ac:dyDescent="0.2">
      <c r="A115" s="12" t="str">
        <f>'001 pr. asignavimai'!M153</f>
        <v>V-001-01-01-14-04 (SB/VB)</v>
      </c>
      <c r="B115" s="13" t="str">
        <f>'001 pr. asignavimai'!N153</f>
        <v>Vaikų, ugdomų pagal priešmokyklinio ugdymo programą, skaičius</v>
      </c>
      <c r="C115" s="12" t="str">
        <f>'001 pr. asignavimai'!O153</f>
        <v>asm.</v>
      </c>
      <c r="D115" s="12">
        <f>'001 pr. asignavimai'!P153</f>
        <v>40</v>
      </c>
      <c r="E115" s="12">
        <f>'001 pr. asignavimai'!Q153</f>
        <v>40</v>
      </c>
      <c r="F115" s="104">
        <f>'001 pr. asignavimai'!R153</f>
        <v>40</v>
      </c>
      <c r="G115" s="215"/>
    </row>
    <row r="116" spans="1:7" ht="15" x14ac:dyDescent="0.2">
      <c r="A116" s="15" t="s">
        <v>202</v>
      </c>
      <c r="B116" s="227" t="str">
        <f>'001 pr. asignavimai'!D158</f>
        <v>Lopšelio-darželio "Pasaka" veikla</v>
      </c>
      <c r="C116" s="227"/>
      <c r="D116" s="227"/>
      <c r="E116" s="227"/>
      <c r="F116" s="227"/>
      <c r="G116" s="218" t="s">
        <v>25</v>
      </c>
    </row>
    <row r="117" spans="1:7" ht="15" x14ac:dyDescent="0.2">
      <c r="A117" s="12" t="str">
        <f>'001 pr. asignavimai'!M158</f>
        <v>V-001-01-01-15-01 (SB/VB)</v>
      </c>
      <c r="B117" s="13" t="str">
        <f>'001 pr. asignavimai'!N158</f>
        <v>Pedagogų, kėlusių kvalifikaciją, dalis</v>
      </c>
      <c r="C117" s="12" t="str">
        <f>'001 pr. asignavimai'!O158</f>
        <v>proc.</v>
      </c>
      <c r="D117" s="12">
        <f>'001 pr. asignavimai'!P158</f>
        <v>100</v>
      </c>
      <c r="E117" s="12">
        <f>'001 pr. asignavimai'!Q158</f>
        <v>100</v>
      </c>
      <c r="F117" s="104">
        <f>'001 pr. asignavimai'!R158</f>
        <v>100</v>
      </c>
      <c r="G117" s="218"/>
    </row>
    <row r="118" spans="1:7" ht="15" x14ac:dyDescent="0.2">
      <c r="A118" s="12" t="str">
        <f>'001 pr. asignavimai'!M159</f>
        <v>V-001-01-01-15-02 (SB/VB)</v>
      </c>
      <c r="B118" s="13" t="str">
        <f>'001 pr. asignavimai'!N159</f>
        <v>Naujai komplektuojamų ugdymo grupių, kuriose yra ne daugiau kaip 20 mokinių, dalis</v>
      </c>
      <c r="C118" s="12" t="str">
        <f>'001 pr. asignavimai'!O159</f>
        <v>proc.</v>
      </c>
      <c r="D118" s="12">
        <f>'001 pr. asignavimai'!P159</f>
        <v>100</v>
      </c>
      <c r="E118" s="12">
        <f>'001 pr. asignavimai'!Q159</f>
        <v>100</v>
      </c>
      <c r="F118" s="104">
        <f>'001 pr. asignavimai'!R159</f>
        <v>100</v>
      </c>
      <c r="G118" s="218"/>
    </row>
    <row r="119" spans="1:7" ht="15" x14ac:dyDescent="0.2">
      <c r="A119" s="12" t="str">
        <f>'001 pr. asignavimai'!M160</f>
        <v>V-001-01-01-15-03 (SB/VB)</v>
      </c>
      <c r="B119" s="13" t="str">
        <f>'001 pr. asignavimai'!N160</f>
        <v>Vaikų, ugdomų pagal ikimokyklinio ugdymo programą, skaičius</v>
      </c>
      <c r="C119" s="12" t="str">
        <f>'001 pr. asignavimai'!O160</f>
        <v>asm.</v>
      </c>
      <c r="D119" s="12">
        <f>'001 pr. asignavimai'!P160</f>
        <v>159</v>
      </c>
      <c r="E119" s="12">
        <f>'001 pr. asignavimai'!Q160</f>
        <v>170</v>
      </c>
      <c r="F119" s="104">
        <f>'001 pr. asignavimai'!R160</f>
        <v>170</v>
      </c>
      <c r="G119" s="218"/>
    </row>
    <row r="120" spans="1:7" ht="15" x14ac:dyDescent="0.2">
      <c r="A120" s="12" t="str">
        <f>'001 pr. asignavimai'!M161</f>
        <v>V-001-01-01-15-04 (SB/VB)</v>
      </c>
      <c r="B120" s="13" t="str">
        <f>'001 pr. asignavimai'!N161</f>
        <v>Vaikų, ugdomų pagal priešmokyklinio ugdymo programą, skaičius</v>
      </c>
      <c r="C120" s="12" t="str">
        <f>'001 pr. asignavimai'!O161</f>
        <v>asm.</v>
      </c>
      <c r="D120" s="12">
        <f>'001 pr. asignavimai'!P161</f>
        <v>43</v>
      </c>
      <c r="E120" s="12">
        <f>'001 pr. asignavimai'!Q161</f>
        <v>40</v>
      </c>
      <c r="F120" s="104">
        <f>'001 pr. asignavimai'!R161</f>
        <v>40</v>
      </c>
      <c r="G120" s="215"/>
    </row>
    <row r="121" spans="1:7" ht="15" x14ac:dyDescent="0.2">
      <c r="A121" s="15" t="s">
        <v>203</v>
      </c>
      <c r="B121" s="227" t="str">
        <f>'001 pr. asignavimai'!D166</f>
        <v>Lopšelio-darželio "Raudonkepuraitė" veikla</v>
      </c>
      <c r="C121" s="227"/>
      <c r="D121" s="227"/>
      <c r="E121" s="227"/>
      <c r="F121" s="227"/>
      <c r="G121" s="218" t="s">
        <v>25</v>
      </c>
    </row>
    <row r="122" spans="1:7" ht="15" x14ac:dyDescent="0.2">
      <c r="A122" s="12" t="str">
        <f>'001 pr. asignavimai'!M166</f>
        <v>V-001-01-01-16-01 (SB/VB)</v>
      </c>
      <c r="B122" s="13" t="str">
        <f>'001 pr. asignavimai'!N166</f>
        <v>Pedagogų, kėlusių kvalifikaciją, dalis</v>
      </c>
      <c r="C122" s="12" t="str">
        <f>'001 pr. asignavimai'!O166</f>
        <v>proc.</v>
      </c>
      <c r="D122" s="12">
        <f>'001 pr. asignavimai'!P166</f>
        <v>100</v>
      </c>
      <c r="E122" s="12">
        <f>'001 pr. asignavimai'!Q166</f>
        <v>100</v>
      </c>
      <c r="F122" s="104">
        <f>'001 pr. asignavimai'!R166</f>
        <v>100</v>
      </c>
      <c r="G122" s="218"/>
    </row>
    <row r="123" spans="1:7" ht="15" x14ac:dyDescent="0.2">
      <c r="A123" s="12" t="str">
        <f>'001 pr. asignavimai'!M167</f>
        <v>V-001-01-01-16-02 (SB/VB)</v>
      </c>
      <c r="B123" s="13" t="str">
        <f>'001 pr. asignavimai'!N167</f>
        <v>Naujai komplektuojamų ugdymo grupių, kuriose yra ne daugiau kaip 20 mokinių, dalis</v>
      </c>
      <c r="C123" s="12" t="str">
        <f>'001 pr. asignavimai'!O167</f>
        <v>proc.</v>
      </c>
      <c r="D123" s="12">
        <f>'001 pr. asignavimai'!P167</f>
        <v>100</v>
      </c>
      <c r="E123" s="12">
        <f>'001 pr. asignavimai'!Q167</f>
        <v>100</v>
      </c>
      <c r="F123" s="104">
        <f>'001 pr. asignavimai'!R167</f>
        <v>100</v>
      </c>
      <c r="G123" s="218"/>
    </row>
    <row r="124" spans="1:7" ht="15" x14ac:dyDescent="0.2">
      <c r="A124" s="12" t="str">
        <f>'001 pr. asignavimai'!M168</f>
        <v>V-001-01-01-16-03 (SB/VB)</v>
      </c>
      <c r="B124" s="13" t="str">
        <f>'001 pr. asignavimai'!N168</f>
        <v>Vaikų, ugdomų pagal ikimokyklinio ugdymo programą, skaičius</v>
      </c>
      <c r="C124" s="12" t="str">
        <f>'001 pr. asignavimai'!O168</f>
        <v>asm.</v>
      </c>
      <c r="D124" s="12">
        <f>'001 pr. asignavimai'!P168</f>
        <v>250</v>
      </c>
      <c r="E124" s="12">
        <f>'001 pr. asignavimai'!Q168</f>
        <v>250</v>
      </c>
      <c r="F124" s="104">
        <f>'001 pr. asignavimai'!R168</f>
        <v>250</v>
      </c>
      <c r="G124" s="218"/>
    </row>
    <row r="125" spans="1:7" ht="15" x14ac:dyDescent="0.2">
      <c r="A125" s="12" t="str">
        <f>'001 pr. asignavimai'!M169</f>
        <v>V-001-01-01-16-04 (SB/VB)</v>
      </c>
      <c r="B125" s="13" t="str">
        <f>'001 pr. asignavimai'!N169</f>
        <v>Vaikų, ugdomų pagal priešmokyklinio ugdymo programą, skaičius</v>
      </c>
      <c r="C125" s="12" t="str">
        <f>'001 pr. asignavimai'!O169</f>
        <v>asm.</v>
      </c>
      <c r="D125" s="12">
        <f>'001 pr. asignavimai'!P169</f>
        <v>40</v>
      </c>
      <c r="E125" s="12">
        <f>'001 pr. asignavimai'!Q169</f>
        <v>40</v>
      </c>
      <c r="F125" s="104">
        <f>'001 pr. asignavimai'!R169</f>
        <v>40</v>
      </c>
      <c r="G125" s="215"/>
    </row>
    <row r="126" spans="1:7" ht="15" x14ac:dyDescent="0.2">
      <c r="A126" s="15" t="s">
        <v>204</v>
      </c>
      <c r="B126" s="227" t="str">
        <f>'001 pr. asignavimai'!D174</f>
        <v>Lopšelio-darželio "Rūtelė" veikla</v>
      </c>
      <c r="C126" s="227"/>
      <c r="D126" s="227"/>
      <c r="E126" s="227"/>
      <c r="F126" s="227"/>
      <c r="G126" s="218" t="s">
        <v>25</v>
      </c>
    </row>
    <row r="127" spans="1:7" ht="15" x14ac:dyDescent="0.2">
      <c r="A127" s="12" t="str">
        <f>'001 pr. asignavimai'!M174</f>
        <v>V-001-01-01-17-01 (SB/VB)</v>
      </c>
      <c r="B127" s="13" t="str">
        <f>'001 pr. asignavimai'!N174</f>
        <v>Pedagogų, kėlusių kvalifikaciją, dalis</v>
      </c>
      <c r="C127" s="12" t="str">
        <f>'001 pr. asignavimai'!O174</f>
        <v>proc.</v>
      </c>
      <c r="D127" s="12">
        <f>'001 pr. asignavimai'!P174</f>
        <v>100</v>
      </c>
      <c r="E127" s="12">
        <f>'001 pr. asignavimai'!Q174</f>
        <v>100</v>
      </c>
      <c r="F127" s="104">
        <f>'001 pr. asignavimai'!R174</f>
        <v>100</v>
      </c>
      <c r="G127" s="218"/>
    </row>
    <row r="128" spans="1:7" ht="15" x14ac:dyDescent="0.2">
      <c r="A128" s="12" t="str">
        <f>'001 pr. asignavimai'!M175</f>
        <v>V-001-01-01-17-02 (SB/VB)</v>
      </c>
      <c r="B128" s="13" t="str">
        <f>'001 pr. asignavimai'!N175</f>
        <v>Naujai komplektuojamų ugdymo grupių, kuriose yra ne daugiau kaip 20 mokinių, dalis</v>
      </c>
      <c r="C128" s="12" t="str">
        <f>'001 pr. asignavimai'!O175</f>
        <v>proc.</v>
      </c>
      <c r="D128" s="12">
        <f>'001 pr. asignavimai'!P175</f>
        <v>100</v>
      </c>
      <c r="E128" s="12">
        <f>'001 pr. asignavimai'!Q175</f>
        <v>100</v>
      </c>
      <c r="F128" s="104">
        <f>'001 pr. asignavimai'!R175</f>
        <v>100</v>
      </c>
      <c r="G128" s="218"/>
    </row>
    <row r="129" spans="1:7" ht="15" x14ac:dyDescent="0.2">
      <c r="A129" s="12" t="str">
        <f>'001 pr. asignavimai'!M176</f>
        <v>V-001-01-01-17-03 (SB/VB)</v>
      </c>
      <c r="B129" s="13" t="str">
        <f>'001 pr. asignavimai'!N176</f>
        <v>Vaikų, ugdomų pagal ikimokyklinio ugdymo programą, skaičius</v>
      </c>
      <c r="C129" s="12" t="str">
        <f>'001 pr. asignavimai'!O176</f>
        <v>asm.</v>
      </c>
      <c r="D129" s="12">
        <f>'001 pr. asignavimai'!P176</f>
        <v>184</v>
      </c>
      <c r="E129" s="12">
        <f>'001 pr. asignavimai'!Q176</f>
        <v>183</v>
      </c>
      <c r="F129" s="104">
        <f>'001 pr. asignavimai'!R176</f>
        <v>187</v>
      </c>
      <c r="G129" s="218"/>
    </row>
    <row r="130" spans="1:7" ht="15" x14ac:dyDescent="0.2">
      <c r="A130" s="12" t="str">
        <f>'001 pr. asignavimai'!M177</f>
        <v>V-001-01-01-17-04 (SB/VB)</v>
      </c>
      <c r="B130" s="13" t="str">
        <f>'001 pr. asignavimai'!N177</f>
        <v>Vaikų, ugdomų pagal priešmokyklinio ugdymo programą, skaičius</v>
      </c>
      <c r="C130" s="12" t="str">
        <f>'001 pr. asignavimai'!O177</f>
        <v>asm.</v>
      </c>
      <c r="D130" s="12">
        <f>'001 pr. asignavimai'!P177</f>
        <v>41</v>
      </c>
      <c r="E130" s="12">
        <f>'001 pr. asignavimai'!Q177</f>
        <v>42</v>
      </c>
      <c r="F130" s="104">
        <f>'001 pr. asignavimai'!R177</f>
        <v>38</v>
      </c>
      <c r="G130" s="215"/>
    </row>
    <row r="131" spans="1:7" ht="15" x14ac:dyDescent="0.2">
      <c r="A131" s="15" t="s">
        <v>205</v>
      </c>
      <c r="B131" s="227" t="str">
        <f>'001 pr. asignavimai'!D182</f>
        <v>Lopšelio-darželio "Saulutė" veikla</v>
      </c>
      <c r="C131" s="227"/>
      <c r="D131" s="227"/>
      <c r="E131" s="227"/>
      <c r="F131" s="227"/>
      <c r="G131" s="218" t="s">
        <v>25</v>
      </c>
    </row>
    <row r="132" spans="1:7" ht="15" x14ac:dyDescent="0.2">
      <c r="A132" s="12" t="str">
        <f>'001 pr. asignavimai'!M182</f>
        <v>V-001-01-01-18-01 (SB/VB)</v>
      </c>
      <c r="B132" s="13" t="str">
        <f>'001 pr. asignavimai'!N182</f>
        <v>Pedagogų, kėlusių kvalifikaciją, dalis</v>
      </c>
      <c r="C132" s="12" t="str">
        <f>'001 pr. asignavimai'!O182</f>
        <v>proc.</v>
      </c>
      <c r="D132" s="12">
        <f>'001 pr. asignavimai'!P182</f>
        <v>100</v>
      </c>
      <c r="E132" s="12">
        <f>'001 pr. asignavimai'!Q182</f>
        <v>100</v>
      </c>
      <c r="F132" s="104">
        <f>'001 pr. asignavimai'!R182</f>
        <v>100</v>
      </c>
      <c r="G132" s="218"/>
    </row>
    <row r="133" spans="1:7" ht="15" x14ac:dyDescent="0.2">
      <c r="A133" s="12" t="str">
        <f>'001 pr. asignavimai'!M183</f>
        <v>V-001-01-01-18-02 (SB/VB)</v>
      </c>
      <c r="B133" s="13" t="str">
        <f>'001 pr. asignavimai'!N183</f>
        <v>Naujai komplektuojamų ugdymo grupių, kuriose yra ne daugiau kaip 20 mokinių, dalis</v>
      </c>
      <c r="C133" s="12" t="str">
        <f>'001 pr. asignavimai'!O183</f>
        <v>proc.</v>
      </c>
      <c r="D133" s="12">
        <f>'001 pr. asignavimai'!P183</f>
        <v>100</v>
      </c>
      <c r="E133" s="12">
        <f>'001 pr. asignavimai'!Q183</f>
        <v>100</v>
      </c>
      <c r="F133" s="104">
        <f>'001 pr. asignavimai'!R183</f>
        <v>100</v>
      </c>
      <c r="G133" s="218"/>
    </row>
    <row r="134" spans="1:7" ht="15" x14ac:dyDescent="0.2">
      <c r="A134" s="12" t="str">
        <f>'001 pr. asignavimai'!M184</f>
        <v>V-001-01-01-18-03 (SB/VB)</v>
      </c>
      <c r="B134" s="13" t="str">
        <f>'001 pr. asignavimai'!N184</f>
        <v>Vaikų, ugdomų pagal ikimokyklinio ugdymo programą, skaičius</v>
      </c>
      <c r="C134" s="12" t="str">
        <f>'001 pr. asignavimai'!O184</f>
        <v>asm.</v>
      </c>
      <c r="D134" s="12">
        <f>'001 pr. asignavimai'!P184</f>
        <v>175</v>
      </c>
      <c r="E134" s="12">
        <f>'001 pr. asignavimai'!Q184</f>
        <v>177</v>
      </c>
      <c r="F134" s="104">
        <f>'001 pr. asignavimai'!R184</f>
        <v>180</v>
      </c>
      <c r="G134" s="218"/>
    </row>
    <row r="135" spans="1:7" ht="15" x14ac:dyDescent="0.2">
      <c r="A135" s="12" t="str">
        <f>'001 pr. asignavimai'!M185</f>
        <v>V-001-01-01-18-04 (SB/VB)</v>
      </c>
      <c r="B135" s="13" t="str">
        <f>'001 pr. asignavimai'!N185</f>
        <v>Vaikų, ugdomų pagal priešmokyklinio ugdymo programą, skaičius</v>
      </c>
      <c r="C135" s="12" t="str">
        <f>'001 pr. asignavimai'!O185</f>
        <v>asm.</v>
      </c>
      <c r="D135" s="12">
        <f>'001 pr. asignavimai'!P185</f>
        <v>50</v>
      </c>
      <c r="E135" s="12">
        <f>'001 pr. asignavimai'!Q185</f>
        <v>48</v>
      </c>
      <c r="F135" s="104">
        <f>'001 pr. asignavimai'!R185</f>
        <v>40</v>
      </c>
      <c r="G135" s="215"/>
    </row>
    <row r="136" spans="1:7" ht="15" x14ac:dyDescent="0.2">
      <c r="A136" s="15" t="s">
        <v>206</v>
      </c>
      <c r="B136" s="227" t="str">
        <f>'001 pr. asignavimai'!D190</f>
        <v>Lopšelio-darželio "Vyturėlis" veikla</v>
      </c>
      <c r="C136" s="227"/>
      <c r="D136" s="227"/>
      <c r="E136" s="227"/>
      <c r="F136" s="227"/>
      <c r="G136" s="218" t="s">
        <v>25</v>
      </c>
    </row>
    <row r="137" spans="1:7" ht="15" x14ac:dyDescent="0.2">
      <c r="A137" s="12" t="str">
        <f>'001 pr. asignavimai'!M190</f>
        <v>V-001-01-01-19-01 (SB/VB)</v>
      </c>
      <c r="B137" s="13" t="str">
        <f>'001 pr. asignavimai'!N190</f>
        <v>Pedagogų, kėlusių kvalifikaciją, dalis</v>
      </c>
      <c r="C137" s="12" t="str">
        <f>'001 pr. asignavimai'!O190</f>
        <v>proc.</v>
      </c>
      <c r="D137" s="12">
        <f>'001 pr. asignavimai'!P190</f>
        <v>100</v>
      </c>
      <c r="E137" s="12">
        <f>'001 pr. asignavimai'!Q190</f>
        <v>100</v>
      </c>
      <c r="F137" s="104">
        <f>'001 pr. asignavimai'!R190</f>
        <v>100</v>
      </c>
      <c r="G137" s="218"/>
    </row>
    <row r="138" spans="1:7" ht="15" x14ac:dyDescent="0.2">
      <c r="A138" s="12" t="str">
        <f>'001 pr. asignavimai'!M191</f>
        <v>V-001-01-01-19-02 (SB/VB)</v>
      </c>
      <c r="B138" s="13" t="str">
        <f>'001 pr. asignavimai'!N191</f>
        <v>Naujai komplektuojamų ugdymo grupių, kuriose yra ne daugiau kaip 20 mokinių, dalis</v>
      </c>
      <c r="C138" s="12" t="str">
        <f>'001 pr. asignavimai'!O191</f>
        <v>proc.</v>
      </c>
      <c r="D138" s="12">
        <f>'001 pr. asignavimai'!P191</f>
        <v>100</v>
      </c>
      <c r="E138" s="12">
        <f>'001 pr. asignavimai'!Q191</f>
        <v>100</v>
      </c>
      <c r="F138" s="104">
        <f>'001 pr. asignavimai'!R191</f>
        <v>100</v>
      </c>
      <c r="G138" s="218"/>
    </row>
    <row r="139" spans="1:7" ht="15" x14ac:dyDescent="0.2">
      <c r="A139" s="12" t="str">
        <f>'001 pr. asignavimai'!M192</f>
        <v>V-001-01-01-19-03 (SB/VB)</v>
      </c>
      <c r="B139" s="13" t="str">
        <f>'001 pr. asignavimai'!N192</f>
        <v>Vaikų, ugdomų pagal ikimokyklinio ugdymo programą, skaičius</v>
      </c>
      <c r="C139" s="12" t="str">
        <f>'001 pr. asignavimai'!O192</f>
        <v>asm.</v>
      </c>
      <c r="D139" s="12">
        <f>'001 pr. asignavimai'!P192</f>
        <v>226</v>
      </c>
      <c r="E139" s="12">
        <f>'001 pr. asignavimai'!Q192</f>
        <v>256</v>
      </c>
      <c r="F139" s="104">
        <f>'001 pr. asignavimai'!R192</f>
        <v>259</v>
      </c>
      <c r="G139" s="218"/>
    </row>
    <row r="140" spans="1:7" ht="15" x14ac:dyDescent="0.2">
      <c r="A140" s="12" t="str">
        <f>'001 pr. asignavimai'!M193</f>
        <v>V-001-01-01-19-04 (SB/VB)</v>
      </c>
      <c r="B140" s="13" t="str">
        <f>'001 pr. asignavimai'!N193</f>
        <v>Vaikų, ugdomų pagal priešmokyklinio ugdymo programą, skaičius</v>
      </c>
      <c r="C140" s="12" t="str">
        <f>'001 pr. asignavimai'!O193</f>
        <v>asm.</v>
      </c>
      <c r="D140" s="12">
        <f>'001 pr. asignavimai'!P193</f>
        <v>70</v>
      </c>
      <c r="E140" s="12">
        <f>'001 pr. asignavimai'!Q193</f>
        <v>64</v>
      </c>
      <c r="F140" s="104">
        <f>'001 pr. asignavimai'!R193</f>
        <v>61</v>
      </c>
      <c r="G140" s="215"/>
    </row>
    <row r="141" spans="1:7" ht="15" x14ac:dyDescent="0.2">
      <c r="A141" s="8" t="s">
        <v>218</v>
      </c>
      <c r="B141" s="228" t="str">
        <f>'001 pr. asignavimai'!C199</f>
        <v>Padidinti informacinių technologijų naudojimą bendrojo ugdymo mokyklose</v>
      </c>
      <c r="C141" s="229"/>
      <c r="D141" s="229"/>
      <c r="E141" s="229"/>
      <c r="F141" s="229"/>
      <c r="G141" s="216" t="s">
        <v>343</v>
      </c>
    </row>
    <row r="142" spans="1:7" ht="15" x14ac:dyDescent="0.2">
      <c r="A142" s="6" t="str">
        <f>'001 pr. asignavimai'!M199</f>
        <v>R-001-01-02-01</v>
      </c>
      <c r="B142" s="7" t="str">
        <f>'001 pr. asignavimai'!N199</f>
        <v xml:space="preserve">100 mokinių tenkančių kompiuterių skaičius </v>
      </c>
      <c r="C142" s="6" t="str">
        <f>'001 pr. asignavimai'!O199</f>
        <v>vnt.</v>
      </c>
      <c r="D142" s="6">
        <f>'001 pr. asignavimai'!P199</f>
        <v>26</v>
      </c>
      <c r="E142" s="6">
        <f>'001 pr. asignavimai'!Q199</f>
        <v>30</v>
      </c>
      <c r="F142" s="103">
        <f>'001 pr. asignavimai'!R199</f>
        <v>34</v>
      </c>
      <c r="G142" s="217"/>
    </row>
    <row r="143" spans="1:7" ht="15" x14ac:dyDescent="0.2">
      <c r="A143" s="15" t="s">
        <v>219</v>
      </c>
      <c r="B143" s="227" t="str">
        <f>'001 pr. asignavimai'!D200</f>
        <v>Mokinių aprūpinimas IKT įranga bendrojo ugdymo mokyklose</v>
      </c>
      <c r="C143" s="227"/>
      <c r="D143" s="227"/>
      <c r="E143" s="227"/>
      <c r="F143" s="227"/>
      <c r="G143" s="222" t="s">
        <v>343</v>
      </c>
    </row>
    <row r="144" spans="1:7" ht="15" x14ac:dyDescent="0.2">
      <c r="A144" s="12" t="str">
        <f>'001 pr. asignavimai'!M200</f>
        <v xml:space="preserve">P-001-01-02-01-01 </v>
      </c>
      <c r="B144" s="13" t="str">
        <f>'001 pr. asignavimai'!N200</f>
        <v>Įsigytų IKT įrangos vienetų skaičius, skirtų mokymuisi, skaičius</v>
      </c>
      <c r="C144" s="12" t="str">
        <f>'001 pr. asignavimai'!O200</f>
        <v>vnt.</v>
      </c>
      <c r="D144" s="12">
        <f>'001 pr. asignavimai'!P200</f>
        <v>80</v>
      </c>
      <c r="E144" s="12">
        <f>'001 pr. asignavimai'!Q200</f>
        <v>80</v>
      </c>
      <c r="F144" s="104">
        <f>'001 pr. asignavimai'!R200</f>
        <v>80</v>
      </c>
      <c r="G144" s="224"/>
    </row>
    <row r="145" spans="1:7" ht="15" x14ac:dyDescent="0.2">
      <c r="A145" s="8" t="s">
        <v>207</v>
      </c>
      <c r="B145" s="228" t="str">
        <f>'001 pr. asignavimai'!C217</f>
        <v>Organizuoti kokybišką švietimo pagalbą ir rūpintis pagalbos prieinamumu Plungės rajone</v>
      </c>
      <c r="C145" s="229"/>
      <c r="D145" s="229"/>
      <c r="E145" s="229"/>
      <c r="F145" s="229"/>
      <c r="G145" s="216" t="s">
        <v>341</v>
      </c>
    </row>
    <row r="146" spans="1:7" ht="30" x14ac:dyDescent="0.2">
      <c r="A146" s="16" t="str">
        <f>'001 pr. asignavimai'!M217</f>
        <v>R-001-02-01-01</v>
      </c>
      <c r="B146" s="17" t="str">
        <f>'001 pr. asignavimai'!N217</f>
        <v xml:space="preserve">Asmenų, kuriems suteikta specialioji ir psichologinė pagalba, dalis nuo bendro mokinių ir vaikų skaičiaus </v>
      </c>
      <c r="C146" s="16" t="str">
        <f>'001 pr. asignavimai'!O217</f>
        <v>proc.</v>
      </c>
      <c r="D146" s="16">
        <f>'001 pr. asignavimai'!P217</f>
        <v>10.5</v>
      </c>
      <c r="E146" s="16">
        <f>'001 pr. asignavimai'!Q217</f>
        <v>11</v>
      </c>
      <c r="F146" s="105">
        <f>'001 pr. asignavimai'!R217</f>
        <v>11.5</v>
      </c>
      <c r="G146" s="217"/>
    </row>
    <row r="147" spans="1:7" ht="15" x14ac:dyDescent="0.2">
      <c r="A147" s="15" t="s">
        <v>208</v>
      </c>
      <c r="B147" s="227" t="str">
        <f>'001 pr. asignavimai'!D218</f>
        <v xml:space="preserve">Paslaugų ir švietimo pagalbos centro veikla  </v>
      </c>
      <c r="C147" s="227"/>
      <c r="D147" s="227"/>
      <c r="E147" s="227"/>
      <c r="F147" s="227"/>
      <c r="G147" s="214" t="s">
        <v>25</v>
      </c>
    </row>
    <row r="148" spans="1:7" ht="15" x14ac:dyDescent="0.2">
      <c r="A148" s="12" t="str">
        <f>'001 pr. asignavimai'!M218</f>
        <v>V-001-02-01-01-01 (VB)</v>
      </c>
      <c r="B148" s="13" t="str">
        <f>'001 pr. asignavimai'!N218</f>
        <v>Asmenų, kuriems atliktas specialiųjų poreikių įvertinimas, skaičius</v>
      </c>
      <c r="C148" s="12" t="str">
        <f>'001 pr. asignavimai'!O218</f>
        <v>asm.</v>
      </c>
      <c r="D148" s="12">
        <f>'001 pr. asignavimai'!P218</f>
        <v>240</v>
      </c>
      <c r="E148" s="12">
        <f>'001 pr. asignavimai'!Q218</f>
        <v>250</v>
      </c>
      <c r="F148" s="104">
        <f>'001 pr. asignavimai'!R218</f>
        <v>260</v>
      </c>
      <c r="G148" s="218"/>
    </row>
    <row r="149" spans="1:7" ht="15" x14ac:dyDescent="0.2">
      <c r="A149" s="12" t="str">
        <f>'001 pr. asignavimai'!M219</f>
        <v>V-001-02-01-01-02 (VB)</v>
      </c>
      <c r="B149" s="13" t="str">
        <f>'001 pr. asignavimai'!N219</f>
        <v>Individualią/ grupinę švietimo pagalbą gavusių asmenų skaičius</v>
      </c>
      <c r="C149" s="12" t="str">
        <f>'001 pr. asignavimai'!O219</f>
        <v>asm.</v>
      </c>
      <c r="D149" s="12">
        <f>'001 pr. asignavimai'!P219</f>
        <v>320</v>
      </c>
      <c r="E149" s="12">
        <f>'001 pr. asignavimai'!Q219</f>
        <v>340</v>
      </c>
      <c r="F149" s="104">
        <f>'001 pr. asignavimai'!R219</f>
        <v>350</v>
      </c>
      <c r="G149" s="218"/>
    </row>
    <row r="150" spans="1:7" ht="45" x14ac:dyDescent="0.2">
      <c r="A150" s="12" t="str">
        <f>'001 pr. asignavimai'!M220</f>
        <v xml:space="preserve">V-001-02-01-01-03 </v>
      </c>
      <c r="B150" s="13" t="str">
        <f>'001 pr. asignavimai'!N220</f>
        <v xml:space="preserve">Mokytojų, dalyvavusių kvalifikacijos tobulinimo renginiuose (seminaruose, konferencijose, edukacinėse išvykose, metodinės veiklos ir gerosios patirties sklaidos renginiuose ir kt.,), skaičius   </v>
      </c>
      <c r="C150" s="12" t="str">
        <f>'001 pr. asignavimai'!O220</f>
        <v>asm.</v>
      </c>
      <c r="D150" s="12">
        <f>'001 pr. asignavimai'!P220</f>
        <v>3891</v>
      </c>
      <c r="E150" s="12">
        <f>'001 pr. asignavimai'!Q220</f>
        <v>4086</v>
      </c>
      <c r="F150" s="104">
        <f>'001 pr. asignavimai'!R220</f>
        <v>3500</v>
      </c>
      <c r="G150" s="215"/>
    </row>
    <row r="151" spans="1:7" ht="76.5" customHeight="1" x14ac:dyDescent="0.2">
      <c r="A151" s="60" t="s">
        <v>209</v>
      </c>
      <c r="B151" s="230" t="str">
        <f>'001 pr. asignavimai'!C225</f>
        <v>Sudaryti sąlygas gabiems rajono mokiniams tobulėti, užtikrinti tarpinstitucinį bendradarbiavimą ir švietimo pagalbos teikimą</v>
      </c>
      <c r="C151" s="231"/>
      <c r="D151" s="231"/>
      <c r="E151" s="231"/>
      <c r="F151" s="231"/>
      <c r="G151" s="216" t="s">
        <v>344</v>
      </c>
    </row>
    <row r="152" spans="1:7" ht="33.75" customHeight="1" x14ac:dyDescent="0.2">
      <c r="A152" s="61" t="str">
        <f>'001 pr. asignavimai'!M225</f>
        <v>R-001-02-02-01</v>
      </c>
      <c r="B152" s="62" t="str">
        <f>'001 pr. asignavimai'!N225</f>
        <v xml:space="preserve">Nacionalinėse olimpiadose pelniusių mokinių prizines vietas, skaičius </v>
      </c>
      <c r="C152" s="61" t="str">
        <f>'001 pr. asignavimai'!O225</f>
        <v>vnt.</v>
      </c>
      <c r="D152" s="61">
        <f>'001 pr. asignavimai'!P225</f>
        <v>4</v>
      </c>
      <c r="E152" s="61">
        <f>'001 pr. asignavimai'!Q225</f>
        <v>5</v>
      </c>
      <c r="F152" s="106">
        <f>'001 pr. asignavimai'!R225</f>
        <v>6</v>
      </c>
      <c r="G152" s="220"/>
    </row>
    <row r="153" spans="1:7" ht="33.75" customHeight="1" x14ac:dyDescent="0.2">
      <c r="A153" s="61" t="str">
        <f>'001 pr. asignavimai'!M226</f>
        <v>R-001-02-02-02</v>
      </c>
      <c r="B153" s="62" t="str">
        <f>'001 pr. asignavimai'!N226</f>
        <v>Daugiau kaip 2 metų pedagoginio darbo stažą turinčių darbuotojų dalis</v>
      </c>
      <c r="C153" s="61" t="str">
        <f>'001 pr. asignavimai'!O226</f>
        <v>proc.</v>
      </c>
      <c r="D153" s="61">
        <f>'001 pr. asignavimai'!P226</f>
        <v>93.7</v>
      </c>
      <c r="E153" s="61">
        <f>'001 pr. asignavimai'!Q226</f>
        <v>93.7</v>
      </c>
      <c r="F153" s="106">
        <f>'001 pr. asignavimai'!R226</f>
        <v>93.7</v>
      </c>
      <c r="G153" s="221"/>
    </row>
    <row r="154" spans="1:7" ht="15" x14ac:dyDescent="0.2">
      <c r="A154" s="15" t="s">
        <v>210</v>
      </c>
      <c r="B154" s="227" t="str">
        <f>'001 pr. asignavimai'!D227</f>
        <v>Mokslo rėmimo programos įgyvendinimas</v>
      </c>
      <c r="C154" s="227"/>
      <c r="D154" s="227"/>
      <c r="E154" s="227"/>
      <c r="F154" s="227"/>
      <c r="G154" s="214" t="s">
        <v>25</v>
      </c>
    </row>
    <row r="155" spans="1:7" ht="15" x14ac:dyDescent="0.2">
      <c r="A155" s="12" t="str">
        <f>'001 pr. asignavimai'!M227</f>
        <v>V-001-02-02-01-01</v>
      </c>
      <c r="B155" s="13" t="str">
        <f>'001 pr. asignavimai'!N227</f>
        <v>Įgyvendinta programa</v>
      </c>
      <c r="C155" s="13" t="str">
        <f>'001 pr. asignavimai'!O227</f>
        <v>proc.</v>
      </c>
      <c r="D155" s="13">
        <f>'001 pr. asignavimai'!P227</f>
        <v>100</v>
      </c>
      <c r="E155" s="13">
        <f>'001 pr. asignavimai'!Q227</f>
        <v>100</v>
      </c>
      <c r="F155" s="107">
        <f>'001 pr. asignavimai'!R227</f>
        <v>100</v>
      </c>
      <c r="G155" s="215"/>
    </row>
    <row r="156" spans="1:7" ht="15" x14ac:dyDescent="0.2">
      <c r="A156" s="15" t="s">
        <v>211</v>
      </c>
      <c r="B156" s="227" t="str">
        <f>'001 pr. asignavimai'!D230</f>
        <v>Ugdymo kokybės užtikrinimas</v>
      </c>
      <c r="C156" s="227"/>
      <c r="D156" s="227"/>
      <c r="E156" s="227"/>
      <c r="F156" s="227"/>
      <c r="G156" s="222" t="s">
        <v>25</v>
      </c>
    </row>
    <row r="157" spans="1:7" ht="15" x14ac:dyDescent="0.2">
      <c r="A157" s="12" t="str">
        <f>'001 pr. asignavimai'!M230</f>
        <v>V-001-02-02-02-01</v>
      </c>
      <c r="B157" s="13" t="str">
        <f>'001 pr. asignavimai'!N230</f>
        <v>Valstybiniuose ir  mokykliniuose egzaminuose dalyvavusių mokytojų skaičius</v>
      </c>
      <c r="C157" s="12" t="str">
        <f>'001 pr. asignavimai'!O230</f>
        <v>asm.</v>
      </c>
      <c r="D157" s="12">
        <f>'001 pr. asignavimai'!P230</f>
        <v>90</v>
      </c>
      <c r="E157" s="12">
        <f>'001 pr. asignavimai'!Q230</f>
        <v>90</v>
      </c>
      <c r="F157" s="104">
        <f>'001 pr. asignavimai'!R230</f>
        <v>90</v>
      </c>
      <c r="G157" s="223"/>
    </row>
    <row r="158" spans="1:7" ht="15" x14ac:dyDescent="0.2">
      <c r="A158" s="12" t="str">
        <f>'001 pr. asignavimai'!M231</f>
        <v>V-001-02-02-02-02 (VB)</v>
      </c>
      <c r="B158" s="13" t="str">
        <f>'001 pr. asignavimai'!N231</f>
        <v>Panaudotų Mokymo lėšų dalis</v>
      </c>
      <c r="C158" s="12" t="str">
        <f>'001 pr. asignavimai'!O231</f>
        <v>proc.</v>
      </c>
      <c r="D158" s="12">
        <f>'001 pr. asignavimai'!P231</f>
        <v>100</v>
      </c>
      <c r="E158" s="12">
        <f>'001 pr. asignavimai'!Q231</f>
        <v>100</v>
      </c>
      <c r="F158" s="104">
        <f>'001 pr. asignavimai'!R231</f>
        <v>100</v>
      </c>
      <c r="G158" s="223"/>
    </row>
    <row r="159" spans="1:7" ht="15" x14ac:dyDescent="0.2">
      <c r="A159" s="12" t="str">
        <f>'001 pr. asignavimai'!M232</f>
        <v>V-001-02-02-02-03</v>
      </c>
      <c r="B159" s="13" t="str">
        <f>'001 pr. asignavimai'!N232</f>
        <v xml:space="preserve">Finansuotų karjeros specialistų etatų skaičius </v>
      </c>
      <c r="C159" s="12" t="str">
        <f>'001 pr. asignavimai'!O232</f>
        <v>vnt.</v>
      </c>
      <c r="D159" s="12">
        <f>'001 pr. asignavimai'!P232</f>
        <v>1.5</v>
      </c>
      <c r="E159" s="12">
        <f>'001 pr. asignavimai'!Q232</f>
        <v>1.6</v>
      </c>
      <c r="F159" s="104">
        <f>'001 pr. asignavimai'!R232</f>
        <v>1.7</v>
      </c>
      <c r="G159" s="224"/>
    </row>
    <row r="160" spans="1:7" ht="15" x14ac:dyDescent="0.2">
      <c r="A160" s="15" t="s">
        <v>212</v>
      </c>
      <c r="B160" s="227" t="str">
        <f>'001 pr. asignavimai'!D237</f>
        <v>Neformaliojo  vaikų švietimo programos įgyvendinimas</v>
      </c>
      <c r="C160" s="227"/>
      <c r="D160" s="227"/>
      <c r="E160" s="227"/>
      <c r="F160" s="227"/>
      <c r="G160" s="214" t="s">
        <v>25</v>
      </c>
    </row>
    <row r="161" spans="1:7" ht="15" x14ac:dyDescent="0.2">
      <c r="A161" s="12" t="str">
        <f>'001 pr. asignavimai'!M237</f>
        <v>V-001-02-02-03-01 (VB)</v>
      </c>
      <c r="B161" s="13" t="str">
        <f>'001 pr. asignavimai'!N237</f>
        <v xml:space="preserve">Neformaliajame vaikų švietime dalyvavusių vaikų skaičius </v>
      </c>
      <c r="C161" s="12" t="str">
        <f>'001 pr. asignavimai'!O237</f>
        <v>asm.</v>
      </c>
      <c r="D161" s="12">
        <f>'001 pr. asignavimai'!P237</f>
        <v>1320</v>
      </c>
      <c r="E161" s="12">
        <f>'001 pr. asignavimai'!Q237</f>
        <v>1340</v>
      </c>
      <c r="F161" s="104">
        <f>'001 pr. asignavimai'!R237</f>
        <v>1360</v>
      </c>
      <c r="G161" s="218"/>
    </row>
    <row r="162" spans="1:7" ht="15" x14ac:dyDescent="0.2">
      <c r="A162" s="12" t="str">
        <f>'001 pr. asignavimai'!M238</f>
        <v>V-001-02-02-03-02 (VB)</v>
      </c>
      <c r="B162" s="13" t="str">
        <f>'001 pr. asignavimai'!N238</f>
        <v xml:space="preserve">Neformaliojo vaikų švietimo paslaugų teikėjų skaičius </v>
      </c>
      <c r="C162" s="12" t="str">
        <f>'001 pr. asignavimai'!O238</f>
        <v>vnt.</v>
      </c>
      <c r="D162" s="12">
        <f>'001 pr. asignavimai'!P238</f>
        <v>17</v>
      </c>
      <c r="E162" s="12">
        <f>'001 pr. asignavimai'!Q238</f>
        <v>18</v>
      </c>
      <c r="F162" s="104">
        <f>'001 pr. asignavimai'!R238</f>
        <v>19</v>
      </c>
      <c r="G162" s="215"/>
    </row>
    <row r="163" spans="1:7" ht="15" x14ac:dyDescent="0.2">
      <c r="A163" s="15" t="s">
        <v>213</v>
      </c>
      <c r="B163" s="227" t="str">
        <f>'001 pr. asignavimai'!D242</f>
        <v>Vaikų vasaros poilsio organizavimo programos įgyvendinimas</v>
      </c>
      <c r="C163" s="227"/>
      <c r="D163" s="227"/>
      <c r="E163" s="227"/>
      <c r="F163" s="227"/>
      <c r="G163" s="214" t="s">
        <v>25</v>
      </c>
    </row>
    <row r="164" spans="1:7" ht="15" x14ac:dyDescent="0.2">
      <c r="A164" s="12" t="str">
        <f>'001 pr. asignavimai'!M242</f>
        <v>V-001-02-02-04-01</v>
      </c>
      <c r="B164" s="13" t="str">
        <f>'001 pr. asignavimai'!N242</f>
        <v>Finansuotų stovyklų skaičius</v>
      </c>
      <c r="C164" s="12" t="str">
        <f>'001 pr. asignavimai'!O242</f>
        <v>vnt.</v>
      </c>
      <c r="D164" s="12">
        <f>'001 pr. asignavimai'!P242</f>
        <v>18</v>
      </c>
      <c r="E164" s="12">
        <f>'001 pr. asignavimai'!Q242</f>
        <v>20</v>
      </c>
      <c r="F164" s="104">
        <f>'001 pr. asignavimai'!R242</f>
        <v>22</v>
      </c>
      <c r="G164" s="218"/>
    </row>
    <row r="165" spans="1:7" ht="15" x14ac:dyDescent="0.2">
      <c r="A165" s="12" t="str">
        <f>'001 pr. asignavimai'!M243</f>
        <v>V-001-02-02-04-02</v>
      </c>
      <c r="B165" s="13" t="str">
        <f>'001 pr. asignavimai'!N243</f>
        <v>Stovyklose dalyvavusių vaikų skaičius</v>
      </c>
      <c r="C165" s="12" t="str">
        <f>'001 pr. asignavimai'!O243</f>
        <v>vnt.</v>
      </c>
      <c r="D165" s="12">
        <f>'001 pr. asignavimai'!P243</f>
        <v>500</v>
      </c>
      <c r="E165" s="12">
        <f>'001 pr. asignavimai'!Q243</f>
        <v>550</v>
      </c>
      <c r="F165" s="104">
        <f>'001 pr. asignavimai'!R243</f>
        <v>600</v>
      </c>
      <c r="G165" s="215"/>
    </row>
    <row r="166" spans="1:7" ht="15" x14ac:dyDescent="0.2">
      <c r="A166" s="8" t="s">
        <v>329</v>
      </c>
      <c r="B166" s="228" t="str">
        <f>'001 pr. asignavimai'!C249</f>
        <v>Organizuoti jaunimo užimtumą, skatinti ir remti Plungės rajono jaunimo savanorišką veiklą bei vykdomas veiklos programas</v>
      </c>
      <c r="C166" s="229"/>
      <c r="D166" s="229"/>
      <c r="E166" s="229"/>
      <c r="F166" s="229"/>
      <c r="G166" s="216" t="s">
        <v>345</v>
      </c>
    </row>
    <row r="167" spans="1:7" ht="15" x14ac:dyDescent="0.2">
      <c r="A167" s="16" t="str">
        <f>'001 pr. asignavimai'!M249</f>
        <v>R-001-03-01-01</v>
      </c>
      <c r="B167" s="17" t="str">
        <f>'001 pr. asignavimai'!N249</f>
        <v>Veikiančių jaunimo organizacijų, neformalių jaunimo grupių skaičius</v>
      </c>
      <c r="C167" s="16" t="str">
        <f>'001 pr. asignavimai'!O249</f>
        <v>vnt.</v>
      </c>
      <c r="D167" s="16">
        <f>'001 pr. asignavimai'!P249</f>
        <v>6</v>
      </c>
      <c r="E167" s="16">
        <f>'001 pr. asignavimai'!Q249</f>
        <v>6</v>
      </c>
      <c r="F167" s="105">
        <f>'001 pr. asignavimai'!R249</f>
        <v>6</v>
      </c>
      <c r="G167" s="219"/>
    </row>
    <row r="168" spans="1:7" ht="15" x14ac:dyDescent="0.2">
      <c r="A168" s="16" t="str">
        <f>'001 pr. asignavimai'!M250</f>
        <v>R-001-03-01-02</v>
      </c>
      <c r="B168" s="17" t="str">
        <f>'001 pr. asignavimai'!N250</f>
        <v>AJC organizuojamų rajoninių renginių skaičius</v>
      </c>
      <c r="C168" s="16" t="str">
        <f>'001 pr. asignavimai'!O250</f>
        <v>vnt.</v>
      </c>
      <c r="D168" s="16">
        <f>'001 pr. asignavimai'!P250</f>
        <v>3</v>
      </c>
      <c r="E168" s="16">
        <f>'001 pr. asignavimai'!Q250</f>
        <v>3</v>
      </c>
      <c r="F168" s="105">
        <f>'001 pr. asignavimai'!R250</f>
        <v>3</v>
      </c>
      <c r="G168" s="219"/>
    </row>
    <row r="169" spans="1:7" ht="30" x14ac:dyDescent="0.2">
      <c r="A169" s="16" t="str">
        <f>'001 pr. asignavimai'!M251</f>
        <v>R-001-03-01-03</v>
      </c>
      <c r="B169" s="17" t="str">
        <f>'001 pr. asignavimai'!N251</f>
        <v>Jaunų žmonių, dalyvaujančių iš Savivaldybės biudžeto finansuojamų projektų veiklose, skaičius</v>
      </c>
      <c r="C169" s="16" t="str">
        <f>'001 pr. asignavimai'!O251</f>
        <v>asm.</v>
      </c>
      <c r="D169" s="16">
        <f>'001 pr. asignavimai'!P251</f>
        <v>920</v>
      </c>
      <c r="E169" s="16">
        <f>'001 pr. asignavimai'!Q251</f>
        <v>1100</v>
      </c>
      <c r="F169" s="105">
        <f>'001 pr. asignavimai'!R251</f>
        <v>1500</v>
      </c>
      <c r="G169" s="217"/>
    </row>
    <row r="170" spans="1:7" ht="15" x14ac:dyDescent="0.2">
      <c r="A170" s="15" t="s">
        <v>214</v>
      </c>
      <c r="B170" s="227" t="str">
        <f>'001 pr. asignavimai'!D252</f>
        <v>Jaunimo veiklos programos įgyvendinimas</v>
      </c>
      <c r="C170" s="227"/>
      <c r="D170" s="227"/>
      <c r="E170" s="227"/>
      <c r="F170" s="227"/>
      <c r="G170" s="214" t="s">
        <v>25</v>
      </c>
    </row>
    <row r="171" spans="1:7" ht="15" x14ac:dyDescent="0.2">
      <c r="A171" s="12" t="str">
        <f>'001 pr. asignavimai'!M252</f>
        <v>V-001-03-01-01-01</v>
      </c>
      <c r="B171" s="13" t="str">
        <f>'001 pr. asignavimai'!N252</f>
        <v>Paremtų programų skaičius</v>
      </c>
      <c r="C171" s="12" t="str">
        <f>'001 pr. asignavimai'!O252</f>
        <v>vnt.</v>
      </c>
      <c r="D171" s="12">
        <f>'001 pr. asignavimai'!P252</f>
        <v>9</v>
      </c>
      <c r="E171" s="12">
        <f>'001 pr. asignavimai'!Q252</f>
        <v>9</v>
      </c>
      <c r="F171" s="104">
        <f>'001 pr. asignavimai'!R252</f>
        <v>10</v>
      </c>
      <c r="G171" s="218"/>
    </row>
    <row r="172" spans="1:7" ht="15" x14ac:dyDescent="0.2">
      <c r="A172" s="12" t="str">
        <f>'001 pr. asignavimai'!M253</f>
        <v>V-001-03-01-01-02</v>
      </c>
      <c r="B172" s="13" t="str">
        <f>'001 pr. asignavimai'!N253</f>
        <v>Paremtų savanorių skaičius</v>
      </c>
      <c r="C172" s="12" t="str">
        <f>'001 pr. asignavimai'!O253</f>
        <v>asm.</v>
      </c>
      <c r="D172" s="12">
        <f>'001 pr. asignavimai'!P253</f>
        <v>6</v>
      </c>
      <c r="E172" s="12">
        <f>'001 pr. asignavimai'!Q253</f>
        <v>7</v>
      </c>
      <c r="F172" s="104">
        <f>'001 pr. asignavimai'!R253</f>
        <v>7</v>
      </c>
      <c r="G172" s="218"/>
    </row>
    <row r="173" spans="1:7" ht="15" x14ac:dyDescent="0.2">
      <c r="A173" s="12" t="str">
        <f>'001 pr. asignavimai'!M254</f>
        <v>V-001-03-01-01-03</v>
      </c>
      <c r="B173" s="13" t="str">
        <f>'001 pr. asignavimai'!N254</f>
        <v>Įdarbintų jaunuolių skaičius</v>
      </c>
      <c r="C173" s="12" t="str">
        <f>'001 pr. asignavimai'!O254</f>
        <v>asm.</v>
      </c>
      <c r="D173" s="12">
        <f>'001 pr. asignavimai'!P254</f>
        <v>15</v>
      </c>
      <c r="E173" s="12">
        <f>'001 pr. asignavimai'!Q254</f>
        <v>16</v>
      </c>
      <c r="F173" s="104">
        <f>'001 pr. asignavimai'!R254</f>
        <v>20</v>
      </c>
      <c r="G173" s="215"/>
    </row>
    <row r="174" spans="1:7" ht="15" x14ac:dyDescent="0.2">
      <c r="A174" s="15" t="s">
        <v>220</v>
      </c>
      <c r="B174" s="227" t="str">
        <f>'001 pr. asignavimai'!D257</f>
        <v>Atviro jaunimo centro veiklos organizavimas</v>
      </c>
      <c r="C174" s="227"/>
      <c r="D174" s="227"/>
      <c r="E174" s="227"/>
      <c r="F174" s="227"/>
      <c r="G174" s="214" t="s">
        <v>25</v>
      </c>
    </row>
    <row r="175" spans="1:7" ht="15" x14ac:dyDescent="0.2">
      <c r="A175" s="12" t="str">
        <f>'001 pr. asignavimai'!M257</f>
        <v>V-001-04-01-01-01</v>
      </c>
      <c r="B175" s="13" t="str">
        <f>'001 pr. asignavimai'!N257</f>
        <v>Suorganizuotų renginių, skirtų jaunimui, skaičius per metus</v>
      </c>
      <c r="C175" s="12" t="str">
        <f>'001 pr. asignavimai'!O257</f>
        <v>vnt.</v>
      </c>
      <c r="D175" s="12">
        <f>'001 pr. asignavimai'!P257</f>
        <v>30</v>
      </c>
      <c r="E175" s="12">
        <f>'001 pr. asignavimai'!Q257</f>
        <v>35</v>
      </c>
      <c r="F175" s="104">
        <f>'001 pr. asignavimai'!R257</f>
        <v>40</v>
      </c>
      <c r="G175" s="218"/>
    </row>
    <row r="176" spans="1:7" ht="15" x14ac:dyDescent="0.2">
      <c r="A176" s="12" t="str">
        <f>'001 pr. asignavimai'!M258</f>
        <v>V-001-04-01-01-02</v>
      </c>
      <c r="B176" s="13" t="str">
        <f>'001 pr. asignavimai'!N258</f>
        <v>AJC lankytojų skaičius (per metus)</v>
      </c>
      <c r="C176" s="12" t="str">
        <f>'001 pr. asignavimai'!O258</f>
        <v>vnt.</v>
      </c>
      <c r="D176" s="12">
        <f>'001 pr. asignavimai'!P258</f>
        <v>1600</v>
      </c>
      <c r="E176" s="12">
        <f>'001 pr. asignavimai'!Q258</f>
        <v>2000</v>
      </c>
      <c r="F176" s="104">
        <f>'001 pr. asignavimai'!R258</f>
        <v>2100</v>
      </c>
      <c r="G176" s="215"/>
    </row>
    <row r="177" spans="1:7" ht="26.25" customHeight="1" x14ac:dyDescent="0.2">
      <c r="A177" s="8" t="s">
        <v>330</v>
      </c>
      <c r="B177" s="228" t="str">
        <f>'001 pr. asignavimai'!C264</f>
        <v xml:space="preserve">Įgyvendinti neformaliojo suaugusiųjų švietimo programą </v>
      </c>
      <c r="C177" s="229"/>
      <c r="D177" s="229"/>
      <c r="E177" s="229"/>
      <c r="F177" s="229"/>
      <c r="G177" s="216" t="s">
        <v>346</v>
      </c>
    </row>
    <row r="178" spans="1:7" ht="26.25" customHeight="1" x14ac:dyDescent="0.2">
      <c r="A178" s="16" t="str">
        <f>'001 pr. asignavimai'!M264</f>
        <v>R-001-04-01-01</v>
      </c>
      <c r="B178" s="17" t="str">
        <f>'001 pr. asignavimai'!N264</f>
        <v>Dalyvavusių neformaliojo suaugusių švietimo veiklose asmenų dalis nuo vyresnių nei 65 metų asmenų skaičiaus</v>
      </c>
      <c r="C178" s="16" t="str">
        <f>'001 pr. asignavimai'!O264</f>
        <v>proc.</v>
      </c>
      <c r="D178" s="16">
        <f>'001 pr. asignavimai'!P264</f>
        <v>3.62</v>
      </c>
      <c r="E178" s="16">
        <f>'001 pr. asignavimai'!Q264</f>
        <v>3.79</v>
      </c>
      <c r="F178" s="105">
        <f>'001 pr. asignavimai'!R264</f>
        <v>3.83</v>
      </c>
      <c r="G178" s="217"/>
    </row>
    <row r="179" spans="1:7" ht="15" x14ac:dyDescent="0.2">
      <c r="A179" s="15" t="s">
        <v>215</v>
      </c>
      <c r="B179" s="227" t="str">
        <f>'001 pr. asignavimai'!D265</f>
        <v>Trečiojo amžiaus universiteto (TAU) veiklos organizavimas</v>
      </c>
      <c r="C179" s="227"/>
      <c r="D179" s="227"/>
      <c r="E179" s="227"/>
      <c r="F179" s="227"/>
      <c r="G179" s="214" t="s">
        <v>25</v>
      </c>
    </row>
    <row r="180" spans="1:7" ht="15" x14ac:dyDescent="0.2">
      <c r="A180" s="12" t="str">
        <f>'001 pr. asignavimai'!M265</f>
        <v>V-001-04-01-01-01</v>
      </c>
      <c r="B180" s="13" t="str">
        <f>'001 pr. asignavimai'!N265</f>
        <v>TAU klausytojų skaičius</v>
      </c>
      <c r="C180" s="12" t="str">
        <f>'001 pr. asignavimai'!O265</f>
        <v>asm.</v>
      </c>
      <c r="D180" s="12">
        <f>'001 pr. asignavimai'!P265</f>
        <v>242</v>
      </c>
      <c r="E180" s="12">
        <f>'001 pr. asignavimai'!Q265</f>
        <v>253</v>
      </c>
      <c r="F180" s="104">
        <f>'001 pr. asignavimai'!R265</f>
        <v>260</v>
      </c>
      <c r="G180" s="218"/>
    </row>
    <row r="181" spans="1:7" ht="15" x14ac:dyDescent="0.2">
      <c r="A181" s="12" t="str">
        <f>'001 pr. asignavimai'!M266</f>
        <v>V-001-04-01-01-02</v>
      </c>
      <c r="B181" s="13" t="str">
        <f>'001 pr. asignavimai'!N266</f>
        <v>TAU renginių skaičius</v>
      </c>
      <c r="C181" s="12" t="str">
        <f>'001 pr. asignavimai'!O266</f>
        <v>vnt.</v>
      </c>
      <c r="D181" s="12">
        <f>'001 pr. asignavimai'!P266</f>
        <v>229</v>
      </c>
      <c r="E181" s="12">
        <f>'001 pr. asignavimai'!Q266</f>
        <v>240</v>
      </c>
      <c r="F181" s="104">
        <f>'001 pr. asignavimai'!R266</f>
        <v>250</v>
      </c>
      <c r="G181" s="215"/>
    </row>
    <row r="182" spans="1:7" ht="57.75" customHeight="1" x14ac:dyDescent="0.2">
      <c r="A182" s="8" t="s">
        <v>216</v>
      </c>
      <c r="B182" s="228" t="str">
        <f>'001 pr. asignavimai'!C272</f>
        <v xml:space="preserve">Remti ir skatinti masinių sporto sveikatingumo renginių vykdymą rajone </v>
      </c>
      <c r="C182" s="229"/>
      <c r="D182" s="229"/>
      <c r="E182" s="229"/>
      <c r="F182" s="229"/>
      <c r="G182" s="216" t="s">
        <v>347</v>
      </c>
    </row>
    <row r="183" spans="1:7" ht="57.75" customHeight="1" x14ac:dyDescent="0.2">
      <c r="A183" s="16" t="str">
        <f>'001 pr. asignavimai'!M272</f>
        <v>R-001-05-01-01</v>
      </c>
      <c r="B183" s="17" t="str">
        <f>'001 pr. asignavimai'!N272</f>
        <v xml:space="preserve">Sporto projektų, kuriems skirta parama, skaičius </v>
      </c>
      <c r="C183" s="16" t="str">
        <f>'001 pr. asignavimai'!O272</f>
        <v>vnt.</v>
      </c>
      <c r="D183" s="16">
        <f>'001 pr. asignavimai'!P272</f>
        <v>60</v>
      </c>
      <c r="E183" s="16">
        <f>'001 pr. asignavimai'!Q272</f>
        <v>62</v>
      </c>
      <c r="F183" s="105">
        <f>'001 pr. asignavimai'!R272</f>
        <v>64</v>
      </c>
      <c r="G183" s="217"/>
    </row>
    <row r="184" spans="1:7" ht="15" x14ac:dyDescent="0.2">
      <c r="A184" s="15" t="s">
        <v>217</v>
      </c>
      <c r="B184" s="227" t="str">
        <f>'001 pr. asignavimai'!D273</f>
        <v>Sporto projektų rėmimas</v>
      </c>
      <c r="C184" s="227"/>
      <c r="D184" s="227"/>
      <c r="E184" s="227"/>
      <c r="F184" s="227"/>
      <c r="G184" s="214" t="s">
        <v>25</v>
      </c>
    </row>
    <row r="185" spans="1:7" ht="15" x14ac:dyDescent="0.2">
      <c r="A185" s="12" t="str">
        <f>'001 pr. asignavimai'!M273</f>
        <v>V-001-05-01-01-01</v>
      </c>
      <c r="B185" s="13" t="str">
        <f>'001 pr. asignavimai'!N273</f>
        <v>Įgyvendinta programa</v>
      </c>
      <c r="C185" s="12" t="str">
        <f>'001 pr. asignavimai'!O273</f>
        <v>proc.</v>
      </c>
      <c r="D185" s="12">
        <f>'001 pr. asignavimai'!P273</f>
        <v>100</v>
      </c>
      <c r="E185" s="12">
        <f>'001 pr. asignavimai'!Q273</f>
        <v>100</v>
      </c>
      <c r="F185" s="104">
        <f>'001 pr. asignavimai'!R273</f>
        <v>100</v>
      </c>
      <c r="G185" s="215"/>
    </row>
    <row r="186" spans="1:7" ht="15" x14ac:dyDescent="0.2">
      <c r="A186" s="15" t="s">
        <v>221</v>
      </c>
      <c r="B186" s="227" t="str">
        <f>'001 pr. asignavimai'!D276</f>
        <v>"Plungės futbolas" programos įgyvendinimas</v>
      </c>
      <c r="C186" s="227"/>
      <c r="D186" s="227"/>
      <c r="E186" s="227"/>
      <c r="F186" s="227"/>
      <c r="G186" s="214" t="s">
        <v>25</v>
      </c>
    </row>
    <row r="187" spans="1:7" ht="15" x14ac:dyDescent="0.2">
      <c r="A187" s="12" t="str">
        <f>'001 pr. asignavimai'!M276</f>
        <v>V-001-05-01-02-01</v>
      </c>
      <c r="B187" s="13" t="str">
        <f>'001 pr. asignavimai'!N276</f>
        <v xml:space="preserve">Įstaigoje organizuojamų treniruočių skaičius per metus </v>
      </c>
      <c r="C187" s="12" t="str">
        <f>'001 pr. asignavimai'!O276</f>
        <v>vnt.</v>
      </c>
      <c r="D187" s="12">
        <f>'001 pr. asignavimai'!P276</f>
        <v>2350</v>
      </c>
      <c r="E187" s="12">
        <f>'001 pr. asignavimai'!Q276</f>
        <v>2400</v>
      </c>
      <c r="F187" s="104">
        <f>'001 pr. asignavimai'!R276</f>
        <v>2450</v>
      </c>
      <c r="G187" s="218"/>
    </row>
    <row r="188" spans="1:7" ht="15" x14ac:dyDescent="0.2">
      <c r="A188" s="12" t="str">
        <f>'001 pr. asignavimai'!M277</f>
        <v>V-001-05-01-02-02</v>
      </c>
      <c r="B188" s="13" t="str">
        <f>'001 pr. asignavimai'!N277</f>
        <v xml:space="preserve">Įstaigoje sportuojančių vaikų skaičius </v>
      </c>
      <c r="C188" s="12" t="str">
        <f>'001 pr. asignavimai'!O277</f>
        <v>asm.</v>
      </c>
      <c r="D188" s="12">
        <f>'001 pr. asignavimai'!P277</f>
        <v>420</v>
      </c>
      <c r="E188" s="12">
        <f>'001 pr. asignavimai'!Q277</f>
        <v>440</v>
      </c>
      <c r="F188" s="104">
        <f>'001 pr. asignavimai'!R277</f>
        <v>460</v>
      </c>
      <c r="G188" s="215"/>
    </row>
    <row r="189" spans="1:7" ht="15" x14ac:dyDescent="0.2">
      <c r="A189" s="15" t="s">
        <v>222</v>
      </c>
      <c r="B189" s="227" t="str">
        <f>'001 pr. asignavimai'!D280</f>
        <v>Krepšinio komandos "Plungės Olimpas" rėmimas</v>
      </c>
      <c r="C189" s="227"/>
      <c r="D189" s="227"/>
      <c r="E189" s="227"/>
      <c r="F189" s="227"/>
      <c r="G189" s="214" t="s">
        <v>25</v>
      </c>
    </row>
    <row r="190" spans="1:7" ht="15" x14ac:dyDescent="0.2">
      <c r="A190" s="12" t="str">
        <f>'001 pr. asignavimai'!M280</f>
        <v>V-001-05-01-03-01</v>
      </c>
      <c r="B190" s="13" t="str">
        <f>'001 pr. asignavimai'!N280</f>
        <v xml:space="preserve">Sužaistų rungtynių skaičius </v>
      </c>
      <c r="C190" s="12" t="str">
        <f>'001 pr. asignavimai'!O280</f>
        <v>vnt.</v>
      </c>
      <c r="D190" s="12">
        <f>'001 pr. asignavimai'!P280</f>
        <v>44</v>
      </c>
      <c r="E190" s="12">
        <f>'001 pr. asignavimai'!Q280</f>
        <v>46</v>
      </c>
      <c r="F190" s="104">
        <f>'001 pr. asignavimai'!R280</f>
        <v>46</v>
      </c>
      <c r="G190" s="215"/>
    </row>
    <row r="191" spans="1:7" ht="15" x14ac:dyDescent="0.2">
      <c r="A191" s="15" t="s">
        <v>223</v>
      </c>
      <c r="B191" s="227" t="str">
        <f>'001 pr. asignavimai'!D283</f>
        <v>Futbolo komandos FK "Babrungas" rėmimas</v>
      </c>
      <c r="C191" s="227"/>
      <c r="D191" s="227"/>
      <c r="E191" s="227"/>
      <c r="F191" s="227"/>
      <c r="G191" s="214" t="s">
        <v>25</v>
      </c>
    </row>
    <row r="192" spans="1:7" ht="15" x14ac:dyDescent="0.2">
      <c r="A192" s="12" t="str">
        <f>'001 pr. asignavimai'!M283</f>
        <v>V-001-05-01-04-01</v>
      </c>
      <c r="B192" s="13" t="str">
        <f>'001 pr. asignavimai'!N283</f>
        <v xml:space="preserve">Sužaistų rungtynių skaičius </v>
      </c>
      <c r="C192" s="12" t="str">
        <f>'001 pr. asignavimai'!O283</f>
        <v>vnt.</v>
      </c>
      <c r="D192" s="12">
        <f>'001 pr. asignavimai'!P283</f>
        <v>30</v>
      </c>
      <c r="E192" s="12">
        <f>'001 pr. asignavimai'!Q283</f>
        <v>30</v>
      </c>
      <c r="F192" s="104">
        <f>'001 pr. asignavimai'!R283</f>
        <v>30</v>
      </c>
      <c r="G192" s="215"/>
    </row>
  </sheetData>
  <mergeCells count="83">
    <mergeCell ref="A9:G9"/>
    <mergeCell ref="B35:F35"/>
    <mergeCell ref="B42:F42"/>
    <mergeCell ref="B49:F49"/>
    <mergeCell ref="B56:F56"/>
    <mergeCell ref="B28:F28"/>
    <mergeCell ref="B10:C10"/>
    <mergeCell ref="A10:A11"/>
    <mergeCell ref="B13:F13"/>
    <mergeCell ref="B21:F21"/>
    <mergeCell ref="D10:F10"/>
    <mergeCell ref="B63:F63"/>
    <mergeCell ref="B98:F98"/>
    <mergeCell ref="B105:F105"/>
    <mergeCell ref="B70:F70"/>
    <mergeCell ref="B77:F77"/>
    <mergeCell ref="B84:F84"/>
    <mergeCell ref="B91:F91"/>
    <mergeCell ref="B111:F111"/>
    <mergeCell ref="B116:F116"/>
    <mergeCell ref="B121:F121"/>
    <mergeCell ref="B126:F126"/>
    <mergeCell ref="B131:F131"/>
    <mergeCell ref="B156:F156"/>
    <mergeCell ref="B151:F151"/>
    <mergeCell ref="B145:F145"/>
    <mergeCell ref="B136:F136"/>
    <mergeCell ref="B141:F141"/>
    <mergeCell ref="B143:F143"/>
    <mergeCell ref="G98:G104"/>
    <mergeCell ref="G10:G11"/>
    <mergeCell ref="B186:F186"/>
    <mergeCell ref="B189:F189"/>
    <mergeCell ref="B191:F191"/>
    <mergeCell ref="B184:F184"/>
    <mergeCell ref="B166:F166"/>
    <mergeCell ref="B170:F170"/>
    <mergeCell ref="B174:F174"/>
    <mergeCell ref="B160:F160"/>
    <mergeCell ref="B163:F163"/>
    <mergeCell ref="B177:F177"/>
    <mergeCell ref="B179:F179"/>
    <mergeCell ref="B182:F182"/>
    <mergeCell ref="B147:F147"/>
    <mergeCell ref="B154:F154"/>
    <mergeCell ref="G105:G110"/>
    <mergeCell ref="G111:G115"/>
    <mergeCell ref="G116:G120"/>
    <mergeCell ref="G121:G125"/>
    <mergeCell ref="G13:G20"/>
    <mergeCell ref="G21:G27"/>
    <mergeCell ref="G28:G34"/>
    <mergeCell ref="G35:G41"/>
    <mergeCell ref="G42:G48"/>
    <mergeCell ref="G49:G55"/>
    <mergeCell ref="G56:G62"/>
    <mergeCell ref="G63:G69"/>
    <mergeCell ref="G70:G76"/>
    <mergeCell ref="G77:G83"/>
    <mergeCell ref="G84:G90"/>
    <mergeCell ref="G91:G97"/>
    <mergeCell ref="G126:G130"/>
    <mergeCell ref="G131:G135"/>
    <mergeCell ref="G136:G140"/>
    <mergeCell ref="G141:G142"/>
    <mergeCell ref="G143:G144"/>
    <mergeCell ref="G145:G146"/>
    <mergeCell ref="G147:G150"/>
    <mergeCell ref="G151:G153"/>
    <mergeCell ref="G154:G155"/>
    <mergeCell ref="G156:G159"/>
    <mergeCell ref="G160:G162"/>
    <mergeCell ref="G163:G165"/>
    <mergeCell ref="G166:G169"/>
    <mergeCell ref="G170:G173"/>
    <mergeCell ref="G174:G176"/>
    <mergeCell ref="G189:G190"/>
    <mergeCell ref="G191:G192"/>
    <mergeCell ref="G177:G178"/>
    <mergeCell ref="G179:G181"/>
    <mergeCell ref="G182:G183"/>
    <mergeCell ref="G184:G185"/>
    <mergeCell ref="G186:G188"/>
  </mergeCells>
  <phoneticPr fontId="6" type="noConversion"/>
  <pageMargins left="0.25" right="0.25" top="0.75" bottom="0.75" header="0.3" footer="0.3"/>
  <pageSetup paperSize="9" scale="70" orientation="landscape" r:id="rId1"/>
  <rowBreaks count="4" manualBreakCount="4">
    <brk id="40" max="6" man="1"/>
    <brk id="83" max="16383" man="1"/>
    <brk id="125" max="6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001 pr. asignavimai</vt:lpstr>
      <vt:lpstr>001 pr.vert.krit.suvestinė</vt:lpstr>
      <vt:lpstr>'001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2024-01-19T14:07:58Z</dcterms:modified>
</cp:coreProperties>
</file>