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3250" windowHeight="12720" activeTab="1"/>
  </bookViews>
  <sheets>
    <sheet name="004 pr. asignavimai" sheetId="3" r:id="rId1"/>
    <sheet name="004 pr.vert.krit.suvestinė" sheetId="4" r:id="rId2"/>
  </sheets>
  <definedNames>
    <definedName name="_xlnm.Print_Area" localSheetId="0">'004 pr. asignavimai'!$A$1:$U$194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0" i="3" l="1"/>
  <c r="D58" i="4" l="1"/>
  <c r="E58" i="4"/>
  <c r="F58" i="4"/>
  <c r="C58" i="4"/>
  <c r="B58" i="4"/>
  <c r="B57" i="4"/>
  <c r="A58" i="4"/>
  <c r="C52" i="4"/>
  <c r="D52" i="4"/>
  <c r="E52" i="4"/>
  <c r="F52" i="4"/>
  <c r="C53" i="4"/>
  <c r="D53" i="4"/>
  <c r="E53" i="4"/>
  <c r="F53" i="4"/>
  <c r="B52" i="4"/>
  <c r="B53" i="4"/>
  <c r="A52" i="4"/>
  <c r="A53" i="4"/>
  <c r="H185" i="3"/>
  <c r="I185" i="3"/>
  <c r="J185" i="3"/>
  <c r="K185" i="3"/>
  <c r="G185" i="3"/>
  <c r="K78" i="3"/>
  <c r="J78" i="3"/>
  <c r="I78" i="3"/>
  <c r="H78" i="3"/>
  <c r="G78" i="3"/>
  <c r="S78" i="3" l="1"/>
  <c r="B90" i="4"/>
  <c r="C90" i="4"/>
  <c r="D90" i="4"/>
  <c r="E90" i="4"/>
  <c r="F90" i="4"/>
  <c r="B91" i="4"/>
  <c r="C91" i="4"/>
  <c r="D91" i="4"/>
  <c r="E91" i="4"/>
  <c r="F91" i="4"/>
  <c r="B92" i="4"/>
  <c r="C92" i="4"/>
  <c r="D92" i="4"/>
  <c r="E92" i="4"/>
  <c r="F92" i="4"/>
  <c r="B93" i="4"/>
  <c r="C93" i="4"/>
  <c r="D93" i="4"/>
  <c r="E93" i="4"/>
  <c r="F93" i="4"/>
  <c r="A92" i="4"/>
  <c r="A93" i="4"/>
  <c r="G183" i="3" l="1"/>
  <c r="H55" i="3" l="1"/>
  <c r="I55" i="3"/>
  <c r="J55" i="3"/>
  <c r="K55" i="3"/>
  <c r="G55" i="3"/>
  <c r="K149" i="3" l="1"/>
  <c r="J149" i="3"/>
  <c r="I149" i="3"/>
  <c r="B124" i="4" l="1"/>
  <c r="C124" i="4"/>
  <c r="D124" i="4"/>
  <c r="E124" i="4"/>
  <c r="F124" i="4"/>
  <c r="B125" i="4"/>
  <c r="C125" i="4"/>
  <c r="D125" i="4"/>
  <c r="E125" i="4"/>
  <c r="F125" i="4"/>
  <c r="A125" i="4"/>
  <c r="A124" i="4"/>
  <c r="B123" i="4"/>
  <c r="B122" i="4"/>
  <c r="C122" i="4"/>
  <c r="D122" i="4"/>
  <c r="E122" i="4"/>
  <c r="F122" i="4"/>
  <c r="A122" i="4"/>
  <c r="B121" i="4"/>
  <c r="B117" i="4"/>
  <c r="C117" i="4"/>
  <c r="D117" i="4"/>
  <c r="E117" i="4"/>
  <c r="F117" i="4"/>
  <c r="B118" i="4"/>
  <c r="C118" i="4"/>
  <c r="D118" i="4"/>
  <c r="E118" i="4"/>
  <c r="F118" i="4"/>
  <c r="B119" i="4"/>
  <c r="C119" i="4"/>
  <c r="D119" i="4"/>
  <c r="E119" i="4"/>
  <c r="F119" i="4"/>
  <c r="B120" i="4"/>
  <c r="C120" i="4"/>
  <c r="D120" i="4"/>
  <c r="E120" i="4"/>
  <c r="F120" i="4"/>
  <c r="A118" i="4"/>
  <c r="A119" i="4"/>
  <c r="A120" i="4"/>
  <c r="A117" i="4"/>
  <c r="B116" i="4"/>
  <c r="B115" i="4"/>
  <c r="C115" i="4"/>
  <c r="D115" i="4"/>
  <c r="E115" i="4"/>
  <c r="F115" i="4"/>
  <c r="A115" i="4"/>
  <c r="B114" i="4"/>
  <c r="B113" i="4"/>
  <c r="C113" i="4"/>
  <c r="D113" i="4"/>
  <c r="E113" i="4"/>
  <c r="F113" i="4"/>
  <c r="A113" i="4"/>
  <c r="B112" i="4"/>
  <c r="B110" i="4"/>
  <c r="C110" i="4"/>
  <c r="D110" i="4"/>
  <c r="E110" i="4"/>
  <c r="F110" i="4"/>
  <c r="B111" i="4"/>
  <c r="C111" i="4"/>
  <c r="D111" i="4"/>
  <c r="E111" i="4"/>
  <c r="F111" i="4"/>
  <c r="A111" i="4"/>
  <c r="A110" i="4"/>
  <c r="B109" i="4"/>
  <c r="B108" i="4"/>
  <c r="C108" i="4"/>
  <c r="D108" i="4"/>
  <c r="E108" i="4"/>
  <c r="F108" i="4"/>
  <c r="A108" i="4"/>
  <c r="B107" i="4"/>
  <c r="B106" i="4"/>
  <c r="C106" i="4"/>
  <c r="D106" i="4"/>
  <c r="E106" i="4"/>
  <c r="F106" i="4"/>
  <c r="A106" i="4"/>
  <c r="B105" i="4"/>
  <c r="B103" i="4"/>
  <c r="C103" i="4"/>
  <c r="D103" i="4"/>
  <c r="E103" i="4"/>
  <c r="F103" i="4"/>
  <c r="B104" i="4"/>
  <c r="C104" i="4"/>
  <c r="D104" i="4"/>
  <c r="E104" i="4"/>
  <c r="F104" i="4"/>
  <c r="A104" i="4"/>
  <c r="A103" i="4"/>
  <c r="B99" i="4"/>
  <c r="C99" i="4"/>
  <c r="D99" i="4"/>
  <c r="E99" i="4"/>
  <c r="F99" i="4"/>
  <c r="B100" i="4"/>
  <c r="C100" i="4"/>
  <c r="D100" i="4"/>
  <c r="E100" i="4"/>
  <c r="F100" i="4"/>
  <c r="B101" i="4"/>
  <c r="C101" i="4"/>
  <c r="D101" i="4"/>
  <c r="E101" i="4"/>
  <c r="F101" i="4"/>
  <c r="A100" i="4"/>
  <c r="A101" i="4"/>
  <c r="A99" i="4"/>
  <c r="B98" i="4"/>
  <c r="B97" i="4"/>
  <c r="C97" i="4"/>
  <c r="D97" i="4"/>
  <c r="E97" i="4"/>
  <c r="F97" i="4"/>
  <c r="A97" i="4"/>
  <c r="B96" i="4"/>
  <c r="B95" i="4"/>
  <c r="C95" i="4"/>
  <c r="D95" i="4"/>
  <c r="E95" i="4"/>
  <c r="F95" i="4"/>
  <c r="A95" i="4"/>
  <c r="B94" i="4"/>
  <c r="B89" i="4"/>
  <c r="C89" i="4"/>
  <c r="D89" i="4"/>
  <c r="E89" i="4"/>
  <c r="F89" i="4"/>
  <c r="A90" i="4"/>
  <c r="A91" i="4"/>
  <c r="A89" i="4"/>
  <c r="B88" i="4"/>
  <c r="B86" i="4"/>
  <c r="C86" i="4"/>
  <c r="D86" i="4"/>
  <c r="E86" i="4"/>
  <c r="F86" i="4"/>
  <c r="B87" i="4"/>
  <c r="C87" i="4"/>
  <c r="D87" i="4"/>
  <c r="E87" i="4"/>
  <c r="F87" i="4"/>
  <c r="A87" i="4"/>
  <c r="A86" i="4"/>
  <c r="B85" i="4"/>
  <c r="B84" i="4"/>
  <c r="C84" i="4"/>
  <c r="D84" i="4"/>
  <c r="E84" i="4"/>
  <c r="F84" i="4"/>
  <c r="A84" i="4"/>
  <c r="B83" i="4"/>
  <c r="B82" i="4"/>
  <c r="C82" i="4"/>
  <c r="D82" i="4"/>
  <c r="E82" i="4"/>
  <c r="F82" i="4"/>
  <c r="A82" i="4"/>
  <c r="B81" i="4"/>
  <c r="B80" i="4"/>
  <c r="C80" i="4"/>
  <c r="D80" i="4"/>
  <c r="E80" i="4"/>
  <c r="F80" i="4"/>
  <c r="A80" i="4"/>
  <c r="B79" i="4"/>
  <c r="B77" i="4"/>
  <c r="C77" i="4"/>
  <c r="D77" i="4"/>
  <c r="E77" i="4"/>
  <c r="F77" i="4"/>
  <c r="B78" i="4"/>
  <c r="C78" i="4"/>
  <c r="D78" i="4"/>
  <c r="E78" i="4"/>
  <c r="F78" i="4"/>
  <c r="A78" i="4"/>
  <c r="A77" i="4"/>
  <c r="B76" i="4"/>
  <c r="B75" i="4"/>
  <c r="C75" i="4"/>
  <c r="D75" i="4"/>
  <c r="E75" i="4"/>
  <c r="F75" i="4"/>
  <c r="A75" i="4"/>
  <c r="B74" i="4"/>
  <c r="B73" i="4"/>
  <c r="C73" i="4"/>
  <c r="D73" i="4"/>
  <c r="E73" i="4"/>
  <c r="F73" i="4"/>
  <c r="A73" i="4"/>
  <c r="B72" i="4"/>
  <c r="B70" i="4"/>
  <c r="C70" i="4"/>
  <c r="D70" i="4"/>
  <c r="E70" i="4"/>
  <c r="F70" i="4"/>
  <c r="B71" i="4"/>
  <c r="C71" i="4"/>
  <c r="D71" i="4"/>
  <c r="E71" i="4"/>
  <c r="F71" i="4"/>
  <c r="A71" i="4"/>
  <c r="A70" i="4"/>
  <c r="B69" i="4"/>
  <c r="B64" i="4"/>
  <c r="C64" i="4"/>
  <c r="D64" i="4"/>
  <c r="E64" i="4"/>
  <c r="F64" i="4"/>
  <c r="B65" i="4"/>
  <c r="C65" i="4"/>
  <c r="D65" i="4"/>
  <c r="E65" i="4"/>
  <c r="F65" i="4"/>
  <c r="B66" i="4"/>
  <c r="C66" i="4"/>
  <c r="D66" i="4"/>
  <c r="E66" i="4"/>
  <c r="F66" i="4"/>
  <c r="B67" i="4"/>
  <c r="C67" i="4"/>
  <c r="D67" i="4"/>
  <c r="E67" i="4"/>
  <c r="F67" i="4"/>
  <c r="B68" i="4"/>
  <c r="C68" i="4"/>
  <c r="D68" i="4"/>
  <c r="E68" i="4"/>
  <c r="F68" i="4"/>
  <c r="A65" i="4"/>
  <c r="A66" i="4"/>
  <c r="A67" i="4"/>
  <c r="A68" i="4"/>
  <c r="A64" i="4"/>
  <c r="B63" i="4"/>
  <c r="B60" i="4"/>
  <c r="C60" i="4"/>
  <c r="D60" i="4"/>
  <c r="E60" i="4"/>
  <c r="F60" i="4"/>
  <c r="B61" i="4"/>
  <c r="C61" i="4"/>
  <c r="D61" i="4"/>
  <c r="E61" i="4"/>
  <c r="F61" i="4"/>
  <c r="B62" i="4"/>
  <c r="C62" i="4"/>
  <c r="D62" i="4"/>
  <c r="E62" i="4"/>
  <c r="F62" i="4"/>
  <c r="A61" i="4"/>
  <c r="A62" i="4"/>
  <c r="A60" i="4"/>
  <c r="B59" i="4"/>
  <c r="B55" i="4"/>
  <c r="C55" i="4"/>
  <c r="D55" i="4"/>
  <c r="E55" i="4"/>
  <c r="F55" i="4"/>
  <c r="B56" i="4"/>
  <c r="C56" i="4"/>
  <c r="D56" i="4"/>
  <c r="E56" i="4"/>
  <c r="F56" i="4"/>
  <c r="A56" i="4"/>
  <c r="A55" i="4"/>
  <c r="B54" i="4"/>
  <c r="B51" i="4"/>
  <c r="C51" i="4"/>
  <c r="D51" i="4"/>
  <c r="E51" i="4"/>
  <c r="F51" i="4"/>
  <c r="A51" i="4"/>
  <c r="B50" i="4"/>
  <c r="B49" i="4"/>
  <c r="C49" i="4"/>
  <c r="D49" i="4"/>
  <c r="E49" i="4"/>
  <c r="F49" i="4"/>
  <c r="A49" i="4"/>
  <c r="B48" i="4"/>
  <c r="B44" i="4"/>
  <c r="C44" i="4"/>
  <c r="D44" i="4"/>
  <c r="E44" i="4"/>
  <c r="F44" i="4"/>
  <c r="B45" i="4"/>
  <c r="C45" i="4"/>
  <c r="D45" i="4"/>
  <c r="E45" i="4"/>
  <c r="F45" i="4"/>
  <c r="B46" i="4"/>
  <c r="C46" i="4"/>
  <c r="D46" i="4"/>
  <c r="E46" i="4"/>
  <c r="F46" i="4"/>
  <c r="B47" i="4"/>
  <c r="C47" i="4"/>
  <c r="D47" i="4"/>
  <c r="E47" i="4"/>
  <c r="F47" i="4"/>
  <c r="A45" i="4"/>
  <c r="A46" i="4"/>
  <c r="A47" i="4"/>
  <c r="A44" i="4"/>
  <c r="B43" i="4"/>
  <c r="B41" i="4"/>
  <c r="C41" i="4"/>
  <c r="D41" i="4"/>
  <c r="E41" i="4"/>
  <c r="F41" i="4"/>
  <c r="B42" i="4"/>
  <c r="C42" i="4"/>
  <c r="D42" i="4"/>
  <c r="E42" i="4"/>
  <c r="F42" i="4"/>
  <c r="A42" i="4"/>
  <c r="A41" i="4"/>
  <c r="B40" i="4"/>
  <c r="B39" i="4"/>
  <c r="C39" i="4"/>
  <c r="D39" i="4"/>
  <c r="E39" i="4"/>
  <c r="F39" i="4"/>
  <c r="A39" i="4"/>
  <c r="B38" i="4"/>
  <c r="B37" i="4"/>
  <c r="C37" i="4"/>
  <c r="D37" i="4"/>
  <c r="E37" i="4"/>
  <c r="F37" i="4"/>
  <c r="A37" i="4"/>
  <c r="B36" i="4"/>
  <c r="B30" i="4"/>
  <c r="C30" i="4"/>
  <c r="D30" i="4"/>
  <c r="E30" i="4"/>
  <c r="F30" i="4"/>
  <c r="B31" i="4"/>
  <c r="C31" i="4"/>
  <c r="D31" i="4"/>
  <c r="E31" i="4"/>
  <c r="F31" i="4"/>
  <c r="B32" i="4"/>
  <c r="C32" i="4"/>
  <c r="D32" i="4"/>
  <c r="E32" i="4"/>
  <c r="F32" i="4"/>
  <c r="B33" i="4"/>
  <c r="C33" i="4"/>
  <c r="D33" i="4"/>
  <c r="E33" i="4"/>
  <c r="F33" i="4"/>
  <c r="B34" i="4"/>
  <c r="C34" i="4"/>
  <c r="D34" i="4"/>
  <c r="E34" i="4"/>
  <c r="F34" i="4"/>
  <c r="B35" i="4"/>
  <c r="C35" i="4"/>
  <c r="D35" i="4"/>
  <c r="E35" i="4"/>
  <c r="F35" i="4"/>
  <c r="A31" i="4"/>
  <c r="A32" i="4"/>
  <c r="A33" i="4"/>
  <c r="A34" i="4"/>
  <c r="A35" i="4"/>
  <c r="A30" i="4"/>
  <c r="B29" i="4"/>
  <c r="B26" i="4"/>
  <c r="C26" i="4"/>
  <c r="D26" i="4"/>
  <c r="E26" i="4"/>
  <c r="F26" i="4"/>
  <c r="B27" i="4"/>
  <c r="C27" i="4"/>
  <c r="D27" i="4"/>
  <c r="E27" i="4"/>
  <c r="F27" i="4"/>
  <c r="B28" i="4"/>
  <c r="C28" i="4"/>
  <c r="D28" i="4"/>
  <c r="E28" i="4"/>
  <c r="F28" i="4"/>
  <c r="A27" i="4"/>
  <c r="A28" i="4"/>
  <c r="A26" i="4"/>
  <c r="B25" i="4"/>
  <c r="B22" i="4"/>
  <c r="C22" i="4"/>
  <c r="D22" i="4"/>
  <c r="E22" i="4"/>
  <c r="F22" i="4"/>
  <c r="B23" i="4"/>
  <c r="C23" i="4"/>
  <c r="D23" i="4"/>
  <c r="E23" i="4"/>
  <c r="F23" i="4"/>
  <c r="B24" i="4"/>
  <c r="C24" i="4"/>
  <c r="D24" i="4"/>
  <c r="E24" i="4"/>
  <c r="F24" i="4"/>
  <c r="A23" i="4"/>
  <c r="A24" i="4"/>
  <c r="A22" i="4"/>
  <c r="B21" i="4"/>
  <c r="B19" i="4"/>
  <c r="C19" i="4"/>
  <c r="D19" i="4"/>
  <c r="E19" i="4"/>
  <c r="F19" i="4"/>
  <c r="B20" i="4"/>
  <c r="C20" i="4"/>
  <c r="D20" i="4"/>
  <c r="E20" i="4"/>
  <c r="F20" i="4"/>
  <c r="A20" i="4"/>
  <c r="A19" i="4"/>
  <c r="B18" i="4"/>
  <c r="B17" i="4"/>
  <c r="C17" i="4"/>
  <c r="D17" i="4"/>
  <c r="E17" i="4"/>
  <c r="F17" i="4"/>
  <c r="A17" i="4"/>
  <c r="B16" i="4"/>
  <c r="A15" i="4"/>
  <c r="B15" i="4"/>
  <c r="C15" i="4"/>
  <c r="D15" i="4"/>
  <c r="E15" i="4"/>
  <c r="F15" i="4"/>
  <c r="C14" i="4"/>
  <c r="D14" i="4"/>
  <c r="E14" i="4"/>
  <c r="F14" i="4"/>
  <c r="A14" i="4"/>
  <c r="B14" i="4"/>
  <c r="B13" i="4"/>
  <c r="H183" i="3"/>
  <c r="I183" i="3"/>
  <c r="J183" i="3"/>
  <c r="K183" i="3"/>
  <c r="K70" i="3"/>
  <c r="J70" i="3"/>
  <c r="I70" i="3"/>
  <c r="H70" i="3"/>
  <c r="G70" i="3"/>
  <c r="K75" i="3"/>
  <c r="J75" i="3"/>
  <c r="I75" i="3"/>
  <c r="H75" i="3"/>
  <c r="G75" i="3"/>
  <c r="H65" i="3"/>
  <c r="I65" i="3"/>
  <c r="J65" i="3"/>
  <c r="K65" i="3"/>
  <c r="G65" i="3"/>
  <c r="K61" i="3"/>
  <c r="J61" i="3"/>
  <c r="I61" i="3"/>
  <c r="H61" i="3"/>
  <c r="G61" i="3"/>
  <c r="K48" i="3"/>
  <c r="J48" i="3"/>
  <c r="I48" i="3"/>
  <c r="H48" i="3"/>
  <c r="G48" i="3"/>
  <c r="S55" i="3"/>
  <c r="K45" i="3"/>
  <c r="J45" i="3"/>
  <c r="I45" i="3"/>
  <c r="H45" i="3"/>
  <c r="G45" i="3"/>
  <c r="K42" i="3"/>
  <c r="J42" i="3"/>
  <c r="I42" i="3"/>
  <c r="H42" i="3"/>
  <c r="G42" i="3"/>
  <c r="H34" i="3"/>
  <c r="I34" i="3"/>
  <c r="J34" i="3"/>
  <c r="K34" i="3"/>
  <c r="G34" i="3"/>
  <c r="H28" i="3"/>
  <c r="I28" i="3"/>
  <c r="J28" i="3"/>
  <c r="K28" i="3"/>
  <c r="G28" i="3"/>
  <c r="K21" i="3"/>
  <c r="J21" i="3"/>
  <c r="I21" i="3"/>
  <c r="H21" i="3"/>
  <c r="G21" i="3"/>
  <c r="H17" i="3"/>
  <c r="I17" i="3"/>
  <c r="J17" i="3"/>
  <c r="K17" i="3"/>
  <c r="K114" i="3"/>
  <c r="J114" i="3"/>
  <c r="I114" i="3"/>
  <c r="H114" i="3"/>
  <c r="G114" i="3"/>
  <c r="K111" i="3"/>
  <c r="J111" i="3"/>
  <c r="I111" i="3"/>
  <c r="H111" i="3"/>
  <c r="G111" i="3"/>
  <c r="K106" i="3"/>
  <c r="K107" i="3" s="1"/>
  <c r="J106" i="3"/>
  <c r="J107" i="3" s="1"/>
  <c r="I106" i="3"/>
  <c r="I107" i="3" s="1"/>
  <c r="H106" i="3"/>
  <c r="H107" i="3" s="1"/>
  <c r="G106" i="3"/>
  <c r="G107" i="3" s="1"/>
  <c r="K100" i="3"/>
  <c r="J100" i="3"/>
  <c r="I100" i="3"/>
  <c r="H100" i="3"/>
  <c r="G100" i="3"/>
  <c r="H95" i="3"/>
  <c r="I95" i="3"/>
  <c r="J95" i="3"/>
  <c r="K95" i="3"/>
  <c r="H91" i="3"/>
  <c r="I91" i="3"/>
  <c r="J91" i="3"/>
  <c r="K91" i="3"/>
  <c r="G91" i="3"/>
  <c r="I79" i="3" l="1"/>
  <c r="H79" i="3"/>
  <c r="K79" i="3"/>
  <c r="J79" i="3"/>
  <c r="S28" i="3"/>
  <c r="S48" i="3"/>
  <c r="S70" i="3"/>
  <c r="S114" i="3"/>
  <c r="S61" i="3"/>
  <c r="S21" i="3"/>
  <c r="S111" i="3"/>
  <c r="S91" i="3"/>
  <c r="S75" i="3"/>
  <c r="S106" i="3"/>
  <c r="S34" i="3"/>
  <c r="S45" i="3"/>
  <c r="S65" i="3"/>
  <c r="S42" i="3"/>
  <c r="H186" i="3" l="1"/>
  <c r="I186" i="3"/>
  <c r="J186" i="3"/>
  <c r="K186" i="3"/>
  <c r="G186" i="3"/>
  <c r="H175" i="3"/>
  <c r="H176" i="3" s="1"/>
  <c r="H177" i="3" s="1"/>
  <c r="I175" i="3"/>
  <c r="J175" i="3"/>
  <c r="J176" i="3" s="1"/>
  <c r="J177" i="3" s="1"/>
  <c r="K175" i="3"/>
  <c r="K176" i="3" s="1"/>
  <c r="K177" i="3" s="1"/>
  <c r="H137" i="3"/>
  <c r="I137" i="3"/>
  <c r="J137" i="3"/>
  <c r="K137" i="3"/>
  <c r="G137" i="3"/>
  <c r="G95" i="3"/>
  <c r="S137" i="3" l="1"/>
  <c r="G101" i="3"/>
  <c r="S95" i="3"/>
  <c r="I176" i="3"/>
  <c r="I177" i="3" s="1"/>
  <c r="H191" i="3"/>
  <c r="K191" i="3"/>
  <c r="J191" i="3"/>
  <c r="I191" i="3"/>
  <c r="G175" i="3" l="1"/>
  <c r="K167" i="3"/>
  <c r="K168" i="3" s="1"/>
  <c r="K169" i="3" s="1"/>
  <c r="J167" i="3"/>
  <c r="J168" i="3" s="1"/>
  <c r="J169" i="3" s="1"/>
  <c r="I167" i="3"/>
  <c r="H167" i="3"/>
  <c r="H168" i="3" s="1"/>
  <c r="H169" i="3" s="1"/>
  <c r="G167" i="3"/>
  <c r="G168" i="3" s="1"/>
  <c r="G169" i="3" s="1"/>
  <c r="K157" i="3"/>
  <c r="K158" i="3" s="1"/>
  <c r="K159" i="3" s="1"/>
  <c r="J157" i="3"/>
  <c r="J158" i="3" s="1"/>
  <c r="J159" i="3" s="1"/>
  <c r="I157" i="3"/>
  <c r="H157" i="3"/>
  <c r="H158" i="3" s="1"/>
  <c r="H159" i="3" s="1"/>
  <c r="G157" i="3"/>
  <c r="G158" i="3" s="1"/>
  <c r="G159" i="3" s="1"/>
  <c r="H149" i="3"/>
  <c r="H150" i="3" s="1"/>
  <c r="H151" i="3" s="1"/>
  <c r="I150" i="3"/>
  <c r="I151" i="3" s="1"/>
  <c r="J150" i="3"/>
  <c r="J151" i="3" s="1"/>
  <c r="K150" i="3"/>
  <c r="K151" i="3" s="1"/>
  <c r="G149" i="3"/>
  <c r="S149" i="3" s="1"/>
  <c r="I158" i="3" l="1"/>
  <c r="I159" i="3" s="1"/>
  <c r="S157" i="3"/>
  <c r="G176" i="3"/>
  <c r="G177" i="3" s="1"/>
  <c r="S175" i="3"/>
  <c r="I168" i="3"/>
  <c r="I169" i="3" s="1"/>
  <c r="S167" i="3"/>
  <c r="G191" i="3"/>
  <c r="I115" i="3" l="1"/>
  <c r="K115" i="3"/>
  <c r="J115" i="3"/>
  <c r="H115" i="3"/>
  <c r="G115" i="3"/>
  <c r="K101" i="3" l="1"/>
  <c r="J101" i="3"/>
  <c r="H101" i="3"/>
  <c r="I101" i="3"/>
  <c r="K141" i="3" l="1"/>
  <c r="J141" i="3"/>
  <c r="I141" i="3"/>
  <c r="H141" i="3"/>
  <c r="G141" i="3"/>
  <c r="G142" i="3" s="1"/>
  <c r="K129" i="3"/>
  <c r="J129" i="3"/>
  <c r="I129" i="3"/>
  <c r="H129" i="3"/>
  <c r="G129" i="3"/>
  <c r="K126" i="3"/>
  <c r="J126" i="3"/>
  <c r="I126" i="3"/>
  <c r="H126" i="3"/>
  <c r="G126" i="3"/>
  <c r="K193" i="3" l="1"/>
  <c r="S141" i="3"/>
  <c r="H193" i="3"/>
  <c r="S126" i="3"/>
  <c r="S129" i="3"/>
  <c r="J193" i="3"/>
  <c r="I193" i="3"/>
  <c r="G193" i="3"/>
  <c r="G130" i="3"/>
  <c r="J130" i="3"/>
  <c r="K130" i="3"/>
  <c r="H130" i="3"/>
  <c r="I130" i="3"/>
  <c r="H142" i="3"/>
  <c r="K142" i="3"/>
  <c r="I142" i="3"/>
  <c r="J142" i="3"/>
  <c r="G150" i="3"/>
  <c r="G151" i="3" s="1"/>
  <c r="J143" i="3" l="1"/>
  <c r="K143" i="3"/>
  <c r="I143" i="3"/>
  <c r="H143" i="3"/>
  <c r="G143" i="3"/>
  <c r="H116" i="3" l="1"/>
  <c r="H178" i="3" s="1"/>
  <c r="J116" i="3"/>
  <c r="J178" i="3" s="1"/>
  <c r="K116" i="3"/>
  <c r="K178" i="3" s="1"/>
  <c r="G17" i="3"/>
  <c r="G79" i="3" s="1"/>
  <c r="S17" i="3" l="1"/>
  <c r="G116" i="3"/>
  <c r="G178" i="3" s="1"/>
  <c r="G196" i="3" s="1"/>
  <c r="K194" i="3"/>
  <c r="K197" i="3" s="1"/>
  <c r="J194" i="3"/>
  <c r="J197" i="3" s="1"/>
  <c r="H194" i="3"/>
  <c r="H197" i="3" s="1"/>
  <c r="I116" i="3"/>
  <c r="I178" i="3" s="1"/>
  <c r="I194" i="3" l="1"/>
  <c r="I197" i="3" s="1"/>
  <c r="G194" i="3"/>
  <c r="G197" i="3" s="1"/>
  <c r="J196" i="3" l="1"/>
  <c r="I196" i="3"/>
  <c r="K196" i="3"/>
  <c r="H196" i="3" l="1"/>
</calcChain>
</file>

<file path=xl/sharedStrings.xml><?xml version="1.0" encoding="utf-8"?>
<sst xmlns="http://schemas.openxmlformats.org/spreadsheetml/2006/main" count="1059" uniqueCount="334">
  <si>
    <t>01</t>
  </si>
  <si>
    <t>pavadinimas</t>
  </si>
  <si>
    <t>Iš viso uždaviniui</t>
  </si>
  <si>
    <t>Iš viso programai</t>
  </si>
  <si>
    <t>matavimo vnt.</t>
  </si>
  <si>
    <t>Finansavimo šaltinių suvestinė</t>
  </si>
  <si>
    <t>Finansavimo šaltiniai</t>
  </si>
  <si>
    <t>Iš jų pažangos priemonių lėšos</t>
  </si>
  <si>
    <t>Iš jų tęstinės veiklos priemonių lėšos</t>
  </si>
  <si>
    <t>Iš jų regioninių pažangos priemonių lėšos (bendra suma)</t>
  </si>
  <si>
    <t>Stebėsenos rodiklio kodas</t>
  </si>
  <si>
    <t>Iš viso tikslui</t>
  </si>
  <si>
    <t>strateginio veiklos plano</t>
  </si>
  <si>
    <t>Programos tikslo kodas ir pavadinimas</t>
  </si>
  <si>
    <t>Programos priemonės kodas ir pavadinimas</t>
  </si>
  <si>
    <t>Asignavimų valdytojo kodas</t>
  </si>
  <si>
    <t>mato vnt.</t>
  </si>
  <si>
    <t>02</t>
  </si>
  <si>
    <t>proc.</t>
  </si>
  <si>
    <t>vnt.</t>
  </si>
  <si>
    <t xml:space="preserve">Savivaldybės biudžeto lėšos </t>
  </si>
  <si>
    <t>SB</t>
  </si>
  <si>
    <t>SB (VB)</t>
  </si>
  <si>
    <t xml:space="preserve">Pajamos už prekes ir paslaugos </t>
  </si>
  <si>
    <t>SB (SP)</t>
  </si>
  <si>
    <t>P</t>
  </si>
  <si>
    <t>x</t>
  </si>
  <si>
    <t xml:space="preserve">Valstybės biudžeto dotacijos lėšos </t>
  </si>
  <si>
    <t>TP</t>
  </si>
  <si>
    <t>Iš viso priemonei:</t>
  </si>
  <si>
    <t>Tikrinimas</t>
  </si>
  <si>
    <t>* P - pažangos uždavinys, T - tęstinės veiklos uždavinys, RP - regiono pažangos priemonė (projektas), PP - pažangos priemonė (projektas), TP - tęstinės veiklos priemonė, NF - nefinansinė priemonė,</t>
  </si>
  <si>
    <t>TI - tęstinė veiklos priemonė, pagal kurią planuojami tęstiniai investiciniai projektai (pereinamojo laikotarpio)</t>
  </si>
  <si>
    <t>TE - tęstinė veiklos priemonė, skirta 2014-2020 m. nacionalinei pažangos programai / ES fondų investicijų veiksmų programai įgyvendinti</t>
  </si>
  <si>
    <t>03</t>
  </si>
  <si>
    <t>04</t>
  </si>
  <si>
    <t>05</t>
  </si>
  <si>
    <t>06</t>
  </si>
  <si>
    <t>07</t>
  </si>
  <si>
    <t>asm.</t>
  </si>
  <si>
    <t>08</t>
  </si>
  <si>
    <t>Socialinėms išmokoms ir kompensacijoms skaičiuoti ir mokėti</t>
  </si>
  <si>
    <t>R-004-01-01-01</t>
  </si>
  <si>
    <t>R-004-01-01-02</t>
  </si>
  <si>
    <t>Gyventojų, kuriems suteiktos bendrųjų ir socialinės priežiūros paslaugų, skaičiaus pokytis (lyginant su praėjusiais metais)</t>
  </si>
  <si>
    <t>1.4 priedas</t>
  </si>
  <si>
    <t xml:space="preserve">Laidojimo pašalpų gavėjų skaičius </t>
  </si>
  <si>
    <t>V-004-01-01-01-01 (VB)</t>
  </si>
  <si>
    <t>Socialinei paramai mokiniams</t>
  </si>
  <si>
    <t>Mokinio reikmenų gavėjų skaičius</t>
  </si>
  <si>
    <t xml:space="preserve">Nemokamo maitinimo gavėjų skaičius </t>
  </si>
  <si>
    <t>V-004-01-01-02-01 (VB)</t>
  </si>
  <si>
    <t>Socialinėms paslaugoms</t>
  </si>
  <si>
    <t xml:space="preserve">Sunkios negalios asmenų, gaunančių globos paslaugas, skaičius </t>
  </si>
  <si>
    <t>Šeimų, gaunančių socialines paslaugas, skaičius</t>
  </si>
  <si>
    <t>Dienos užimtumo centre dalyvavusių lankytojų skaičius</t>
  </si>
  <si>
    <t>V-004-01-01-03-01 (VB)</t>
  </si>
  <si>
    <t>Visuomenės sveikatos priežiūros funkcijoms vykdyti</t>
  </si>
  <si>
    <t>V-004-01-01-07-01 (VB)</t>
  </si>
  <si>
    <t>Būsto nuomos mokesčio daliai kompensuoti</t>
  </si>
  <si>
    <t>Neveiksnių asmenų būklės peržiūrėjimui užtikrinti</t>
  </si>
  <si>
    <t>Būsto nuomos mokesčio dalies paramos gavėjų skaičius</t>
  </si>
  <si>
    <t>Peržiūrėtų neveiksnių asmenų bylų skaičius</t>
  </si>
  <si>
    <t>V-004-01-01-08-01 (VB)</t>
  </si>
  <si>
    <t>R-004-01-02-01</t>
  </si>
  <si>
    <t>Savivaldybės teikiamos paramos organizavimas</t>
  </si>
  <si>
    <t>Pagalbos pinigais gavėjų skaičius</t>
  </si>
  <si>
    <t xml:space="preserve">Vienkartinių pašalpų gavėjų skaičius </t>
  </si>
  <si>
    <t>Vietinės rinkliavos išlaidų kompensacijų gavėjų skaičius</t>
  </si>
  <si>
    <t>Socialinės globos paslaugų gavėjų skaičius</t>
  </si>
  <si>
    <t>Vaikų dienos centrų programų rėmimas</t>
  </si>
  <si>
    <t>Vaikų dienos centrus lankančių vaikų skaičius</t>
  </si>
  <si>
    <t>Kompensacijų gavėjų skaičius</t>
  </si>
  <si>
    <t>Socialinių pašalpų gavėjų skaičius</t>
  </si>
  <si>
    <t>R-004-01-04-01</t>
  </si>
  <si>
    <t>Prisidėti prie užimtumo didinimo rajone</t>
  </si>
  <si>
    <t>Savivaldybės patvirtintai užimtumo didinimo programai įgyvendinti</t>
  </si>
  <si>
    <t>Įdarbintų asmenų skaičius</t>
  </si>
  <si>
    <t>Gerinti pavėžėjimo paslaugų kokybę ir prieinamumą</t>
  </si>
  <si>
    <t>R-004-02-01-01</t>
  </si>
  <si>
    <t>Teikiamų ambulatorinių paslaugų skaičiaus pokytis (skaičiuojama už tuos metus, kai gydytojai pradeda dirbti ir lyginama su praėjusiais metais)</t>
  </si>
  <si>
    <t>R-004-02-01-02</t>
  </si>
  <si>
    <t>Gydytojų rezidentų skaičius</t>
  </si>
  <si>
    <t>Asmenų, kuriems suteiktos saugios nakvynės paslaugos, skaičius</t>
  </si>
  <si>
    <t>Iš kitų miestų atvykstančių gydytojų skaičius</t>
  </si>
  <si>
    <t>Siekti, kad BĮ Plungės rajono savivaldybės visuomenės sveikatos biuras taptų modernia šiuolaikine įstaiga, kurioje dirbs kvalifikuoti, išsilavinę specialistai</t>
  </si>
  <si>
    <t>R-004-03-01-01</t>
  </si>
  <si>
    <t>Priklausomybių mažinimo programos įgyvendinimas</t>
  </si>
  <si>
    <t>R-004-04-01-01</t>
  </si>
  <si>
    <t>Savivaldybės ir socialinio būsto fondo plėtra</t>
  </si>
  <si>
    <t>Užtikrinti Plungės rajono savivaldybės ir socialinio būsto fondo plėtrą</t>
  </si>
  <si>
    <t>R-004-05-01-01</t>
  </si>
  <si>
    <t xml:space="preserve">Padidintas socialinio būsto fondas </t>
  </si>
  <si>
    <t>Užtikrinti pirties aptarnavimo veiklą bei miesto viešojo tualeto eksploatavimą</t>
  </si>
  <si>
    <t>Užtikrinti pirties ir viešojo tualeto nepertraukiamą veiklą</t>
  </si>
  <si>
    <t>R-004-06-01-01</t>
  </si>
  <si>
    <t>Atliktų pirties ir viešojo tualetų remontų skaičius</t>
  </si>
  <si>
    <t>Užtikrinti viešosios tvarkos ir visuomenės saugumą bei eismo saugumo kontrolę ir skatinimą</t>
  </si>
  <si>
    <t>Vykdyti nusikalstamų veikų bei teisės pažeidimų prevenciją ir tyrimus</t>
  </si>
  <si>
    <t>Atliktų viešosios tvarkos bei visuomenės saugumo užtikrinimo (reidų, renginių) skaičius</t>
  </si>
  <si>
    <t>Užtikrinti savivaldybei reikalingų specialistų pritraukimą</t>
  </si>
  <si>
    <t>Pritrauktų specialistų skaičius</t>
  </si>
  <si>
    <t>Savivaldybės įstaigoms reikalingų specialybių darbuotojų pritraukimo finansinis skatinimas</t>
  </si>
  <si>
    <t>Teikti finansavimą Savivaldybės įstaigoms, pritraukusioms reikalingus specialistus</t>
  </si>
  <si>
    <t>Suteiktų savivaldybės būstų skaičius</t>
  </si>
  <si>
    <t>Visuomenės sveikatos biuro teikiamų paslaugų gavėjų skaičiaus pokytis (palyginti su praėjusiais metais)</t>
  </si>
  <si>
    <t>V-004-01-01-05-02 (VB)</t>
  </si>
  <si>
    <t>V-004-01-01-05-03 (VB)</t>
  </si>
  <si>
    <t>T</t>
  </si>
  <si>
    <t>Socialinėms pašalpoms  ir kompensacijoms skaičiuoti ir mokėti</t>
  </si>
  <si>
    <t>09</t>
  </si>
  <si>
    <t>Paremtų NVO vykdomų programų skaičius</t>
  </si>
  <si>
    <t>V-004-01-01-04-01 (SB/VB)</t>
  </si>
  <si>
    <t>Įgyvendintų neformaliojo švietimo  programų, susijusių su visuomenės saugumu, skaičius</t>
  </si>
  <si>
    <t>PP</t>
  </si>
  <si>
    <t>Pravestų teorinių ir praktinių užsiėmimų skaičiaus pokytis (palyginti su praėjusiais metais)</t>
  </si>
  <si>
    <t>Vaikų, kurie gauna dienos socialinės globos paslaugas, dalis nuo poreikio</t>
  </si>
  <si>
    <t>Nedarbo lygis rajone</t>
  </si>
  <si>
    <t>Visuomenės sveikatos specialistų skaičius</t>
  </si>
  <si>
    <t>Viešuoju transportu pervežtų keleivių skaičius</t>
  </si>
  <si>
    <t>Pritaikytų asmenims su negalia būstų skaičius</t>
  </si>
  <si>
    <t>V-004-01-01-02-02 (VB)</t>
  </si>
  <si>
    <t>V-004-01-01-04-02 (SB/VB)</t>
  </si>
  <si>
    <t>V-004-01-01-04-03</t>
  </si>
  <si>
    <t>V-004-01-01-05-01 (VB)</t>
  </si>
  <si>
    <t>V-004-01-01-06-01 (VB)</t>
  </si>
  <si>
    <t>V-004-01-01-08-02 (VB)</t>
  </si>
  <si>
    <t>Mažinti socialinę atskirtį vykdant valstybės ir Savivaldybės socialinės politikos priemones</t>
  </si>
  <si>
    <t>10</t>
  </si>
  <si>
    <t>11</t>
  </si>
  <si>
    <t>12</t>
  </si>
  <si>
    <t>V-004-01-01-09-01</t>
  </si>
  <si>
    <t>V-004-01-01-09-02</t>
  </si>
  <si>
    <t>V-004-01-01-09-03</t>
  </si>
  <si>
    <t>V-004-01-01-09-04</t>
  </si>
  <si>
    <t>V-001-01-01-10-01 (SB/VB)</t>
  </si>
  <si>
    <t>V-004-01-01-11-01</t>
  </si>
  <si>
    <t>V-004-01-01-12-01</t>
  </si>
  <si>
    <t>R-004-01-02-02</t>
  </si>
  <si>
    <t>R-004-01-02-03</t>
  </si>
  <si>
    <t>1.5.2.</t>
  </si>
  <si>
    <t>V-004-01-02-02-02</t>
  </si>
  <si>
    <t>V-004-01-03-01-01 (VB)</t>
  </si>
  <si>
    <t>Įsigytų priemonių skaičius</t>
  </si>
  <si>
    <t>Vidutiniškai vienam gyventojui tenkančių kelionių miesto ir priemiesčio maršrutais skaičius</t>
  </si>
  <si>
    <t>V-004-01-04-02-01</t>
  </si>
  <si>
    <t xml:space="preserve">Gerinti savivaldybės gyventojų sveikatos lygį bei sveikatos priežiūros paslaugų prieinamumą ir kokybę </t>
  </si>
  <si>
    <t>V-004-02-01-02-01</t>
  </si>
  <si>
    <t>P-004-02-01-01-01</t>
  </si>
  <si>
    <t>P-004-02-01-01-02</t>
  </si>
  <si>
    <t>P-004-02-02-02-01</t>
  </si>
  <si>
    <t>V-004-02-02-01-01</t>
  </si>
  <si>
    <t>R-004-02-02-01</t>
  </si>
  <si>
    <t>Priklausomybių mažinimo programos dalyvių skaičius</t>
  </si>
  <si>
    <t>1.5.3</t>
  </si>
  <si>
    <t>Asmenų (šeimų), gavusių socialinį būstą, skaičius</t>
  </si>
  <si>
    <t>R-004-04-01-02</t>
  </si>
  <si>
    <t>V-004-04-01-01-01</t>
  </si>
  <si>
    <t>Lankytojų, kuriems kompensuotos pirties paslaugos, dalis (nuo visų lankytojų skaičius)</t>
  </si>
  <si>
    <t>V-004-05-01-01-01</t>
  </si>
  <si>
    <t>1.1.1.; 1.2.1.; 1.9.3.</t>
  </si>
  <si>
    <t>P-004-06-01-01-01</t>
  </si>
  <si>
    <t>P-004-06-01-01-02</t>
  </si>
  <si>
    <t>Specialistų, gavusių kompensacijas, skaičius</t>
  </si>
  <si>
    <t>004-01-01 Programos uždavinys (tęstinis)</t>
  </si>
  <si>
    <t>004-01-01-01 Programos priemonė (tęstinės veiklos)</t>
  </si>
  <si>
    <t>004-01-01-02 Programos priemonė (tęstinės veiklos)</t>
  </si>
  <si>
    <t>004-01-01-03 Programos priemonė (tęstinės veiklos)</t>
  </si>
  <si>
    <t>004-01-01-04 Programos priemonė (tęstinės veiklos)</t>
  </si>
  <si>
    <t>004-01-01-05 Programos priemonė (tęstinės veiklos)</t>
  </si>
  <si>
    <t>004-01-01-06 Programos priemonė (tęstinės veiklos)</t>
  </si>
  <si>
    <t>004-01-01-07 Programos priemonė (tęstinės veiklos)</t>
  </si>
  <si>
    <t>004-01-01-08 Programos priemonė (tęstinės veiklos)</t>
  </si>
  <si>
    <t>004-01-01-09 Programos priemonė (tęstinės veiklos)</t>
  </si>
  <si>
    <t>004-01-01-10 Programos priemonė (tęstinės veiklos)</t>
  </si>
  <si>
    <t>004-01-01-11 Programos priemonė (tęstinės veiklos)</t>
  </si>
  <si>
    <t>004-01-01-12 Programos priemonė (tęstinės veiklos)</t>
  </si>
  <si>
    <t>004-01-02-01 Programos priemonė (tęstinės veiklos)</t>
  </si>
  <si>
    <t>004-01-02-02 Programos priemonė (tęstinės veiklos)</t>
  </si>
  <si>
    <t>004-01-02-03 Programos priemonė (tęstinės veiklos)</t>
  </si>
  <si>
    <t>R-004-01-03-01</t>
  </si>
  <si>
    <t>004-01-03-01 Programos priemonė (tęstinės veiklos)</t>
  </si>
  <si>
    <t>004-01-03 Programos uždavinys (pažangos)</t>
  </si>
  <si>
    <t>004-01-04 Programos uždavinys (pažangos)</t>
  </si>
  <si>
    <t>004-01-04-02 Programos priemonė (tęstinės veiklos)</t>
  </si>
  <si>
    <t>004-02-01 Programos uždavinys (pažangos)</t>
  </si>
  <si>
    <t>004-02-01-02 Programos priemonė (tęstinės veiklos)</t>
  </si>
  <si>
    <t>004-02-02-01 Programos priemonė (tęstinės veiklos)</t>
  </si>
  <si>
    <t>004-02-02 Programos uždavinys (pažangos)</t>
  </si>
  <si>
    <t>004-03-01 Programos uždavinys (pažangos)</t>
  </si>
  <si>
    <t>004-04-01-01 Programos priemonė (tęstinės veiklos)</t>
  </si>
  <si>
    <t>004-04-01 Programos uždavinys (tęstinis)</t>
  </si>
  <si>
    <t>004-05-01 Programos uždavinys (tęstinis)</t>
  </si>
  <si>
    <t>004-05-01-01 Programos priemonė (tęstinės veiklos)</t>
  </si>
  <si>
    <t>004-03-01-01 Programos priemonė (pažangos)</t>
  </si>
  <si>
    <t>004-02-01-01 Programos priemonė (pažangos)</t>
  </si>
  <si>
    <t>004-06-01 Programos uždavinys (pažangos)</t>
  </si>
  <si>
    <t>004-06-01-01 Programos priemonė (pažangos)</t>
  </si>
  <si>
    <t>1.6.2.</t>
  </si>
  <si>
    <t>Suorganizuotų renginių skaičius</t>
  </si>
  <si>
    <t>Gyventojų, kuriems patenkintas socialinės paslaugų poreikis Plungės krizių centre, dalis</t>
  </si>
  <si>
    <t>Gyventojų, kuriems patenkintas socialinės paslaugų poreikis Plungės socialinių paslaugų centre, dalis</t>
  </si>
  <si>
    <t>Paslaugas gavusių ilgalaikių bedarbių skaičius</t>
  </si>
  <si>
    <t>Viešojo tualeto paslaugų kompensavimas</t>
  </si>
  <si>
    <t>Siekti pažeidžiamų ir socialinėje atskirtyje esančių gyventojų gerovės ir integracijos</t>
  </si>
  <si>
    <t>Pritrauktų sveikatos priežiūros specialistų skaičius per metus</t>
  </si>
  <si>
    <t>P-004-02-01-01-03</t>
  </si>
  <si>
    <t>Prevencinė  krūties vėžio programos paslaugų skaičius</t>
  </si>
  <si>
    <t xml:space="preserve">Psichikos sveikatos stiprinimo suteiktų individualių konsultacijų trukmė </t>
  </si>
  <si>
    <t>val.</t>
  </si>
  <si>
    <t xml:space="preserve">Psichikos sveikatos stiprinimo suteiktų grupinių konsultacijų  ar užsiėmimų trukmė </t>
  </si>
  <si>
    <t>Sveikos gyvensenos viešinimo informacijos pateikčių skaičius</t>
  </si>
  <si>
    <t>VSB darbuotojų kvalifikacijos kėlimo skaičius</t>
  </si>
  <si>
    <t>Surengtų priemonių eismo saugumo užtikrinimui skaičius</t>
  </si>
  <si>
    <t>Surengtų priemonių pagal situacijų prevencijos planą, skirtų visuomenės saugumui ir viešajai tvarkai užtikrinti skaičius</t>
  </si>
  <si>
    <t>Šeimų, auginančių vaikus su negalia ir gaunančių paslaugas, skaičius</t>
  </si>
  <si>
    <t>Privalomųjų mokymų skaičius</t>
  </si>
  <si>
    <t>Priklausomybių mažinimo programos renginių skaičius</t>
  </si>
  <si>
    <t>Socialinės reabilitacijos paslaugų neįgaliesiems bendruomenėje teikimas</t>
  </si>
  <si>
    <t>Socialinės paramos organizavimas užsieniečių integracijai</t>
  </si>
  <si>
    <t>V-004-05-01-01-02</t>
  </si>
  <si>
    <t>V-004-05-01-01-03</t>
  </si>
  <si>
    <t>V-004-01-01-05-04 (VB)</t>
  </si>
  <si>
    <t>V-004-01-01-05-05 (VB)</t>
  </si>
  <si>
    <t>V-004-01-01-05-06 (VB)</t>
  </si>
  <si>
    <t>Būsto nuomotojų skaičius</t>
  </si>
  <si>
    <t xml:space="preserve">Pagalbą gavusių asmenų skaičius </t>
  </si>
  <si>
    <t>Plėtoti socialinės globos ir kitas socialines paslaugas rajono teritorijoje</t>
  </si>
  <si>
    <t>Organizuoti ir įgyvendinti valstybės bei Savivaldybės teikiamą socialinę paramą Plungės rajono savivaldybėje</t>
  </si>
  <si>
    <t>Globojamų vaikų skaičius</t>
  </si>
  <si>
    <t xml:space="preserve">Tiesiogiai su vaikais dirbančių specialistų skaičius </t>
  </si>
  <si>
    <t>Vaikų su negalia, gaunančių dienos socialinės globos paslaugas, skaičius</t>
  </si>
  <si>
    <t xml:space="preserve">Socialinės priežiūros paslaugų (laikino apnakvindinimo ir apgyvendinimo) gavėjų skaičius </t>
  </si>
  <si>
    <t>Padidinti kokybiškų ir kvalifikuotų asmens sveikatos priežiūros paslaugų prieinamumą Plungės rajono savivaldybės gyventojams</t>
  </si>
  <si>
    <t>1.1.2; 1.1.3</t>
  </si>
  <si>
    <t xml:space="preserve"> 1.1.3.</t>
  </si>
  <si>
    <t>VSB darbuotojų ir ikimokyklinio ugdymo įstaigų visuomenės sveikatos specialistų skaičius</t>
  </si>
  <si>
    <t>V-004-05-01-01-04</t>
  </si>
  <si>
    <t>Bendrosios prevencijos priemonių, skirtų visuomenės saugumui didinti, skaičius</t>
  </si>
  <si>
    <t>V-004-02-02-01-02</t>
  </si>
  <si>
    <t>P-004-02-02-02-02</t>
  </si>
  <si>
    <t xml:space="preserve">V-004-01-02-01-01 </t>
  </si>
  <si>
    <t>V-004-01-02-01-02</t>
  </si>
  <si>
    <t>NVO paslaugas gavusių asmenų skaičius</t>
  </si>
  <si>
    <t>V-004-01-01-12-02 (SB/ VB)</t>
  </si>
  <si>
    <t xml:space="preserve">V-004-01-02-02-01 </t>
  </si>
  <si>
    <t>V-004-01-02-03-01</t>
  </si>
  <si>
    <t>Keleivių ir moksleivių pavėžėjimo užtikrinimas</t>
  </si>
  <si>
    <t>V-004-02-02-01-03</t>
  </si>
  <si>
    <t>Suteiktų JPSPP gavėjų skaičius</t>
  </si>
  <si>
    <t>V-004-01-02-01-03</t>
  </si>
  <si>
    <t>V-004-01-02-01-04</t>
  </si>
  <si>
    <t>V-004-01-02-01-05 (VB)</t>
  </si>
  <si>
    <t>2.2.4.</t>
  </si>
  <si>
    <t>1.1.1; 1.1.5.</t>
  </si>
  <si>
    <t>1.1.1.; 1.1.5.</t>
  </si>
  <si>
    <t>P-004-01-04-01-01</t>
  </si>
  <si>
    <t>004-01-04-01 Programos priemonė (pažangos)</t>
  </si>
  <si>
    <t>1.1.2; 1.1.4; 1.5.2</t>
  </si>
  <si>
    <t>004-01-02 Programos uždavinys (tęstinis)</t>
  </si>
  <si>
    <t>Suteiktų pagalbos į namus paslaugų skaičius</t>
  </si>
  <si>
    <t>V-004-01-01-03-02</t>
  </si>
  <si>
    <t>V-004-01-01-03-03</t>
  </si>
  <si>
    <t>Apsaugoto būsto paslaugų gavėjų skaičius</t>
  </si>
  <si>
    <t>V-004-01-03-01-02 (VB)</t>
  </si>
  <si>
    <t>Stebėsenos rodiklio</t>
  </si>
  <si>
    <t>Siektinos stebėsenos rodiklių reikšmės</t>
  </si>
  <si>
    <t>Savivaldybės strateginio plėtros plano rodiklis</t>
  </si>
  <si>
    <t xml:space="preserve">Paslaugų poreikio tenkinimo dalis pagal paslaugų grupę (%) </t>
  </si>
  <si>
    <t xml:space="preserve">Gyventojų, dalyvavusių sveikatinimo programose, skaičius (%); Suaugusiųjų, kurie jaučiasi laimingi ir labai laimingi, dalis (%); Suteiktų psichiatrinių ar psichologinių paslaugų skaičius (vnt.); Paslaugų poreikio tenkinimo dalis pagal paslaugų grupę (%) </t>
  </si>
  <si>
    <t xml:space="preserve">Užimtumo didinimo programose sudalyvavusių socialiai pažeidžiamų asmenų skaičius (asm.) </t>
  </si>
  <si>
    <t xml:space="preserve">Gyventojų, besinaudojančių viešojo transporto 
paslaugomis, skaičius (asm.) </t>
  </si>
  <si>
    <t xml:space="preserve">Pritrauktų jaunų specialistų skaičius (vnt.); Įsigytos medicininės įrangos skaičius (vnt.) </t>
  </si>
  <si>
    <t xml:space="preserve">Gyventojų, dalyvavusių sveikatinimo programose, skaičius (%); Priklausomybių mažinimo programose dalyvaujančių dalyvių skaičius (vnt.); Išlaikančių blaivybę nuo priklausomybių asmenų skaičius (vnt.); Suaugusiųjų, kurie per paskutinius 12 mėn. bent kartą vartojo narkotinių ar psichotropinių medžiagų be gydytojo paskyrimo dalis (%) </t>
  </si>
  <si>
    <t xml:space="preserve">Priklausomybių mažinimo programose dalyvaujančių dalyvių skaičius (vnt.); Išlaikančių blaivybę nuo priklausomybių asmenų skaičius (vnt.); Suaugusiųjų, kurie per paskutinius 12 mėn. bent kartą vartojo narkotinių ar psichotropinių medžiagų be gydytojo paskyrimo dalis (%) </t>
  </si>
  <si>
    <t>Vidutinis laukimo socialinio būsto nuomos sąrašuose laikas (metai); Asmenų ir šeimų, turinčių teisę į paramą būstui išsinuomoti, eilės dydis (vnt.)</t>
  </si>
  <si>
    <t xml:space="preserve">Pritrauktų jaunų specialistų skaičius (vnt.); Švietimo įstaigose dirbančių pedagogų, turinčių
universitetinį išsilavinimą ir kvalifikacinę kategoriją, dalis (%); Jaunų specialistų, aprūpintų būstu, dalis (%) </t>
  </si>
  <si>
    <t>Programos uždavinio kodas ir pavadinimas</t>
  </si>
  <si>
    <t>Uždavinio/ priemonės požymis *</t>
  </si>
  <si>
    <t>2023-ųjų m. asignavimai ir kitos lėšos (projektas)</t>
  </si>
  <si>
    <t>Savivaldybės strateginio plėtros plano tikslo/ uždavinio/ priemonės kodas</t>
  </si>
  <si>
    <r>
      <rPr>
        <b/>
        <u/>
        <sz val="12"/>
        <color rgb="FF000000"/>
        <rFont val="Times New Roman"/>
        <family val="1"/>
        <charset val="186"/>
      </rPr>
      <t xml:space="preserve">004 SOCIALIAI SAUGIOS IR SVEIKOS APLINKOS PROGRAMOS </t>
    </r>
    <r>
      <rPr>
        <b/>
        <sz val="12"/>
        <color indexed="8"/>
        <rFont val="Times New Roman"/>
        <family val="1"/>
        <charset val="186"/>
      </rPr>
      <t>UŽDAVINIAI, PRIEMONĖS IR JŲ STEBĖSENOS RODIKLIAI</t>
    </r>
  </si>
  <si>
    <t>004-02-02-02 Programos priemonė (tęstinės veiklos)</t>
  </si>
  <si>
    <t>PATVIRTINTAS</t>
  </si>
  <si>
    <t>Plungės rajono savivaldybės</t>
  </si>
  <si>
    <t xml:space="preserve">sprendimu Nr.T1 - </t>
  </si>
  <si>
    <t>SB(VB)</t>
  </si>
  <si>
    <t>2.4 priedas</t>
  </si>
  <si>
    <t>P-004-03-01-01-01(SB/VB)</t>
  </si>
  <si>
    <t>2023-ųjų m. asignavimai ir kitos lėšos (2023-12-31 datai)</t>
  </si>
  <si>
    <r>
      <t xml:space="preserve">2024-2026 METŲ </t>
    </r>
    <r>
      <rPr>
        <b/>
        <u/>
        <sz val="10"/>
        <color rgb="FF000000"/>
        <rFont val="Times New Roman"/>
        <family val="1"/>
        <charset val="186"/>
      </rPr>
      <t>004 SOCIALIAI SAUGIOS IR SVEIKOS APLINKOS PROGRAMOS</t>
    </r>
    <r>
      <rPr>
        <b/>
        <sz val="10"/>
        <color indexed="8"/>
        <rFont val="Times New Roman"/>
        <family val="1"/>
        <charset val="186"/>
      </rPr>
      <t xml:space="preserve"> UŽDAVINIAI, PRIEMONĖS, ASIGNAVIMAI IR KITOS LĖŠOS </t>
    </r>
    <r>
      <rPr>
        <b/>
        <i/>
        <sz val="10"/>
        <color rgb="FF000000"/>
        <rFont val="Times New Roman"/>
        <family val="1"/>
        <charset val="186"/>
      </rPr>
      <t>(tūkst. Eur)</t>
    </r>
  </si>
  <si>
    <t>2024-ųjų m. asignavimai ir kitos lėšos</t>
  </si>
  <si>
    <t>Planuojami  2025-ųjų m. asignavimai ir kitos lėšos</t>
  </si>
  <si>
    <t>Planuojami 2026-ųjų m. asignavimai ir kitos lėšos</t>
  </si>
  <si>
    <t>P-004-02-01-01-04</t>
  </si>
  <si>
    <t>P-004-02-01-01-05</t>
  </si>
  <si>
    <t>Skubios pagalbos skyriaus atitikimas SAM keliamiems reikalavimams</t>
  </si>
  <si>
    <t>atitikimas</t>
  </si>
  <si>
    <t>B</t>
  </si>
  <si>
    <t>Lėtinio skausmo gydymo procedūrų skaičiaus augimas</t>
  </si>
  <si>
    <t>Bendruomenės centro programos įgyvendinimas</t>
  </si>
  <si>
    <t>Socialinių paslaugų centro veikla</t>
  </si>
  <si>
    <t>Sspecialiojo ugdymo centro veikla</t>
  </si>
  <si>
    <t xml:space="preserve">Krizių centro veikla </t>
  </si>
  <si>
    <t>„Plungės autobusų parkas“ veiklos gerinimas</t>
  </si>
  <si>
    <t>Ligoninės programos įgyvendinimas</t>
  </si>
  <si>
    <t>Saugios nakvynės paslaugos organizavimas  Plungės ligoninėje</t>
  </si>
  <si>
    <t>Visuomenės sveikatos biuro veikla</t>
  </si>
  <si>
    <t>"Plungės būstas" programos įgyvendinimas</t>
  </si>
  <si>
    <t>Policijos komisariato programos įgyvendinimas</t>
  </si>
  <si>
    <t xml:space="preserve">SB </t>
  </si>
  <si>
    <t xml:space="preserve">tarybos 2024 m. vasario 8 d. </t>
  </si>
  <si>
    <t xml:space="preserve">Plungės rajono savivaldybės 2024–2026 metų </t>
  </si>
  <si>
    <t>Savivaldybės biudžeto lėšos (prisidėjimas prie regioninių projektų)</t>
  </si>
  <si>
    <t>SB (RP)</t>
  </si>
  <si>
    <t>Paskolos lėšos</t>
  </si>
  <si>
    <t>Europos Sąjungos paramos lėšos</t>
  </si>
  <si>
    <t>ES</t>
  </si>
  <si>
    <t>Europos Sąjungos paramos lėšos (regioniniai projektai)</t>
  </si>
  <si>
    <t>ES (RP)</t>
  </si>
  <si>
    <t xml:space="preserve">Savivaldybės aplinkos apsaugos rėmimo specialiosios programos lėšos </t>
  </si>
  <si>
    <t>SB (AA)</t>
  </si>
  <si>
    <t>13</t>
  </si>
  <si>
    <t>Asmenų su negalia paslaugos gavėjų skaičius</t>
  </si>
  <si>
    <t>Asmenų su negalia teisių užtikrinimas</t>
  </si>
  <si>
    <t>V-004-01-01-13-01 (SB/VB)</t>
  </si>
  <si>
    <t>Suteiktų paslaugų socialinę riziką patiriančioms šeimoms skaičius</t>
  </si>
  <si>
    <t>Bendruomenės centro paslaugų gavėjų skaičius</t>
  </si>
  <si>
    <t>V-004-01-01-11-02</t>
  </si>
  <si>
    <t>Grupinio gyvenimo namų gyventojų skaičius</t>
  </si>
  <si>
    <t>V-004-01-01-11-03</t>
  </si>
  <si>
    <t>Socialinių dirbtuvių lankytojų skaičius</t>
  </si>
  <si>
    <t>004-01-01-13 Programos priemonė (tęstinės veiklos)</t>
  </si>
  <si>
    <t>Asignavimų skirtumas (2023 m.- 2024 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</si>
</sst>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409]#0.000"/>
    <numFmt numFmtId="165" formatCode="[$-10409]#0.00"/>
    <numFmt numFmtId="166" formatCode="0.000"/>
    <numFmt numFmtId="167" formatCode="[$-10409]#0"/>
  </numFmts>
  <fonts count="30" x14ac:knownFonts="1">
    <font>
      <sz val="10"/>
      <name val="Arial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b/>
      <i/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u/>
      <sz val="10"/>
      <color rgb="FF000000"/>
      <name val="Times New Roman"/>
      <family val="1"/>
      <charset val="186"/>
    </font>
    <font>
      <sz val="10"/>
      <color theme="2" tint="-0.499984740745262"/>
      <name val="Times New Roman"/>
      <family val="1"/>
      <charset val="186"/>
    </font>
    <font>
      <b/>
      <sz val="10"/>
      <color theme="2" tint="-0.499984740745262"/>
      <name val="Times New Roman"/>
      <family val="1"/>
      <charset val="186"/>
    </font>
    <font>
      <sz val="10"/>
      <color theme="1" tint="0.49998474074526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u/>
      <sz val="12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0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13" fillId="0" borderId="0" applyFont="0" applyFill="0" applyBorder="0" applyAlignment="0" applyProtection="0"/>
  </cellStyleXfs>
  <cellXfs count="353">
    <xf numFmtId="0" fontId="0" fillId="0" borderId="0" xfId="0"/>
    <xf numFmtId="0" fontId="1" fillId="0" borderId="0" xfId="0" applyFont="1"/>
    <xf numFmtId="0" fontId="4" fillId="0" borderId="0" xfId="0" applyFont="1" applyAlignment="1" applyProtection="1">
      <alignment vertical="top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1" fillId="0" borderId="7" xfId="0" applyFont="1" applyBorder="1"/>
    <xf numFmtId="0" fontId="1" fillId="0" borderId="0" xfId="0" applyFont="1" applyAlignment="1">
      <alignment horizontal="center"/>
    </xf>
    <xf numFmtId="0" fontId="9" fillId="3" borderId="4" xfId="0" applyFont="1" applyFill="1" applyBorder="1" applyAlignment="1" applyProtection="1">
      <alignment horizontal="center" vertical="center" wrapText="1" readingOrder="1"/>
      <protection locked="0"/>
    </xf>
    <xf numFmtId="0" fontId="9" fillId="3" borderId="4" xfId="0" applyFont="1" applyFill="1" applyBorder="1" applyAlignment="1" applyProtection="1">
      <alignment horizontal="left" vertical="center" wrapText="1" readingOrder="1"/>
      <protection locked="0"/>
    </xf>
    <xf numFmtId="166" fontId="1" fillId="8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7" borderId="5" xfId="0" applyFont="1" applyFill="1" applyBorder="1" applyAlignment="1" applyProtection="1">
      <alignment vertical="center" wrapText="1" readingOrder="1"/>
      <protection locked="0"/>
    </xf>
    <xf numFmtId="0" fontId="4" fillId="7" borderId="7" xfId="0" applyFont="1" applyFill="1" applyBorder="1" applyAlignment="1" applyProtection="1">
      <alignment vertical="center" wrapText="1" readingOrder="1"/>
      <protection locked="0"/>
    </xf>
    <xf numFmtId="166" fontId="12" fillId="0" borderId="5" xfId="0" applyNumberFormat="1" applyFont="1" applyBorder="1" applyAlignment="1" applyProtection="1">
      <alignment horizontal="center" vertical="center" wrapText="1" readingOrder="1"/>
      <protection locked="0"/>
    </xf>
    <xf numFmtId="0" fontId="12" fillId="7" borderId="7" xfId="0" applyFont="1" applyFill="1" applyBorder="1" applyAlignment="1" applyProtection="1">
      <alignment horizontal="center" vertical="center" wrapText="1" readingOrder="1"/>
      <protection locked="0"/>
    </xf>
    <xf numFmtId="0" fontId="12" fillId="0" borderId="7" xfId="0" applyFont="1" applyBorder="1" applyAlignment="1" applyProtection="1">
      <alignment horizontal="center" vertical="center" wrapText="1" readingOrder="1"/>
      <protection locked="0"/>
    </xf>
    <xf numFmtId="166" fontId="12" fillId="0" borderId="7" xfId="0" applyNumberFormat="1" applyFont="1" applyBorder="1" applyAlignment="1" applyProtection="1">
      <alignment horizontal="center" vertical="center" wrapText="1" readingOrder="1"/>
      <protection locked="0"/>
    </xf>
    <xf numFmtId="164" fontId="5" fillId="0" borderId="5" xfId="0" applyNumberFormat="1" applyFont="1" applyBorder="1" applyAlignment="1" applyProtection="1">
      <alignment horizontal="center" vertical="center" wrapText="1" readingOrder="1"/>
      <protection locked="0"/>
    </xf>
    <xf numFmtId="164" fontId="5" fillId="0" borderId="6" xfId="0" applyNumberFormat="1" applyFont="1" applyBorder="1" applyAlignment="1" applyProtection="1">
      <alignment horizontal="center" vertical="center" wrapText="1" readingOrder="1"/>
      <protection locked="0"/>
    </xf>
    <xf numFmtId="164" fontId="5" fillId="0" borderId="7" xfId="0" applyNumberFormat="1" applyFont="1" applyBorder="1" applyAlignment="1" applyProtection="1">
      <alignment horizontal="center" vertical="center" wrapText="1" readingOrder="1"/>
      <protection locked="0"/>
    </xf>
    <xf numFmtId="164" fontId="5" fillId="0" borderId="24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11" fillId="3" borderId="7" xfId="0" applyFont="1" applyFill="1" applyBorder="1" applyAlignment="1" applyProtection="1">
      <alignment horizontal="center" vertical="top" wrapText="1" readingOrder="1"/>
      <protection locked="0"/>
    </xf>
    <xf numFmtId="0" fontId="17" fillId="0" borderId="0" xfId="0" applyFont="1" applyAlignment="1">
      <alignment vertical="center"/>
    </xf>
    <xf numFmtId="0" fontId="5" fillId="7" borderId="7" xfId="0" applyFont="1" applyFill="1" applyBorder="1" applyAlignment="1" applyProtection="1">
      <alignment horizontal="center" vertical="top" wrapText="1" readingOrder="1"/>
      <protection locked="0"/>
    </xf>
    <xf numFmtId="49" fontId="4" fillId="4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23" xfId="0" applyFont="1" applyFill="1" applyBorder="1" applyAlignment="1" applyProtection="1">
      <alignment vertical="center" wrapText="1" readingOrder="1"/>
      <protection locked="0"/>
    </xf>
    <xf numFmtId="1" fontId="1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7" xfId="0" applyFont="1" applyBorder="1" applyAlignment="1" applyProtection="1">
      <alignment horizontal="center" vertical="center" wrapText="1" readingOrder="1"/>
      <protection locked="0"/>
    </xf>
    <xf numFmtId="166" fontId="12" fillId="0" borderId="21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7" xfId="0" applyFont="1" applyBorder="1" applyAlignment="1">
      <alignment horizontal="center" vertical="center"/>
    </xf>
    <xf numFmtId="166" fontId="6" fillId="2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3" borderId="7" xfId="0" applyFont="1" applyFill="1" applyBorder="1" applyAlignment="1" applyProtection="1">
      <alignment horizontal="center" vertical="center" wrapText="1" readingOrder="1"/>
      <protection locked="0"/>
    </xf>
    <xf numFmtId="0" fontId="6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wrapText="1"/>
    </xf>
    <xf numFmtId="0" fontId="1" fillId="3" borderId="7" xfId="0" applyFont="1" applyFill="1" applyBorder="1"/>
    <xf numFmtId="0" fontId="1" fillId="0" borderId="7" xfId="0" applyFont="1" applyBorder="1" applyAlignment="1">
      <alignment wrapText="1"/>
    </xf>
    <xf numFmtId="0" fontId="4" fillId="0" borderId="7" xfId="0" applyFont="1" applyBorder="1" applyAlignment="1" applyProtection="1">
      <alignment horizontal="left" vertical="center" wrapText="1" readingOrder="1"/>
      <protection locked="0"/>
    </xf>
    <xf numFmtId="49" fontId="1" fillId="5" borderId="7" xfId="0" applyNumberFormat="1" applyFont="1" applyFill="1" applyBorder="1" applyAlignment="1">
      <alignment horizontal="center"/>
    </xf>
    <xf numFmtId="166" fontId="6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5" borderId="7" xfId="0" applyFont="1" applyFill="1" applyBorder="1" applyAlignment="1" applyProtection="1">
      <alignment horizontal="center" vertical="center" wrapText="1" readingOrder="1"/>
      <protection locked="0"/>
    </xf>
    <xf numFmtId="0" fontId="6" fillId="5" borderId="7" xfId="0" applyFont="1" applyFill="1" applyBorder="1" applyAlignment="1">
      <alignment horizontal="center" vertical="center"/>
    </xf>
    <xf numFmtId="166" fontId="12" fillId="6" borderId="20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7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6" fillId="9" borderId="7" xfId="0" applyFont="1" applyFill="1" applyBorder="1" applyAlignment="1">
      <alignment wrapText="1"/>
    </xf>
    <xf numFmtId="0" fontId="1" fillId="9" borderId="14" xfId="0" applyFont="1" applyFill="1" applyBorder="1" applyAlignment="1">
      <alignment wrapText="1"/>
    </xf>
    <xf numFmtId="0" fontId="1" fillId="9" borderId="14" xfId="0" applyFont="1" applyFill="1" applyBorder="1"/>
    <xf numFmtId="0" fontId="1" fillId="0" borderId="7" xfId="0" applyFont="1" applyBorder="1" applyAlignment="1" applyProtection="1">
      <alignment horizontal="left" vertical="center" wrapText="1" readingOrder="1"/>
      <protection locked="0"/>
    </xf>
    <xf numFmtId="0" fontId="4" fillId="3" borderId="22" xfId="0" applyFont="1" applyFill="1" applyBorder="1" applyAlignment="1" applyProtection="1">
      <alignment horizontal="center" vertical="center" wrapText="1" readingOrder="1"/>
      <protection locked="0"/>
    </xf>
    <xf numFmtId="0" fontId="1" fillId="3" borderId="0" xfId="0" applyFont="1" applyFill="1" applyAlignment="1" applyProtection="1">
      <alignment vertical="center" wrapText="1" readingOrder="1"/>
      <protection locked="0"/>
    </xf>
    <xf numFmtId="165" fontId="4" fillId="9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9" borderId="7" xfId="0" applyFont="1" applyFill="1" applyBorder="1"/>
    <xf numFmtId="0" fontId="15" fillId="0" borderId="0" xfId="0" applyFont="1"/>
    <xf numFmtId="0" fontId="4" fillId="0" borderId="2" xfId="0" applyFont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 applyProtection="1">
      <alignment horizontal="left" vertical="center" wrapText="1" readingOrder="1"/>
      <protection locked="0"/>
    </xf>
    <xf numFmtId="0" fontId="4" fillId="0" borderId="29" xfId="0" applyFont="1" applyBorder="1" applyAlignment="1" applyProtection="1">
      <alignment horizontal="left" vertical="center" wrapText="1" readingOrder="1"/>
      <protection locked="0"/>
    </xf>
    <xf numFmtId="0" fontId="14" fillId="0" borderId="0" xfId="0" applyFont="1" applyAlignment="1">
      <alignment horizontal="left" wrapText="1"/>
    </xf>
    <xf numFmtId="0" fontId="4" fillId="0" borderId="3" xfId="0" applyFont="1" applyBorder="1" applyAlignment="1" applyProtection="1">
      <alignment horizontal="left" vertical="center" wrapText="1" readingOrder="1"/>
      <protection locked="0"/>
    </xf>
    <xf numFmtId="0" fontId="15" fillId="9" borderId="7" xfId="0" applyFont="1" applyFill="1" applyBorder="1" applyAlignment="1">
      <alignment wrapText="1"/>
    </xf>
    <xf numFmtId="0" fontId="4" fillId="0" borderId="9" xfId="0" applyFont="1" applyBorder="1" applyAlignment="1" applyProtection="1">
      <alignment horizontal="center" vertical="center" wrapText="1" readingOrder="1"/>
      <protection locked="0"/>
    </xf>
    <xf numFmtId="49" fontId="12" fillId="0" borderId="22" xfId="0" applyNumberFormat="1" applyFont="1" applyBorder="1" applyAlignment="1" applyProtection="1">
      <alignment horizontal="center" vertical="center" wrapText="1" readingOrder="1"/>
      <protection locked="0"/>
    </xf>
    <xf numFmtId="1" fontId="6" fillId="0" borderId="9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22" xfId="0" applyFont="1" applyBorder="1" applyAlignment="1" applyProtection="1">
      <alignment horizontal="center" vertical="center" wrapText="1" readingOrder="1"/>
      <protection locked="0"/>
    </xf>
    <xf numFmtId="49" fontId="4" fillId="3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9" xfId="0" applyFont="1" applyBorder="1" applyAlignment="1" applyProtection="1">
      <alignment horizontal="center" vertical="center" wrapText="1" readingOrder="1"/>
      <protection locked="0"/>
    </xf>
    <xf numFmtId="0" fontId="1" fillId="0" borderId="7" xfId="0" applyFont="1" applyBorder="1" applyAlignment="1" applyProtection="1">
      <alignment vertical="center" wrapText="1" readingOrder="1"/>
      <protection locked="0"/>
    </xf>
    <xf numFmtId="0" fontId="4" fillId="0" borderId="12" xfId="0" applyFont="1" applyBorder="1" applyAlignment="1" applyProtection="1">
      <alignment horizontal="center" vertical="center" wrapText="1" readingOrder="1"/>
      <protection locked="0"/>
    </xf>
    <xf numFmtId="0" fontId="1" fillId="3" borderId="7" xfId="0" applyFont="1" applyFill="1" applyBorder="1" applyAlignment="1">
      <alignment horizontal="left" wrapText="1"/>
    </xf>
    <xf numFmtId="0" fontId="4" fillId="3" borderId="7" xfId="0" applyFont="1" applyFill="1" applyBorder="1" applyAlignment="1" applyProtection="1">
      <alignment horizontal="center" vertical="center" wrapText="1" readingOrder="1"/>
      <protection locked="0"/>
    </xf>
    <xf numFmtId="49" fontId="4" fillId="3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" fillId="0" borderId="14" xfId="0" applyFont="1" applyBorder="1"/>
    <xf numFmtId="1" fontId="1" fillId="0" borderId="14" xfId="0" applyNumberFormat="1" applyFont="1" applyBorder="1" applyAlignment="1" applyProtection="1">
      <alignment horizontal="center" vertical="center" wrapText="1" readingOrder="1"/>
      <protection locked="0"/>
    </xf>
    <xf numFmtId="0" fontId="15" fillId="0" borderId="0" xfId="0" applyFont="1" applyAlignment="1">
      <alignment horizontal="left" wrapText="1"/>
    </xf>
    <xf numFmtId="0" fontId="1" fillId="3" borderId="7" xfId="0" applyFont="1" applyFill="1" applyBorder="1" applyAlignment="1" applyProtection="1">
      <alignment horizontal="center" vertical="center" wrapText="1" readingOrder="1"/>
      <protection locked="0"/>
    </xf>
    <xf numFmtId="0" fontId="1" fillId="3" borderId="9" xfId="0" applyFont="1" applyFill="1" applyBorder="1" applyAlignment="1" applyProtection="1">
      <alignment horizontal="center" vertical="center" wrapText="1" readingOrder="1"/>
      <protection locked="0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Alignment="1">
      <alignment horizontal="left" wrapText="1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20" fillId="0" borderId="11" xfId="0" applyFont="1" applyBorder="1" applyAlignment="1" applyProtection="1">
      <alignment horizontal="center" vertical="top" wrapText="1" readingOrder="1"/>
      <protection locked="0"/>
    </xf>
    <xf numFmtId="0" fontId="1" fillId="0" borderId="14" xfId="0" applyFont="1" applyBorder="1" applyAlignment="1" applyProtection="1">
      <alignment horizontal="left" vertical="center" wrapText="1" readingOrder="1"/>
      <protection locked="0"/>
    </xf>
    <xf numFmtId="0" fontId="1" fillId="3" borderId="7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/>
    </xf>
    <xf numFmtId="49" fontId="12" fillId="0" borderId="7" xfId="0" applyNumberFormat="1" applyFont="1" applyBorder="1" applyAlignment="1" applyProtection="1">
      <alignment horizontal="center" vertical="center" wrapText="1" readingOrder="1"/>
      <protection locked="0"/>
    </xf>
    <xf numFmtId="2" fontId="1" fillId="8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14" xfId="0" applyFont="1" applyBorder="1" applyAlignment="1">
      <alignment wrapText="1"/>
    </xf>
    <xf numFmtId="165" fontId="4" fillId="0" borderId="7" xfId="0" applyNumberFormat="1" applyFont="1" applyBorder="1" applyAlignment="1" applyProtection="1">
      <alignment horizontal="center" vertical="center" wrapText="1" readingOrder="1"/>
      <protection locked="0"/>
    </xf>
    <xf numFmtId="166" fontId="6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2" xfId="0" applyFont="1" applyBorder="1" applyAlignment="1" applyProtection="1">
      <alignment horizontal="center" vertical="center" wrapText="1" readingOrder="1"/>
      <protection locked="0"/>
    </xf>
    <xf numFmtId="0" fontId="1" fillId="0" borderId="2" xfId="0" applyFont="1" applyBorder="1" applyAlignment="1" applyProtection="1">
      <alignment horizontal="left" vertical="center" wrapText="1" readingOrder="1"/>
      <protection locked="0"/>
    </xf>
    <xf numFmtId="0" fontId="1" fillId="0" borderId="3" xfId="0" applyFont="1" applyBorder="1" applyAlignment="1" applyProtection="1">
      <alignment horizontal="left" vertical="center" wrapText="1" readingOrder="1"/>
      <protection locked="0"/>
    </xf>
    <xf numFmtId="0" fontId="1" fillId="0" borderId="0" xfId="0" applyFont="1" applyAlignment="1" applyProtection="1">
      <alignment horizontal="left" vertical="center" wrapText="1" readingOrder="1"/>
      <protection locked="0"/>
    </xf>
    <xf numFmtId="0" fontId="8" fillId="3" borderId="4" xfId="0" applyFont="1" applyFill="1" applyBorder="1" applyAlignment="1" applyProtection="1">
      <alignment horizontal="center" vertical="center" wrapText="1" readingOrder="1"/>
      <protection locked="0"/>
    </xf>
    <xf numFmtId="0" fontId="1" fillId="0" borderId="35" xfId="0" applyFont="1" applyBorder="1" applyAlignment="1" applyProtection="1">
      <alignment horizontal="left" vertical="center" wrapText="1" readingOrder="1"/>
      <protection locked="0"/>
    </xf>
    <xf numFmtId="167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left" vertical="center" wrapText="1" readingOrder="1"/>
      <protection locked="0"/>
    </xf>
    <xf numFmtId="167" fontId="4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7" xfId="0" applyFont="1" applyBorder="1" applyAlignment="1">
      <alignment horizontal="center" readingOrder="1"/>
    </xf>
    <xf numFmtId="166" fontId="1" fillId="0" borderId="0" xfId="0" applyNumberFormat="1" applyFont="1" applyAlignment="1">
      <alignment horizontal="center"/>
    </xf>
    <xf numFmtId="0" fontId="22" fillId="0" borderId="0" xfId="0" applyFont="1"/>
    <xf numFmtId="9" fontId="22" fillId="9" borderId="7" xfId="2" applyFont="1" applyFill="1" applyBorder="1"/>
    <xf numFmtId="9" fontId="23" fillId="10" borderId="7" xfId="2" applyFont="1" applyFill="1" applyBorder="1" applyAlignment="1" applyProtection="1">
      <alignment horizontal="center" vertical="center" wrapText="1" readingOrder="1"/>
      <protection locked="0"/>
    </xf>
    <xf numFmtId="0" fontId="22" fillId="9" borderId="7" xfId="0" applyFont="1" applyFill="1" applyBorder="1" applyAlignment="1">
      <alignment wrapText="1"/>
    </xf>
    <xf numFmtId="0" fontId="12" fillId="7" borderId="7" xfId="0" applyFont="1" applyFill="1" applyBorder="1" applyAlignment="1" applyProtection="1">
      <alignment horizontal="center" wrapText="1" readingOrder="1"/>
      <protection locked="0"/>
    </xf>
    <xf numFmtId="166" fontId="12" fillId="0" borderId="6" xfId="0" applyNumberFormat="1" applyFont="1" applyBorder="1" applyAlignment="1" applyProtection="1">
      <alignment horizontal="center" vertical="center" wrapText="1" readingOrder="1"/>
      <protection locked="0"/>
    </xf>
    <xf numFmtId="166" fontId="12" fillId="0" borderId="38" xfId="0" applyNumberFormat="1" applyFont="1" applyBorder="1" applyAlignment="1" applyProtection="1">
      <alignment horizontal="center" vertical="center" wrapText="1" readingOrder="1"/>
      <protection locked="0"/>
    </xf>
    <xf numFmtId="164" fontId="5" fillId="0" borderId="38" xfId="0" applyNumberFormat="1" applyFont="1" applyBorder="1" applyAlignment="1" applyProtection="1">
      <alignment horizontal="center" vertical="center" wrapText="1" readingOrder="1"/>
      <protection locked="0"/>
    </xf>
    <xf numFmtId="164" fontId="5" fillId="0" borderId="40" xfId="0" applyNumberFormat="1" applyFont="1" applyBorder="1" applyAlignment="1" applyProtection="1">
      <alignment horizontal="center" vertical="center" wrapText="1" readingOrder="1"/>
      <protection locked="0"/>
    </xf>
    <xf numFmtId="0" fontId="8" fillId="3" borderId="4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Alignment="1" applyProtection="1">
      <alignment horizontal="center" vertical="center" wrapText="1" readingOrder="1"/>
      <protection locked="0"/>
    </xf>
    <xf numFmtId="0" fontId="9" fillId="3" borderId="41" xfId="0" applyFont="1" applyFill="1" applyBorder="1" applyAlignment="1" applyProtection="1">
      <alignment horizontal="center" vertical="center" wrapText="1" readingOrder="1"/>
      <protection locked="0"/>
    </xf>
    <xf numFmtId="0" fontId="8" fillId="0" borderId="41" xfId="0" applyFont="1" applyBorder="1" applyAlignment="1" applyProtection="1">
      <alignment horizontal="center" vertical="center" wrapText="1" readingOrder="1"/>
      <protection locked="0"/>
    </xf>
    <xf numFmtId="0" fontId="8" fillId="3" borderId="41" xfId="0" applyFont="1" applyFill="1" applyBorder="1" applyAlignment="1" applyProtection="1">
      <alignment horizontal="center" vertical="center" wrapText="1" readingOrder="1"/>
      <protection locked="0"/>
    </xf>
    <xf numFmtId="0" fontId="3" fillId="7" borderId="7" xfId="0" applyFont="1" applyFill="1" applyBorder="1" applyAlignment="1" applyProtection="1">
      <alignment horizontal="center" vertical="top" wrapText="1" readingOrder="1"/>
      <protection locked="0"/>
    </xf>
    <xf numFmtId="0" fontId="10" fillId="7" borderId="7" xfId="0" applyFont="1" applyFill="1" applyBorder="1" applyAlignment="1" applyProtection="1">
      <alignment horizontal="center" vertical="top" wrapText="1" readingOrder="1"/>
      <protection locked="0"/>
    </xf>
    <xf numFmtId="0" fontId="12" fillId="7" borderId="9" xfId="0" applyFont="1" applyFill="1" applyBorder="1" applyAlignment="1" applyProtection="1">
      <alignment horizontal="center" wrapText="1" readingOrder="1"/>
      <protection locked="0"/>
    </xf>
    <xf numFmtId="0" fontId="9" fillId="7" borderId="7" xfId="0" applyFont="1" applyFill="1" applyBorder="1" applyAlignment="1" applyProtection="1">
      <alignment horizontal="center" vertical="top" wrapText="1" readingOrder="1"/>
      <protection locked="0"/>
    </xf>
    <xf numFmtId="0" fontId="9" fillId="7" borderId="7" xfId="0" applyFont="1" applyFill="1" applyBorder="1" applyAlignment="1" applyProtection="1">
      <alignment horizontal="center" wrapText="1" readingOrder="1"/>
      <protection locked="0"/>
    </xf>
    <xf numFmtId="0" fontId="5" fillId="7" borderId="9" xfId="0" applyFont="1" applyFill="1" applyBorder="1" applyAlignment="1" applyProtection="1">
      <alignment horizontal="center" vertical="top" wrapText="1" readingOrder="1"/>
      <protection locked="0"/>
    </xf>
    <xf numFmtId="0" fontId="4" fillId="6" borderId="7" xfId="0" applyFont="1" applyFill="1" applyBorder="1" applyAlignment="1" applyProtection="1">
      <alignment horizontal="center" vertical="center" wrapText="1" readingOrder="1"/>
      <protection locked="0"/>
    </xf>
    <xf numFmtId="0" fontId="24" fillId="6" borderId="7" xfId="0" applyFont="1" applyFill="1" applyBorder="1" applyAlignment="1" applyProtection="1">
      <alignment horizontal="center" vertical="center" wrapText="1" readingOrder="1"/>
      <protection locked="0"/>
    </xf>
    <xf numFmtId="0" fontId="16" fillId="0" borderId="0" xfId="0" applyFont="1"/>
    <xf numFmtId="0" fontId="1" fillId="0" borderId="0" xfId="0" applyFont="1" applyAlignment="1">
      <alignment horizontal="left"/>
    </xf>
    <xf numFmtId="1" fontId="1" fillId="0" borderId="14" xfId="0" applyNumberFormat="1" applyFont="1" applyBorder="1" applyAlignment="1" applyProtection="1">
      <alignment horizontal="center" vertical="center" wrapText="1" readingOrder="1"/>
      <protection locked="0"/>
    </xf>
    <xf numFmtId="0" fontId="17" fillId="0" borderId="0" xfId="0" applyFont="1" applyFill="1" applyAlignment="1">
      <alignment vertical="center"/>
    </xf>
    <xf numFmtId="0" fontId="1" fillId="0" borderId="7" xfId="0" applyFont="1" applyFill="1" applyBorder="1" applyAlignment="1" applyProtection="1">
      <alignment horizontal="left" vertical="center" wrapText="1" readingOrder="1"/>
      <protection locked="0"/>
    </xf>
    <xf numFmtId="0" fontId="20" fillId="0" borderId="18" xfId="0" applyFont="1" applyBorder="1" applyAlignment="1" applyProtection="1">
      <alignment horizontal="center" vertical="top" wrapText="1" readingOrder="1"/>
      <protection locked="0"/>
    </xf>
    <xf numFmtId="0" fontId="8" fillId="0" borderId="7" xfId="0" applyFont="1" applyBorder="1" applyAlignment="1" applyProtection="1">
      <alignment horizontal="center" vertical="center" wrapText="1" readingOrder="1"/>
      <protection locked="0"/>
    </xf>
    <xf numFmtId="0" fontId="15" fillId="0" borderId="0" xfId="0" applyFont="1" applyAlignment="1">
      <alignment horizontal="left" wrapText="1"/>
    </xf>
    <xf numFmtId="0" fontId="4" fillId="0" borderId="14" xfId="0" applyFont="1" applyBorder="1" applyAlignment="1" applyProtection="1">
      <alignment horizontal="center" vertical="center" wrapText="1" readingOrder="1"/>
      <protection locked="0"/>
    </xf>
    <xf numFmtId="166" fontId="1" fillId="8" borderId="19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11" borderId="7" xfId="0" applyFont="1" applyFill="1" applyBorder="1" applyAlignment="1">
      <alignment horizontal="center"/>
    </xf>
    <xf numFmtId="0" fontId="1" fillId="11" borderId="7" xfId="0" applyFont="1" applyFill="1" applyBorder="1"/>
    <xf numFmtId="0" fontId="1" fillId="0" borderId="7" xfId="0" applyFont="1" applyBorder="1" applyAlignment="1">
      <alignment horizontal="center" vertical="center" readingOrder="1"/>
    </xf>
    <xf numFmtId="0" fontId="4" fillId="7" borderId="7" xfId="0" applyFont="1" applyFill="1" applyBorder="1" applyAlignment="1" applyProtection="1">
      <alignment horizontal="left" vertical="center" wrapText="1" readingOrder="1"/>
      <protection locked="0"/>
    </xf>
    <xf numFmtId="166" fontId="12" fillId="0" borderId="14" xfId="0" applyNumberFormat="1" applyFont="1" applyBorder="1" applyAlignment="1" applyProtection="1">
      <alignment horizontal="center" vertical="center" wrapText="1" readingOrder="1"/>
      <protection locked="0"/>
    </xf>
    <xf numFmtId="166" fontId="12" fillId="0" borderId="9" xfId="0" applyNumberFormat="1" applyFont="1" applyBorder="1" applyAlignment="1" applyProtection="1">
      <alignment horizontal="center" vertical="center" wrapText="1" readingOrder="1"/>
      <protection locked="0"/>
    </xf>
    <xf numFmtId="166" fontId="12" fillId="0" borderId="39" xfId="0" applyNumberFormat="1" applyFont="1" applyBorder="1" applyAlignment="1" applyProtection="1">
      <alignment horizontal="center" vertical="center" wrapText="1" readingOrder="1"/>
      <protection locked="0"/>
    </xf>
    <xf numFmtId="0" fontId="4" fillId="7" borderId="24" xfId="0" applyFont="1" applyFill="1" applyBorder="1" applyAlignment="1" applyProtection="1">
      <alignment vertical="center" wrapText="1" readingOrder="1"/>
      <protection locked="0"/>
    </xf>
    <xf numFmtId="166" fontId="12" fillId="0" borderId="47" xfId="0" applyNumberFormat="1" applyFont="1" applyBorder="1" applyAlignment="1" applyProtection="1">
      <alignment horizontal="center" vertical="center" wrapText="1" readingOrder="1"/>
      <protection locked="0"/>
    </xf>
    <xf numFmtId="164" fontId="12" fillId="6" borderId="24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6" borderId="40" xfId="0" applyNumberFormat="1" applyFont="1" applyFill="1" applyBorder="1" applyAlignment="1" applyProtection="1">
      <alignment horizontal="center" vertical="center" wrapText="1" readingOrder="1"/>
      <protection locked="0"/>
    </xf>
    <xf numFmtId="49" fontId="12" fillId="0" borderId="22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9" xfId="0" applyFont="1" applyBorder="1" applyAlignment="1" applyProtection="1">
      <alignment horizontal="center" vertical="center" wrapText="1" readingOrder="1"/>
      <protection locked="0"/>
    </xf>
    <xf numFmtId="0" fontId="4" fillId="0" borderId="10" xfId="0" applyFont="1" applyBorder="1" applyAlignment="1" applyProtection="1">
      <alignment horizontal="center" vertical="center" wrapText="1" readingOrder="1"/>
      <protection locked="0"/>
    </xf>
    <xf numFmtId="1" fontId="6" fillId="0" borderId="9" xfId="0" applyNumberFormat="1" applyFont="1" applyBorder="1" applyAlignment="1" applyProtection="1">
      <alignment horizontal="center" vertical="center" wrapText="1" readingOrder="1"/>
      <protection locked="0"/>
    </xf>
    <xf numFmtId="0" fontId="1" fillId="3" borderId="9" xfId="0" applyFont="1" applyFill="1" applyBorder="1" applyAlignment="1">
      <alignment horizontal="center"/>
    </xf>
    <xf numFmtId="0" fontId="1" fillId="0" borderId="7" xfId="0" applyFont="1" applyFill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27" fillId="0" borderId="4" xfId="0" applyFont="1" applyBorder="1" applyAlignment="1" applyProtection="1">
      <alignment horizontal="center" vertical="center" wrapText="1" readingOrder="1"/>
      <protection locked="0"/>
    </xf>
    <xf numFmtId="0" fontId="1" fillId="0" borderId="12" xfId="0" applyFont="1" applyFill="1" applyBorder="1" applyAlignment="1" applyProtection="1">
      <alignment horizontal="center" vertical="center" wrapText="1" readingOrder="1"/>
      <protection locked="0"/>
    </xf>
    <xf numFmtId="0" fontId="1" fillId="0" borderId="7" xfId="0" applyFont="1" applyFill="1" applyBorder="1"/>
    <xf numFmtId="0" fontId="1" fillId="0" borderId="7" xfId="0" applyFont="1" applyFill="1" applyBorder="1" applyAlignment="1">
      <alignment horizontal="center"/>
    </xf>
    <xf numFmtId="0" fontId="8" fillId="0" borderId="17" xfId="0" applyFont="1" applyBorder="1" applyAlignment="1" applyProtection="1">
      <alignment vertical="top" wrapText="1" readingOrder="1"/>
      <protection locked="0"/>
    </xf>
    <xf numFmtId="0" fontId="9" fillId="0" borderId="4" xfId="0" applyFont="1" applyFill="1" applyBorder="1" applyAlignment="1" applyProtection="1">
      <alignment horizontal="center" vertical="center" wrapText="1" readingOrder="1"/>
      <protection locked="0"/>
    </xf>
    <xf numFmtId="0" fontId="9" fillId="0" borderId="41" xfId="0" applyFont="1" applyFill="1" applyBorder="1" applyAlignment="1" applyProtection="1">
      <alignment horizontal="center" vertical="center" wrapText="1" readingOrder="1"/>
      <protection locked="0"/>
    </xf>
    <xf numFmtId="0" fontId="1" fillId="0" borderId="14" xfId="0" applyFont="1" applyFill="1" applyBorder="1" applyAlignment="1" applyProtection="1">
      <alignment horizontal="left" vertical="center" wrapText="1" readingOrder="1"/>
      <protection locked="0"/>
    </xf>
    <xf numFmtId="0" fontId="1" fillId="0" borderId="7" xfId="0" applyFont="1" applyFill="1" applyBorder="1" applyAlignment="1" applyProtection="1">
      <alignment horizontal="center" vertical="center" wrapText="1" readingOrder="1"/>
      <protection locked="0"/>
    </xf>
    <xf numFmtId="0" fontId="17" fillId="0" borderId="0" xfId="0" applyFont="1"/>
    <xf numFmtId="0" fontId="17" fillId="6" borderId="7" xfId="0" applyFont="1" applyFill="1" applyBorder="1" applyAlignment="1" applyProtection="1">
      <alignment horizontal="center" vertical="center" wrapText="1" readingOrder="1"/>
      <protection locked="0"/>
    </xf>
    <xf numFmtId="166" fontId="17" fillId="8" borderId="7" xfId="0" applyNumberFormat="1" applyFont="1" applyFill="1" applyBorder="1" applyAlignment="1" applyProtection="1">
      <alignment horizontal="center" vertical="center" wrapText="1" readingOrder="1"/>
      <protection locked="0"/>
    </xf>
    <xf numFmtId="166" fontId="28" fillId="0" borderId="21" xfId="0" applyNumberFormat="1" applyFont="1" applyBorder="1" applyAlignment="1" applyProtection="1">
      <alignment horizontal="center" vertical="center" wrapText="1" readingOrder="1"/>
      <protection locked="0"/>
    </xf>
    <xf numFmtId="166" fontId="28" fillId="2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3" borderId="23" xfId="0" applyFont="1" applyFill="1" applyBorder="1" applyAlignment="1" applyProtection="1">
      <alignment vertical="center" wrapText="1" readingOrder="1"/>
      <protection locked="0"/>
    </xf>
    <xf numFmtId="166" fontId="28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3" borderId="0" xfId="0" applyFont="1" applyFill="1" applyAlignment="1" applyProtection="1">
      <alignment vertical="center" wrapText="1" readingOrder="1"/>
      <protection locked="0"/>
    </xf>
    <xf numFmtId="166" fontId="28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166" fontId="28" fillId="6" borderId="20" xfId="0" applyNumberFormat="1" applyFont="1" applyFill="1" applyBorder="1" applyAlignment="1" applyProtection="1">
      <alignment horizontal="center" vertical="center" wrapText="1" readingOrder="1"/>
      <protection locked="0"/>
    </xf>
    <xf numFmtId="166" fontId="28" fillId="0" borderId="5" xfId="0" applyNumberFormat="1" applyFont="1" applyBorder="1" applyAlignment="1" applyProtection="1">
      <alignment horizontal="center" vertical="center" wrapText="1" readingOrder="1"/>
      <protection locked="0"/>
    </xf>
    <xf numFmtId="166" fontId="28" fillId="0" borderId="14" xfId="0" applyNumberFormat="1" applyFont="1" applyBorder="1" applyAlignment="1" applyProtection="1">
      <alignment horizontal="center" vertical="center" wrapText="1" readingOrder="1"/>
      <protection locked="0"/>
    </xf>
    <xf numFmtId="166" fontId="28" fillId="0" borderId="7" xfId="0" applyNumberFormat="1" applyFont="1" applyBorder="1" applyAlignment="1" applyProtection="1">
      <alignment horizontal="center" vertical="center" wrapText="1" readingOrder="1"/>
      <protection locked="0"/>
    </xf>
    <xf numFmtId="166" fontId="28" fillId="0" borderId="9" xfId="0" applyNumberFormat="1" applyFont="1" applyBorder="1" applyAlignment="1" applyProtection="1">
      <alignment horizontal="center" vertical="center" wrapText="1" readingOrder="1"/>
      <protection locked="0"/>
    </xf>
    <xf numFmtId="164" fontId="28" fillId="6" borderId="24" xfId="0" applyNumberFormat="1" applyFont="1" applyFill="1" applyBorder="1" applyAlignment="1" applyProtection="1">
      <alignment horizontal="center" vertical="center" wrapText="1" readingOrder="1"/>
      <protection locked="0"/>
    </xf>
    <xf numFmtId="164" fontId="29" fillId="0" borderId="5" xfId="0" applyNumberFormat="1" applyFont="1" applyBorder="1" applyAlignment="1" applyProtection="1">
      <alignment horizontal="center" vertical="center" wrapText="1" readingOrder="1"/>
      <protection locked="0"/>
    </xf>
    <xf numFmtId="164" fontId="29" fillId="0" borderId="7" xfId="0" applyNumberFormat="1" applyFont="1" applyBorder="1" applyAlignment="1" applyProtection="1">
      <alignment horizontal="center" vertical="center" wrapText="1" readingOrder="1"/>
      <protection locked="0"/>
    </xf>
    <xf numFmtId="164" fontId="29" fillId="0" borderId="24" xfId="0" applyNumberFormat="1" applyFont="1" applyBorder="1" applyAlignment="1" applyProtection="1">
      <alignment horizontal="center" vertical="center" wrapText="1" readingOrder="1"/>
      <protection locked="0"/>
    </xf>
    <xf numFmtId="0" fontId="17" fillId="0" borderId="0" xfId="0" applyFont="1" applyAlignment="1">
      <alignment horizontal="center"/>
    </xf>
    <xf numFmtId="166" fontId="28" fillId="0" borderId="0" xfId="0" applyNumberFormat="1" applyFont="1" applyAlignment="1">
      <alignment horizontal="center"/>
    </xf>
    <xf numFmtId="166" fontId="17" fillId="0" borderId="0" xfId="0" applyNumberFormat="1" applyFont="1" applyAlignment="1">
      <alignment horizontal="center"/>
    </xf>
    <xf numFmtId="0" fontId="12" fillId="0" borderId="9" xfId="0" applyFont="1" applyBorder="1" applyAlignment="1" applyProtection="1">
      <alignment horizontal="right" vertical="center" wrapText="1" readingOrder="1"/>
      <protection locked="0"/>
    </xf>
    <xf numFmtId="0" fontId="12" fillId="0" borderId="10" xfId="0" applyFont="1" applyBorder="1" applyAlignment="1" applyProtection="1">
      <alignment horizontal="right" vertical="center" wrapText="1" readingOrder="1"/>
      <protection locked="0"/>
    </xf>
    <xf numFmtId="0" fontId="12" fillId="0" borderId="14" xfId="0" applyFont="1" applyBorder="1" applyAlignment="1" applyProtection="1">
      <alignment horizontal="right" vertical="center" wrapText="1" readingOrder="1"/>
      <protection locked="0"/>
    </xf>
    <xf numFmtId="1" fontId="15" fillId="0" borderId="22" xfId="0" applyNumberFormat="1" applyFont="1" applyBorder="1" applyAlignment="1" applyProtection="1">
      <alignment horizontal="center" vertical="center" wrapText="1" readingOrder="1"/>
      <protection locked="0"/>
    </xf>
    <xf numFmtId="1" fontId="15" fillId="0" borderId="23" xfId="0" applyNumberFormat="1" applyFont="1" applyBorder="1" applyAlignment="1" applyProtection="1">
      <alignment horizontal="center" vertical="center" wrapText="1" readingOrder="1"/>
      <protection locked="0"/>
    </xf>
    <xf numFmtId="0" fontId="1" fillId="3" borderId="9" xfId="0" applyFont="1" applyFill="1" applyBorder="1" applyAlignment="1" applyProtection="1">
      <alignment horizontal="center" vertical="center" wrapText="1" readingOrder="1"/>
      <protection locked="0"/>
    </xf>
    <xf numFmtId="0" fontId="1" fillId="3" borderId="10" xfId="0" applyFont="1" applyFill="1" applyBorder="1" applyAlignment="1" applyProtection="1">
      <alignment horizontal="center" vertical="center" wrapText="1" readingOrder="1"/>
      <protection locked="0"/>
    </xf>
    <xf numFmtId="0" fontId="4" fillId="7" borderId="7" xfId="0" applyFont="1" applyFill="1" applyBorder="1" applyAlignment="1" applyProtection="1">
      <alignment horizontal="left" vertical="center" wrapText="1" readingOrder="1"/>
      <protection locked="0"/>
    </xf>
    <xf numFmtId="0" fontId="4" fillId="7" borderId="24" xfId="0" applyFont="1" applyFill="1" applyBorder="1" applyAlignment="1" applyProtection="1">
      <alignment horizontal="left" vertical="center" wrapText="1" readingOrder="1"/>
      <protection locked="0"/>
    </xf>
    <xf numFmtId="0" fontId="6" fillId="7" borderId="42" xfId="0" applyFont="1" applyFill="1" applyBorder="1" applyAlignment="1">
      <alignment horizontal="center" vertical="center" wrapText="1"/>
    </xf>
    <xf numFmtId="0" fontId="6" fillId="7" borderId="43" xfId="0" applyFont="1" applyFill="1" applyBorder="1" applyAlignment="1">
      <alignment horizontal="center" vertical="center" wrapText="1"/>
    </xf>
    <xf numFmtId="0" fontId="6" fillId="7" borderId="44" xfId="0" applyFont="1" applyFill="1" applyBorder="1" applyAlignment="1">
      <alignment horizontal="center" vertical="center" wrapText="1"/>
    </xf>
    <xf numFmtId="0" fontId="6" fillId="7" borderId="45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46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4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23" xfId="0" applyFont="1" applyFill="1" applyBorder="1" applyAlignment="1" applyProtection="1">
      <alignment horizontal="left" vertical="center" wrapText="1" readingOrder="1"/>
      <protection locked="0"/>
    </xf>
    <xf numFmtId="0" fontId="12" fillId="2" borderId="16" xfId="0" applyFont="1" applyFill="1" applyBorder="1" applyAlignment="1" applyProtection="1">
      <alignment horizontal="right" vertical="center" wrapText="1" readingOrder="1"/>
      <protection locked="0"/>
    </xf>
    <xf numFmtId="0" fontId="12" fillId="2" borderId="30" xfId="0" applyFont="1" applyFill="1" applyBorder="1" applyAlignment="1" applyProtection="1">
      <alignment horizontal="right" vertical="center" wrapText="1" readingOrder="1"/>
      <protection locked="0"/>
    </xf>
    <xf numFmtId="49" fontId="4" fillId="2" borderId="9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5" borderId="18" xfId="0" applyFont="1" applyFill="1" applyBorder="1" applyAlignment="1" applyProtection="1">
      <alignment horizontal="right" vertical="center" wrapText="1" readingOrder="1"/>
      <protection locked="0"/>
    </xf>
    <xf numFmtId="0" fontId="12" fillId="5" borderId="17" xfId="0" applyFont="1" applyFill="1" applyBorder="1" applyAlignment="1" applyProtection="1">
      <alignment horizontal="right" vertical="center" wrapText="1" readingOrder="1"/>
      <protection locked="0"/>
    </xf>
    <xf numFmtId="0" fontId="1" fillId="4" borderId="1" xfId="0" applyFont="1" applyFill="1" applyBorder="1" applyAlignment="1" applyProtection="1">
      <alignment horizontal="left" vertical="center" wrapText="1" readingOrder="1"/>
      <protection locked="0"/>
    </xf>
    <xf numFmtId="0" fontId="1" fillId="4" borderId="2" xfId="0" applyFont="1" applyFill="1" applyBorder="1" applyAlignment="1" applyProtection="1">
      <alignment horizontal="left" vertical="center" wrapText="1" readingOrder="1"/>
      <protection locked="0"/>
    </xf>
    <xf numFmtId="0" fontId="12" fillId="0" borderId="22" xfId="0" applyFont="1" applyBorder="1" applyAlignment="1" applyProtection="1">
      <alignment horizontal="center" vertical="center" wrapText="1" readingOrder="1"/>
      <protection locked="0"/>
    </xf>
    <xf numFmtId="0" fontId="12" fillId="0" borderId="15" xfId="0" applyFont="1" applyBorder="1" applyAlignment="1" applyProtection="1">
      <alignment horizontal="center" vertical="center" wrapText="1" readingOrder="1"/>
      <protection locked="0"/>
    </xf>
    <xf numFmtId="0" fontId="19" fillId="0" borderId="23" xfId="0" applyFont="1" applyBorder="1" applyAlignment="1" applyProtection="1">
      <alignment horizontal="left" vertical="center" wrapText="1" readingOrder="1"/>
      <protection locked="0"/>
    </xf>
    <xf numFmtId="0" fontId="19" fillId="0" borderId="12" xfId="0" applyFont="1" applyBorder="1" applyAlignment="1" applyProtection="1">
      <alignment horizontal="left" vertical="center" wrapText="1" readingOrder="1"/>
      <protection locked="0"/>
    </xf>
    <xf numFmtId="0" fontId="19" fillId="0" borderId="0" xfId="0" applyFont="1" applyAlignment="1" applyProtection="1">
      <alignment horizontal="left" vertical="center" wrapText="1" readingOrder="1"/>
      <protection locked="0"/>
    </xf>
    <xf numFmtId="0" fontId="19" fillId="0" borderId="13" xfId="0" applyFont="1" applyBorder="1" applyAlignment="1" applyProtection="1">
      <alignment horizontal="left" vertical="center" wrapText="1" readingOrder="1"/>
      <protection locked="0"/>
    </xf>
    <xf numFmtId="1" fontId="6" fillId="0" borderId="9" xfId="0" applyNumberFormat="1" applyFont="1" applyBorder="1" applyAlignment="1" applyProtection="1">
      <alignment horizontal="center" vertical="center" wrapText="1" readingOrder="1"/>
      <protection locked="0"/>
    </xf>
    <xf numFmtId="1" fontId="6" fillId="0" borderId="10" xfId="0" applyNumberFormat="1" applyFont="1" applyBorder="1" applyAlignment="1" applyProtection="1">
      <alignment horizontal="center" vertical="center" wrapText="1" readingOrder="1"/>
      <protection locked="0"/>
    </xf>
    <xf numFmtId="1" fontId="15" fillId="0" borderId="15" xfId="0" applyNumberFormat="1" applyFont="1" applyBorder="1" applyAlignment="1" applyProtection="1">
      <alignment horizontal="center" vertical="center" wrapText="1" readingOrder="1"/>
      <protection locked="0"/>
    </xf>
    <xf numFmtId="1" fontId="15" fillId="0" borderId="0" xfId="0" applyNumberFormat="1" applyFont="1" applyAlignment="1" applyProtection="1">
      <alignment horizontal="center" vertical="center" wrapText="1" readingOrder="1"/>
      <protection locked="0"/>
    </xf>
    <xf numFmtId="0" fontId="1" fillId="0" borderId="9" xfId="0" applyFont="1" applyBorder="1" applyAlignment="1" applyProtection="1">
      <alignment horizontal="center" vertical="center" wrapText="1" readingOrder="1"/>
      <protection locked="0"/>
    </xf>
    <xf numFmtId="0" fontId="1" fillId="0" borderId="10" xfId="0" applyFont="1" applyBorder="1" applyAlignment="1" applyProtection="1">
      <alignment horizontal="center" vertical="center" wrapText="1" readingOrder="1"/>
      <protection locked="0"/>
    </xf>
    <xf numFmtId="49" fontId="4" fillId="0" borderId="7" xfId="0" applyNumberFormat="1" applyFont="1" applyBorder="1" applyAlignment="1" applyProtection="1">
      <alignment horizontal="center" vertical="center" wrapText="1" readingOrder="1"/>
      <protection locked="0"/>
    </xf>
    <xf numFmtId="9" fontId="22" fillId="9" borderId="9" xfId="2" applyFont="1" applyFill="1" applyBorder="1" applyAlignment="1">
      <alignment horizontal="center"/>
    </xf>
    <xf numFmtId="9" fontId="22" fillId="9" borderId="10" xfId="2" applyFont="1" applyFill="1" applyBorder="1" applyAlignment="1">
      <alignment horizontal="center"/>
    </xf>
    <xf numFmtId="9" fontId="22" fillId="9" borderId="14" xfId="2" applyFont="1" applyFill="1" applyBorder="1" applyAlignment="1">
      <alignment horizontal="center"/>
    </xf>
    <xf numFmtId="0" fontId="12" fillId="0" borderId="19" xfId="0" applyFont="1" applyBorder="1" applyAlignment="1" applyProtection="1">
      <alignment horizontal="center" vertical="center" wrapText="1" readingOrder="1"/>
      <protection locked="0"/>
    </xf>
    <xf numFmtId="49" fontId="12" fillId="0" borderId="22" xfId="0" applyNumberFormat="1" applyFont="1" applyBorder="1" applyAlignment="1" applyProtection="1">
      <alignment horizontal="center" vertical="center" wrapText="1" readingOrder="1"/>
      <protection locked="0"/>
    </xf>
    <xf numFmtId="49" fontId="12" fillId="0" borderId="18" xfId="0" applyNumberFormat="1" applyFont="1" applyBorder="1" applyAlignment="1" applyProtection="1">
      <alignment horizontal="center" vertical="center" wrapText="1" readingOrder="1"/>
      <protection locked="0"/>
    </xf>
    <xf numFmtId="0" fontId="4" fillId="3" borderId="22" xfId="0" applyFont="1" applyFill="1" applyBorder="1" applyAlignment="1" applyProtection="1">
      <alignment horizontal="center" vertical="center" wrapText="1" readingOrder="1"/>
      <protection locked="0"/>
    </xf>
    <xf numFmtId="0" fontId="4" fillId="3" borderId="15" xfId="0" applyFont="1" applyFill="1" applyBorder="1" applyAlignment="1" applyProtection="1">
      <alignment horizontal="center" vertical="center" wrapText="1" readingOrder="1"/>
      <protection locked="0"/>
    </xf>
    <xf numFmtId="0" fontId="1" fillId="3" borderId="0" xfId="0" applyFont="1" applyFill="1" applyAlignment="1" applyProtection="1">
      <alignment horizontal="left" vertical="center" wrapText="1" readingOrder="1"/>
      <protection locked="0"/>
    </xf>
    <xf numFmtId="0" fontId="1" fillId="3" borderId="7" xfId="0" applyFont="1" applyFill="1" applyBorder="1" applyAlignment="1" applyProtection="1">
      <alignment horizontal="center" vertical="center" wrapText="1" readingOrder="1"/>
      <protection locked="0"/>
    </xf>
    <xf numFmtId="0" fontId="4" fillId="0" borderId="9" xfId="0" applyFont="1" applyBorder="1" applyAlignment="1" applyProtection="1">
      <alignment horizontal="center" vertical="center" wrapText="1" readingOrder="1"/>
      <protection locked="0"/>
    </xf>
    <xf numFmtId="0" fontId="4" fillId="0" borderId="10" xfId="0" applyFont="1" applyBorder="1" applyAlignment="1" applyProtection="1">
      <alignment horizontal="center" vertical="center" wrapText="1" readingOrder="1"/>
      <protection locked="0"/>
    </xf>
    <xf numFmtId="49" fontId="4" fillId="3" borderId="22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3" borderId="15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3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14" xfId="0" applyFont="1" applyFill="1" applyBorder="1" applyAlignment="1" applyProtection="1">
      <alignment horizontal="center" vertical="center" wrapText="1" readingOrder="1"/>
      <protection locked="0"/>
    </xf>
    <xf numFmtId="0" fontId="16" fillId="3" borderId="22" xfId="0" applyFont="1" applyFill="1" applyBorder="1" applyAlignment="1" applyProtection="1">
      <alignment horizontal="center" vertical="center" wrapText="1" readingOrder="1"/>
      <protection locked="0"/>
    </xf>
    <xf numFmtId="0" fontId="16" fillId="3" borderId="23" xfId="0" applyFont="1" applyFill="1" applyBorder="1" applyAlignment="1" applyProtection="1">
      <alignment horizontal="center" vertical="center" wrapText="1" readingOrder="1"/>
      <protection locked="0"/>
    </xf>
    <xf numFmtId="0" fontId="16" fillId="3" borderId="18" xfId="0" applyFont="1" applyFill="1" applyBorder="1" applyAlignment="1" applyProtection="1">
      <alignment horizontal="center" vertical="center" wrapText="1" readingOrder="1"/>
      <protection locked="0"/>
    </xf>
    <xf numFmtId="0" fontId="16" fillId="3" borderId="19" xfId="0" applyFont="1" applyFill="1" applyBorder="1" applyAlignment="1" applyProtection="1">
      <alignment horizontal="center" vertical="center" wrapText="1" readingOrder="1"/>
      <protection locked="0"/>
    </xf>
    <xf numFmtId="0" fontId="16" fillId="3" borderId="11" xfId="0" applyFont="1" applyFill="1" applyBorder="1" applyAlignment="1" applyProtection="1">
      <alignment horizontal="center" vertical="center" wrapText="1" readingOrder="1"/>
      <protection locked="0"/>
    </xf>
    <xf numFmtId="0" fontId="16" fillId="3" borderId="1" xfId="0" applyFont="1" applyFill="1" applyBorder="1" applyAlignment="1" applyProtection="1">
      <alignment horizontal="center" vertical="center" wrapText="1" readingOrder="1"/>
      <protection locked="0"/>
    </xf>
    <xf numFmtId="0" fontId="1" fillId="3" borderId="12" xfId="0" applyFont="1" applyFill="1" applyBorder="1" applyAlignment="1" applyProtection="1">
      <alignment horizontal="left" vertical="center" wrapText="1" readingOrder="1"/>
      <protection locked="0"/>
    </xf>
    <xf numFmtId="0" fontId="1" fillId="3" borderId="19" xfId="0" applyFont="1" applyFill="1" applyBorder="1" applyAlignment="1" applyProtection="1">
      <alignment horizontal="left" vertical="center" wrapText="1" readingOrder="1"/>
      <protection locked="0"/>
    </xf>
    <xf numFmtId="0" fontId="1" fillId="3" borderId="28" xfId="0" applyFont="1" applyFill="1" applyBorder="1" applyAlignment="1" applyProtection="1">
      <alignment horizontal="left" vertical="center" wrapText="1" readingOrder="1"/>
      <protection locked="0"/>
    </xf>
    <xf numFmtId="0" fontId="4" fillId="3" borderId="18" xfId="0" applyFont="1" applyFill="1" applyBorder="1" applyAlignment="1" applyProtection="1">
      <alignment horizontal="center" vertical="center" wrapText="1" readingOrder="1"/>
      <protection locked="0"/>
    </xf>
    <xf numFmtId="0" fontId="1" fillId="0" borderId="14" xfId="0" applyFont="1" applyBorder="1" applyAlignment="1" applyProtection="1">
      <alignment horizontal="center" vertical="center" wrapText="1" readingOrder="1"/>
      <protection locked="0"/>
    </xf>
    <xf numFmtId="0" fontId="19" fillId="0" borderId="19" xfId="0" applyFont="1" applyBorder="1" applyAlignment="1" applyProtection="1">
      <alignment horizontal="left" vertical="center" wrapText="1" readingOrder="1"/>
      <protection locked="0"/>
    </xf>
    <xf numFmtId="0" fontId="19" fillId="0" borderId="28" xfId="0" applyFont="1" applyBorder="1" applyAlignment="1" applyProtection="1">
      <alignment horizontal="left" vertical="center" wrapText="1" readingOrder="1"/>
      <protection locked="0"/>
    </xf>
    <xf numFmtId="49" fontId="12" fillId="0" borderId="15" xfId="0" applyNumberFormat="1" applyFont="1" applyBorder="1" applyAlignment="1" applyProtection="1">
      <alignment horizontal="center" vertical="center" wrapText="1" readingOrder="1"/>
      <protection locked="0"/>
    </xf>
    <xf numFmtId="1" fontId="15" fillId="0" borderId="18" xfId="0" applyNumberFormat="1" applyFont="1" applyBorder="1" applyAlignment="1" applyProtection="1">
      <alignment horizontal="center" vertical="center" wrapText="1" readingOrder="1"/>
      <protection locked="0"/>
    </xf>
    <xf numFmtId="1" fontId="15" fillId="0" borderId="19" xfId="0" applyNumberFormat="1" applyFont="1" applyBorder="1" applyAlignment="1" applyProtection="1">
      <alignment horizontal="center" vertical="center" wrapText="1" readingOrder="1"/>
      <protection locked="0"/>
    </xf>
    <xf numFmtId="1" fontId="6" fillId="0" borderId="14" xfId="0" applyNumberFormat="1" applyFont="1" applyBorder="1" applyAlignment="1" applyProtection="1">
      <alignment horizontal="center" vertical="center" wrapText="1" readingOrder="1"/>
      <protection locked="0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2" fillId="3" borderId="16" xfId="0" applyFont="1" applyFill="1" applyBorder="1" applyAlignment="1" applyProtection="1">
      <alignment horizontal="right" vertical="center" wrapText="1" readingOrder="1"/>
      <protection locked="0"/>
    </xf>
    <xf numFmtId="0" fontId="12" fillId="3" borderId="30" xfId="0" applyFont="1" applyFill="1" applyBorder="1" applyAlignment="1" applyProtection="1">
      <alignment horizontal="right" vertical="center" wrapText="1" readingOrder="1"/>
      <protection locked="0"/>
    </xf>
    <xf numFmtId="0" fontId="12" fillId="0" borderId="18" xfId="0" applyFont="1" applyBorder="1" applyAlignment="1" applyProtection="1">
      <alignment horizontal="center" vertical="center" wrapText="1" readingOrder="1"/>
      <protection locked="0"/>
    </xf>
    <xf numFmtId="0" fontId="19" fillId="0" borderId="23" xfId="0" applyFont="1" applyBorder="1" applyAlignment="1" applyProtection="1">
      <alignment horizontal="center" vertical="center" wrapText="1" readingOrder="1"/>
      <protection locked="0"/>
    </xf>
    <xf numFmtId="0" fontId="19" fillId="0" borderId="12" xfId="0" applyFont="1" applyBorder="1" applyAlignment="1" applyProtection="1">
      <alignment horizontal="center" vertical="center" wrapText="1" readingOrder="1"/>
      <protection locked="0"/>
    </xf>
    <xf numFmtId="0" fontId="19" fillId="0" borderId="0" xfId="0" applyFont="1" applyBorder="1" applyAlignment="1" applyProtection="1">
      <alignment horizontal="center" vertical="center" wrapText="1" readingOrder="1"/>
      <protection locked="0"/>
    </xf>
    <xf numFmtId="0" fontId="19" fillId="0" borderId="13" xfId="0" applyFont="1" applyBorder="1" applyAlignment="1" applyProtection="1">
      <alignment horizontal="center" vertical="center" wrapText="1" readingOrder="1"/>
      <protection locked="0"/>
    </xf>
    <xf numFmtId="0" fontId="19" fillId="0" borderId="19" xfId="0" applyFont="1" applyBorder="1" applyAlignment="1" applyProtection="1">
      <alignment horizontal="center" vertical="center" wrapText="1" readingOrder="1"/>
      <protection locked="0"/>
    </xf>
    <xf numFmtId="0" fontId="19" fillId="0" borderId="28" xfId="0" applyFont="1" applyBorder="1" applyAlignment="1" applyProtection="1">
      <alignment horizontal="center" vertical="center" wrapText="1" readingOrder="1"/>
      <protection locked="0"/>
    </xf>
    <xf numFmtId="1" fontId="15" fillId="0" borderId="12" xfId="0" applyNumberFormat="1" applyFont="1" applyBorder="1" applyAlignment="1" applyProtection="1">
      <alignment horizontal="center" vertical="center" wrapText="1" readingOrder="1"/>
      <protection locked="0"/>
    </xf>
    <xf numFmtId="1" fontId="15" fillId="0" borderId="0" xfId="0" applyNumberFormat="1" applyFont="1" applyBorder="1" applyAlignment="1" applyProtection="1">
      <alignment horizontal="center" vertical="center" wrapText="1" readingOrder="1"/>
      <protection locked="0"/>
    </xf>
    <xf numFmtId="1" fontId="15" fillId="0" borderId="13" xfId="0" applyNumberFormat="1" applyFont="1" applyBorder="1" applyAlignment="1" applyProtection="1">
      <alignment horizontal="center" vertical="center" wrapText="1" readingOrder="1"/>
      <protection locked="0"/>
    </xf>
    <xf numFmtId="1" fontId="15" fillId="0" borderId="28" xfId="0" applyNumberFormat="1" applyFont="1" applyBorder="1" applyAlignment="1" applyProtection="1">
      <alignment horizontal="center" vertical="center" wrapText="1" readingOrder="1"/>
      <protection locked="0"/>
    </xf>
    <xf numFmtId="0" fontId="16" fillId="3" borderId="36" xfId="0" applyFont="1" applyFill="1" applyBorder="1" applyAlignment="1" applyProtection="1">
      <alignment horizontal="center" vertical="center" readingOrder="1"/>
      <protection locked="0"/>
    </xf>
    <xf numFmtId="0" fontId="16" fillId="3" borderId="17" xfId="0" applyFont="1" applyFill="1" applyBorder="1" applyAlignment="1" applyProtection="1">
      <alignment horizontal="center" vertical="center" readingOrder="1"/>
      <protection locked="0"/>
    </xf>
    <xf numFmtId="0" fontId="1" fillId="3" borderId="37" xfId="0" applyFont="1" applyFill="1" applyBorder="1" applyAlignment="1" applyProtection="1">
      <alignment horizontal="center" vertical="center" wrapText="1" readingOrder="1"/>
      <protection locked="0"/>
    </xf>
    <xf numFmtId="0" fontId="1" fillId="3" borderId="32" xfId="0" applyFont="1" applyFill="1" applyBorder="1" applyAlignment="1" applyProtection="1">
      <alignment horizontal="center" vertical="center" wrapText="1" readingOrder="1"/>
      <protection locked="0"/>
    </xf>
    <xf numFmtId="0" fontId="1" fillId="3" borderId="15" xfId="0" applyFont="1" applyFill="1" applyBorder="1" applyAlignment="1" applyProtection="1">
      <alignment horizontal="center" vertical="center" wrapText="1" readingOrder="1"/>
      <protection locked="0"/>
    </xf>
    <xf numFmtId="0" fontId="1" fillId="3" borderId="0" xfId="0" applyFont="1" applyFill="1" applyAlignment="1" applyProtection="1">
      <alignment horizontal="center" vertical="center" wrapText="1" readingOrder="1"/>
      <protection locked="0"/>
    </xf>
    <xf numFmtId="0" fontId="1" fillId="3" borderId="18" xfId="0" applyFont="1" applyFill="1" applyBorder="1" applyAlignment="1" applyProtection="1">
      <alignment horizontal="center" vertical="center" wrapText="1" readingOrder="1"/>
      <protection locked="0"/>
    </xf>
    <xf numFmtId="0" fontId="1" fillId="3" borderId="19" xfId="0" applyFont="1" applyFill="1" applyBorder="1" applyAlignment="1" applyProtection="1">
      <alignment horizontal="center" vertical="center" wrapText="1" readingOrder="1"/>
      <protection locked="0"/>
    </xf>
    <xf numFmtId="0" fontId="6" fillId="0" borderId="9" xfId="0" applyFont="1" applyBorder="1" applyAlignment="1" applyProtection="1">
      <alignment horizontal="right" vertical="center" wrapText="1" readingOrder="1"/>
      <protection locked="0"/>
    </xf>
    <xf numFmtId="0" fontId="6" fillId="0" borderId="10" xfId="0" applyFont="1" applyBorder="1" applyAlignment="1" applyProtection="1">
      <alignment horizontal="right" vertical="center" wrapText="1" readingOrder="1"/>
      <protection locked="0"/>
    </xf>
    <xf numFmtId="0" fontId="6" fillId="0" borderId="14" xfId="0" applyFont="1" applyBorder="1" applyAlignment="1" applyProtection="1">
      <alignment horizontal="right" vertical="center" wrapText="1" readingOrder="1"/>
      <protection locked="0"/>
    </xf>
    <xf numFmtId="0" fontId="1" fillId="3" borderId="32" xfId="0" applyFont="1" applyFill="1" applyBorder="1" applyAlignment="1" applyProtection="1">
      <alignment horizontal="left" vertical="center" wrapText="1" readingOrder="1"/>
      <protection locked="0"/>
    </xf>
    <xf numFmtId="0" fontId="1" fillId="3" borderId="33" xfId="0" applyFont="1" applyFill="1" applyBorder="1" applyAlignment="1" applyProtection="1">
      <alignment horizontal="left" vertical="center" wrapText="1" readingOrder="1"/>
      <protection locked="0"/>
    </xf>
    <xf numFmtId="0" fontId="1" fillId="3" borderId="13" xfId="0" applyFont="1" applyFill="1" applyBorder="1" applyAlignment="1" applyProtection="1">
      <alignment horizontal="left" vertical="center" wrapText="1" readingOrder="1"/>
      <protection locked="0"/>
    </xf>
    <xf numFmtId="49" fontId="6" fillId="0" borderId="22" xfId="0" applyNumberFormat="1" applyFont="1" applyBorder="1" applyAlignment="1" applyProtection="1">
      <alignment horizontal="center" vertical="center" wrapText="1" readingOrder="1"/>
      <protection locked="0"/>
    </xf>
    <xf numFmtId="49" fontId="6" fillId="0" borderId="18" xfId="0" applyNumberFormat="1" applyFont="1" applyBorder="1" applyAlignment="1" applyProtection="1">
      <alignment horizontal="center" vertical="center" wrapText="1" readingOrder="1"/>
      <protection locked="0"/>
    </xf>
    <xf numFmtId="0" fontId="19" fillId="0" borderId="0" xfId="0" applyFont="1" applyBorder="1" applyAlignment="1" applyProtection="1">
      <alignment horizontal="left" vertical="center" wrapText="1" readingOrder="1"/>
      <protection locked="0"/>
    </xf>
    <xf numFmtId="0" fontId="1" fillId="3" borderId="31" xfId="0" applyFont="1" applyFill="1" applyBorder="1" applyAlignment="1" applyProtection="1">
      <alignment horizontal="center" vertical="center" wrapText="1" readingOrder="1"/>
      <protection locked="0"/>
    </xf>
    <xf numFmtId="49" fontId="1" fillId="0" borderId="9" xfId="0" applyNumberFormat="1" applyFont="1" applyBorder="1" applyAlignment="1" applyProtection="1">
      <alignment horizontal="center" vertical="center" wrapText="1" readingOrder="1"/>
      <protection locked="0"/>
    </xf>
    <xf numFmtId="49" fontId="1" fillId="0" borderId="10" xfId="0" applyNumberFormat="1" applyFont="1" applyBorder="1" applyAlignment="1" applyProtection="1">
      <alignment horizontal="center" vertical="center" wrapText="1" readingOrder="1"/>
      <protection locked="0"/>
    </xf>
    <xf numFmtId="49" fontId="1" fillId="0" borderId="14" xfId="0" applyNumberFormat="1" applyFont="1" applyBorder="1" applyAlignment="1" applyProtection="1">
      <alignment horizontal="center" vertical="center" wrapText="1" readingOrder="1"/>
      <protection locked="0"/>
    </xf>
    <xf numFmtId="0" fontId="12" fillId="2" borderId="34" xfId="0" applyFont="1" applyFill="1" applyBorder="1" applyAlignment="1" applyProtection="1">
      <alignment horizontal="right" vertical="center" wrapText="1" readingOrder="1"/>
      <protection locked="0"/>
    </xf>
    <xf numFmtId="0" fontId="4" fillId="0" borderId="14" xfId="0" applyFont="1" applyBorder="1" applyAlignment="1" applyProtection="1">
      <alignment horizontal="center" vertical="center" wrapText="1" readingOrder="1"/>
      <protection locked="0"/>
    </xf>
    <xf numFmtId="9" fontId="23" fillId="6" borderId="7" xfId="2" applyFont="1" applyFill="1" applyBorder="1" applyAlignment="1" applyProtection="1">
      <alignment horizontal="center" vertical="center" wrapText="1" readingOrder="1"/>
      <protection locked="0"/>
    </xf>
    <xf numFmtId="9" fontId="23" fillId="6" borderId="9" xfId="2" applyFont="1" applyFill="1" applyBorder="1" applyAlignment="1" applyProtection="1">
      <alignment horizontal="center" vertical="center" wrapText="1" readingOrder="1"/>
      <protection locked="0"/>
    </xf>
    <xf numFmtId="0" fontId="12" fillId="6" borderId="9" xfId="0" applyFont="1" applyFill="1" applyBorder="1" applyAlignment="1" applyProtection="1">
      <alignment horizontal="center" vertical="center" wrapText="1" readingOrder="1"/>
      <protection locked="0"/>
    </xf>
    <xf numFmtId="0" fontId="12" fillId="6" borderId="10" xfId="0" applyFont="1" applyFill="1" applyBorder="1" applyAlignment="1" applyProtection="1">
      <alignment horizontal="center" vertical="center" wrapText="1" readingOrder="1"/>
      <protection locked="0"/>
    </xf>
    <xf numFmtId="0" fontId="16" fillId="3" borderId="15" xfId="0" applyFont="1" applyFill="1" applyBorder="1" applyAlignment="1" applyProtection="1">
      <alignment horizontal="center" vertical="center" wrapText="1" readingOrder="1"/>
      <protection locked="0"/>
    </xf>
    <xf numFmtId="0" fontId="16" fillId="3" borderId="0" xfId="0" applyFont="1" applyFill="1" applyAlignment="1" applyProtection="1">
      <alignment horizontal="center" vertical="center" wrapText="1" readingOrder="1"/>
      <protection locked="0"/>
    </xf>
    <xf numFmtId="0" fontId="12" fillId="7" borderId="11" xfId="0" applyFont="1" applyFill="1" applyBorder="1" applyAlignment="1" applyProtection="1">
      <alignment horizontal="center" wrapText="1" readingOrder="1"/>
      <protection locked="0"/>
    </xf>
    <xf numFmtId="0" fontId="12" fillId="7" borderId="1" xfId="0" applyFont="1" applyFill="1" applyBorder="1" applyAlignment="1" applyProtection="1">
      <alignment horizontal="center" wrapText="1" readingOrder="1"/>
      <protection locked="0"/>
    </xf>
    <xf numFmtId="0" fontId="12" fillId="7" borderId="2" xfId="0" applyFont="1" applyFill="1" applyBorder="1" applyAlignment="1" applyProtection="1">
      <alignment horizontal="center" wrapText="1" readingOrder="1"/>
      <protection locked="0"/>
    </xf>
    <xf numFmtId="49" fontId="4" fillId="2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7" borderId="7" xfId="0" applyFont="1" applyFill="1" applyBorder="1" applyAlignment="1" applyProtection="1">
      <alignment horizontal="center" wrapText="1" readingOrder="1"/>
      <protection locked="0"/>
    </xf>
    <xf numFmtId="0" fontId="12" fillId="7" borderId="9" xfId="0" applyFont="1" applyFill="1" applyBorder="1" applyAlignment="1" applyProtection="1">
      <alignment horizontal="center" wrapText="1" readingOrder="1"/>
      <protection locked="0"/>
    </xf>
    <xf numFmtId="0" fontId="28" fillId="6" borderId="9" xfId="0" applyFont="1" applyFill="1" applyBorder="1" applyAlignment="1" applyProtection="1">
      <alignment horizontal="center" vertical="center" wrapText="1" readingOrder="1"/>
      <protection locked="0"/>
    </xf>
    <xf numFmtId="0" fontId="28" fillId="6" borderId="10" xfId="0" applyFont="1" applyFill="1" applyBorder="1" applyAlignment="1" applyProtection="1">
      <alignment horizontal="center" vertical="center" wrapText="1" readingOrder="1"/>
      <protection locked="0"/>
    </xf>
    <xf numFmtId="0" fontId="12" fillId="6" borderId="7" xfId="0" applyFont="1" applyFill="1" applyBorder="1" applyAlignment="1" applyProtection="1">
      <alignment horizontal="center" vertical="center" wrapText="1" readingOrder="1"/>
      <protection locked="0"/>
    </xf>
    <xf numFmtId="49" fontId="4" fillId="4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27" xfId="0" applyFont="1" applyFill="1" applyBorder="1" applyAlignment="1" applyProtection="1">
      <alignment horizontal="right" vertical="center" wrapText="1" readingOrder="1"/>
      <protection locked="0"/>
    </xf>
    <xf numFmtId="0" fontId="5" fillId="6" borderId="24" xfId="0" applyFont="1" applyFill="1" applyBorder="1" applyAlignment="1" applyProtection="1">
      <alignment horizontal="right" vertical="center" wrapText="1" readingOrder="1"/>
      <protection locked="0"/>
    </xf>
    <xf numFmtId="0" fontId="4" fillId="7" borderId="5" xfId="0" applyFont="1" applyFill="1" applyBorder="1" applyAlignment="1" applyProtection="1">
      <alignment horizontal="left" vertical="center" wrapText="1" readingOrder="1"/>
      <protection locked="0"/>
    </xf>
    <xf numFmtId="0" fontId="12" fillId="6" borderId="27" xfId="0" applyFont="1" applyFill="1" applyBorder="1" applyAlignment="1" applyProtection="1">
      <alignment horizontal="right" vertical="center" wrapText="1" readingOrder="1"/>
      <protection locked="0"/>
    </xf>
    <xf numFmtId="0" fontId="12" fillId="6" borderId="24" xfId="0" applyFont="1" applyFill="1" applyBorder="1" applyAlignment="1" applyProtection="1">
      <alignment horizontal="right" vertical="center" wrapText="1" readingOrder="1"/>
      <protection locked="0"/>
    </xf>
    <xf numFmtId="0" fontId="5" fillId="6" borderId="25" xfId="0" applyFont="1" applyFill="1" applyBorder="1" applyAlignment="1" applyProtection="1">
      <alignment horizontal="right" vertical="center" wrapText="1" readingOrder="1"/>
      <protection locked="0"/>
    </xf>
    <xf numFmtId="0" fontId="5" fillId="6" borderId="5" xfId="0" applyFont="1" applyFill="1" applyBorder="1" applyAlignment="1" applyProtection="1">
      <alignment horizontal="right" vertical="center" wrapText="1" readingOrder="1"/>
      <protection locked="0"/>
    </xf>
    <xf numFmtId="0" fontId="5" fillId="6" borderId="26" xfId="0" applyFont="1" applyFill="1" applyBorder="1" applyAlignment="1" applyProtection="1">
      <alignment horizontal="right" vertical="center" wrapText="1" readingOrder="1"/>
      <protection locked="0"/>
    </xf>
    <xf numFmtId="0" fontId="5" fillId="6" borderId="7" xfId="0" applyFont="1" applyFill="1" applyBorder="1" applyAlignment="1" applyProtection="1">
      <alignment horizontal="right" vertical="center" wrapText="1" readingOrder="1"/>
      <protection locked="0"/>
    </xf>
    <xf numFmtId="0" fontId="12" fillId="6" borderId="11" xfId="0" applyFont="1" applyFill="1" applyBorder="1" applyAlignment="1" applyProtection="1">
      <alignment horizontal="right" vertical="center" wrapText="1" readingOrder="1"/>
      <protection locked="0"/>
    </xf>
    <xf numFmtId="0" fontId="12" fillId="6" borderId="1" xfId="0" applyFont="1" applyFill="1" applyBorder="1" applyAlignment="1" applyProtection="1">
      <alignment horizontal="right" vertical="center" wrapText="1" readingOrder="1"/>
      <protection locked="0"/>
    </xf>
    <xf numFmtId="0" fontId="6" fillId="0" borderId="0" xfId="0" applyFont="1" applyAlignment="1">
      <alignment horizontal="left"/>
    </xf>
    <xf numFmtId="1" fontId="1" fillId="0" borderId="9" xfId="0" applyNumberFormat="1" applyFont="1" applyBorder="1" applyAlignment="1" applyProtection="1">
      <alignment horizontal="center" vertical="center" wrapText="1" readingOrder="1"/>
      <protection locked="0"/>
    </xf>
    <xf numFmtId="1" fontId="1" fillId="0" borderId="14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3" borderId="9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3" borderId="1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0" fillId="0" borderId="17" xfId="0" applyFont="1" applyBorder="1" applyAlignment="1" applyProtection="1">
      <alignment horizontal="left" vertical="top" wrapText="1" readingOrder="1"/>
      <protection locked="0"/>
    </xf>
    <xf numFmtId="0" fontId="11" fillId="3" borderId="11" xfId="0" applyFont="1" applyFill="1" applyBorder="1" applyAlignment="1" applyProtection="1">
      <alignment horizontal="left" vertical="top" wrapText="1" readingOrder="1"/>
      <protection locked="0"/>
    </xf>
    <xf numFmtId="0" fontId="11" fillId="3" borderId="1" xfId="0" applyFont="1" applyFill="1" applyBorder="1" applyAlignment="1" applyProtection="1">
      <alignment horizontal="left" vertical="top" wrapText="1" readingOrder="1"/>
      <protection locked="0"/>
    </xf>
    <xf numFmtId="0" fontId="20" fillId="3" borderId="11" xfId="0" applyFont="1" applyFill="1" applyBorder="1" applyAlignment="1" applyProtection="1">
      <alignment horizontal="left" vertical="top" wrapText="1" readingOrder="1"/>
      <protection locked="0"/>
    </xf>
    <xf numFmtId="0" fontId="20" fillId="3" borderId="1" xfId="0" applyFont="1" applyFill="1" applyBorder="1" applyAlignment="1" applyProtection="1">
      <alignment horizontal="left" vertical="top" wrapText="1" readingOrder="1"/>
      <protection locked="0"/>
    </xf>
    <xf numFmtId="0" fontId="25" fillId="0" borderId="19" xfId="0" applyFont="1" applyBorder="1" applyAlignment="1" applyProtection="1">
      <alignment horizontal="center" vertical="center" wrapText="1" readingOrder="1"/>
      <protection locked="0"/>
    </xf>
    <xf numFmtId="0" fontId="3" fillId="7" borderId="7" xfId="0" applyFont="1" applyFill="1" applyBorder="1" applyAlignment="1" applyProtection="1">
      <alignment horizontal="center" wrapText="1" readingOrder="1"/>
      <protection locked="0"/>
    </xf>
    <xf numFmtId="0" fontId="1" fillId="3" borderId="7" xfId="0" applyFont="1" applyFill="1" applyBorder="1" applyAlignment="1">
      <alignment horizontal="center" wrapText="1"/>
    </xf>
    <xf numFmtId="0" fontId="8" fillId="0" borderId="7" xfId="0" applyFont="1" applyFill="1" applyBorder="1" applyAlignment="1" applyProtection="1">
      <alignment horizontal="left" vertical="center" wrapText="1" readingOrder="1"/>
      <protection locked="0"/>
    </xf>
    <xf numFmtId="0" fontId="8" fillId="0" borderId="7" xfId="0" applyFont="1" applyFill="1" applyBorder="1" applyAlignment="1" applyProtection="1">
      <alignment horizontal="center" vertical="center" wrapText="1" readingOrder="1"/>
      <protection locked="0"/>
    </xf>
    <xf numFmtId="0" fontId="20" fillId="0" borderId="19" xfId="0" applyFont="1" applyFill="1" applyBorder="1" applyAlignment="1" applyProtection="1">
      <alignment horizontal="left" vertical="top" wrapText="1" readingOrder="1"/>
      <protection locked="0"/>
    </xf>
    <xf numFmtId="0" fontId="8" fillId="0" borderId="4" xfId="0" applyFont="1" applyFill="1" applyBorder="1" applyAlignment="1" applyProtection="1">
      <alignment horizontal="left" vertical="center" wrapText="1" readingOrder="1"/>
      <protection locked="0"/>
    </xf>
    <xf numFmtId="0" fontId="8" fillId="0" borderId="4" xfId="0" applyFont="1" applyFill="1" applyBorder="1" applyAlignment="1" applyProtection="1">
      <alignment horizontal="center" vertical="center" wrapText="1" readingOrder="1"/>
      <protection locked="0"/>
    </xf>
    <xf numFmtId="0" fontId="8" fillId="0" borderId="41" xfId="0" applyFont="1" applyFill="1" applyBorder="1" applyAlignment="1" applyProtection="1">
      <alignment horizontal="center" vertical="center" wrapText="1" readingOrder="1"/>
      <protection locked="0"/>
    </xf>
  </cellXfs>
  <cellStyles count="3">
    <cellStyle name="Įprastas" xfId="0" builtinId="0"/>
    <cellStyle name="Normal 2" xfId="1"/>
    <cellStyle name="Procentai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7"/>
  <sheetViews>
    <sheetView zoomScaleNormal="100" workbookViewId="0">
      <pane ySplit="10" topLeftCell="A179" activePane="bottomLeft" state="frozen"/>
      <selection pane="bottomLeft" activeCell="S1" sqref="S1:S1048576"/>
    </sheetView>
  </sheetViews>
  <sheetFormatPr defaultColWidth="9.140625" defaultRowHeight="25.5" customHeight="1" x14ac:dyDescent="0.2"/>
  <cols>
    <col min="1" max="2" width="10.85546875" style="5" customWidth="1"/>
    <col min="3" max="3" width="10.85546875" style="1" customWidth="1"/>
    <col min="4" max="4" width="19.28515625" style="1" customWidth="1"/>
    <col min="5" max="5" width="11.85546875" style="1" customWidth="1"/>
    <col min="6" max="6" width="9.5703125" style="1" hidden="1" customWidth="1"/>
    <col min="7" max="7" width="11.7109375" style="1" customWidth="1"/>
    <col min="8" max="8" width="9.7109375" style="1" hidden="1" customWidth="1"/>
    <col min="9" max="9" width="12.42578125" style="162" customWidth="1"/>
    <col min="10" max="10" width="14.140625" style="1" customWidth="1"/>
    <col min="11" max="11" width="15" style="1" customWidth="1"/>
    <col min="12" max="12" width="14.85546875" style="1" hidden="1" customWidth="1"/>
    <col min="13" max="13" width="18.28515625" style="1" customWidth="1"/>
    <col min="14" max="14" width="40.85546875" style="1" customWidth="1"/>
    <col min="15" max="15" width="5.85546875" style="1" customWidth="1"/>
    <col min="16" max="18" width="7.140625" style="1" customWidth="1"/>
    <col min="19" max="19" width="11.42578125" style="103" hidden="1" customWidth="1"/>
    <col min="20" max="20" width="9.140625" style="1" customWidth="1"/>
    <col min="21" max="16384" width="9.140625" style="1"/>
  </cols>
  <sheetData>
    <row r="1" spans="1:22" ht="13.5" customHeight="1" x14ac:dyDescent="0.2">
      <c r="J1" s="326" t="s">
        <v>283</v>
      </c>
      <c r="K1" s="326"/>
      <c r="L1" s="326"/>
    </row>
    <row r="2" spans="1:22" ht="13.5" customHeight="1" x14ac:dyDescent="0.2">
      <c r="J2" s="1" t="s">
        <v>284</v>
      </c>
    </row>
    <row r="3" spans="1:22" ht="12.75" customHeight="1" x14ac:dyDescent="0.2">
      <c r="J3" s="1" t="s">
        <v>311</v>
      </c>
    </row>
    <row r="4" spans="1:22" ht="12" customHeight="1" x14ac:dyDescent="0.2">
      <c r="J4" s="1" t="s">
        <v>285</v>
      </c>
    </row>
    <row r="5" spans="1:22" ht="12.75" x14ac:dyDescent="0.2">
      <c r="J5" s="22" t="s">
        <v>312</v>
      </c>
    </row>
    <row r="6" spans="1:22" ht="12.75" x14ac:dyDescent="0.2">
      <c r="J6" s="22" t="s">
        <v>12</v>
      </c>
    </row>
    <row r="7" spans="1:22" ht="12.75" x14ac:dyDescent="0.2">
      <c r="J7" s="22" t="s">
        <v>45</v>
      </c>
    </row>
    <row r="8" spans="1:22" ht="19.5" customHeight="1" x14ac:dyDescent="0.2">
      <c r="A8" s="228" t="s">
        <v>290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</row>
    <row r="9" spans="1:22" ht="25.5" customHeight="1" x14ac:dyDescent="0.2">
      <c r="A9" s="298" t="s">
        <v>13</v>
      </c>
      <c r="B9" s="298" t="s">
        <v>277</v>
      </c>
      <c r="C9" s="298" t="s">
        <v>14</v>
      </c>
      <c r="D9" s="298" t="s">
        <v>15</v>
      </c>
      <c r="E9" s="298" t="s">
        <v>6</v>
      </c>
      <c r="F9" s="298" t="s">
        <v>278</v>
      </c>
      <c r="G9" s="310" t="s">
        <v>289</v>
      </c>
      <c r="H9" s="298" t="s">
        <v>279</v>
      </c>
      <c r="I9" s="308" t="s">
        <v>291</v>
      </c>
      <c r="J9" s="298" t="s">
        <v>292</v>
      </c>
      <c r="K9" s="298" t="s">
        <v>293</v>
      </c>
      <c r="L9" s="298" t="s">
        <v>280</v>
      </c>
      <c r="M9" s="306" t="s">
        <v>10</v>
      </c>
      <c r="N9" s="306" t="s">
        <v>265</v>
      </c>
      <c r="O9" s="306"/>
      <c r="P9" s="302" t="s">
        <v>266</v>
      </c>
      <c r="Q9" s="303"/>
      <c r="R9" s="304"/>
      <c r="S9" s="296" t="s">
        <v>333</v>
      </c>
    </row>
    <row r="10" spans="1:22" ht="36" customHeight="1" x14ac:dyDescent="0.2">
      <c r="A10" s="299"/>
      <c r="B10" s="299"/>
      <c r="C10" s="299"/>
      <c r="D10" s="299"/>
      <c r="E10" s="299"/>
      <c r="F10" s="299"/>
      <c r="G10" s="298"/>
      <c r="H10" s="299"/>
      <c r="I10" s="309"/>
      <c r="J10" s="299"/>
      <c r="K10" s="299"/>
      <c r="L10" s="299"/>
      <c r="M10" s="307"/>
      <c r="N10" s="122" t="s">
        <v>1</v>
      </c>
      <c r="O10" s="122" t="s">
        <v>16</v>
      </c>
      <c r="P10" s="119">
        <v>2024</v>
      </c>
      <c r="Q10" s="119">
        <v>2025</v>
      </c>
      <c r="R10" s="119">
        <v>2026</v>
      </c>
      <c r="S10" s="297"/>
    </row>
    <row r="11" spans="1:22" ht="14.25" customHeight="1" x14ac:dyDescent="0.2">
      <c r="A11" s="123">
        <v>1</v>
      </c>
      <c r="B11" s="123">
        <v>2</v>
      </c>
      <c r="C11" s="123">
        <v>3</v>
      </c>
      <c r="D11" s="123">
        <v>4</v>
      </c>
      <c r="E11" s="123">
        <v>5</v>
      </c>
      <c r="F11" s="123">
        <v>6</v>
      </c>
      <c r="G11" s="123">
        <v>7</v>
      </c>
      <c r="H11" s="123">
        <v>8</v>
      </c>
      <c r="I11" s="163">
        <v>9</v>
      </c>
      <c r="J11" s="123">
        <v>10</v>
      </c>
      <c r="K11" s="123">
        <v>11</v>
      </c>
      <c r="L11" s="123">
        <v>12</v>
      </c>
      <c r="M11" s="107"/>
      <c r="N11" s="23"/>
      <c r="O11" s="23"/>
      <c r="P11" s="107"/>
      <c r="Q11" s="107"/>
      <c r="R11" s="107"/>
      <c r="S11" s="124">
        <v>13</v>
      </c>
    </row>
    <row r="12" spans="1:22" ht="15.75" customHeight="1" x14ac:dyDescent="0.2">
      <c r="A12" s="24" t="s">
        <v>0</v>
      </c>
      <c r="B12" s="210" t="s">
        <v>127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1"/>
      <c r="S12" s="104"/>
    </row>
    <row r="13" spans="1:22" ht="39" customHeight="1" x14ac:dyDescent="0.2">
      <c r="A13" s="201" t="s">
        <v>0</v>
      </c>
      <c r="B13" s="231" t="s">
        <v>0</v>
      </c>
      <c r="C13" s="203" t="s">
        <v>228</v>
      </c>
      <c r="D13" s="203"/>
      <c r="E13" s="203"/>
      <c r="F13" s="234" t="s">
        <v>108</v>
      </c>
      <c r="G13" s="241"/>
      <c r="H13" s="242"/>
      <c r="I13" s="242"/>
      <c r="J13" s="242"/>
      <c r="K13" s="242"/>
      <c r="L13" s="188" t="s">
        <v>258</v>
      </c>
      <c r="M13" s="33" t="s">
        <v>42</v>
      </c>
      <c r="N13" s="33" t="s">
        <v>44</v>
      </c>
      <c r="O13" s="34" t="s">
        <v>18</v>
      </c>
      <c r="P13" s="77">
        <v>95</v>
      </c>
      <c r="Q13" s="77">
        <v>95</v>
      </c>
      <c r="R13" s="150">
        <v>95</v>
      </c>
      <c r="S13" s="104"/>
      <c r="T13" s="52"/>
      <c r="U13" s="52"/>
      <c r="V13" s="52"/>
    </row>
    <row r="14" spans="1:22" ht="35.25" customHeight="1" x14ac:dyDescent="0.2">
      <c r="A14" s="202"/>
      <c r="B14" s="232"/>
      <c r="C14" s="233"/>
      <c r="D14" s="233"/>
      <c r="E14" s="233"/>
      <c r="F14" s="234"/>
      <c r="G14" s="300"/>
      <c r="H14" s="301"/>
      <c r="I14" s="301"/>
      <c r="J14" s="301"/>
      <c r="K14" s="301"/>
      <c r="L14" s="189"/>
      <c r="M14" s="33" t="s">
        <v>43</v>
      </c>
      <c r="N14" s="33" t="s">
        <v>105</v>
      </c>
      <c r="O14" s="34" t="s">
        <v>18</v>
      </c>
      <c r="P14" s="150">
        <v>0.1</v>
      </c>
      <c r="Q14" s="150">
        <v>0.5</v>
      </c>
      <c r="R14" s="150">
        <v>0.5</v>
      </c>
      <c r="S14" s="104"/>
    </row>
    <row r="15" spans="1:22" ht="25.5" customHeight="1" x14ac:dyDescent="0.2">
      <c r="A15" s="202"/>
      <c r="B15" s="206" t="s">
        <v>0</v>
      </c>
      <c r="C15" s="62" t="s">
        <v>0</v>
      </c>
      <c r="D15" s="214" t="s">
        <v>41</v>
      </c>
      <c r="E15" s="215"/>
      <c r="F15" s="61" t="s">
        <v>28</v>
      </c>
      <c r="G15" s="186"/>
      <c r="H15" s="187"/>
      <c r="I15" s="187"/>
      <c r="J15" s="187"/>
      <c r="K15" s="187"/>
      <c r="L15" s="59" t="s">
        <v>26</v>
      </c>
      <c r="M15" s="35" t="s">
        <v>47</v>
      </c>
      <c r="N15" s="129" t="s">
        <v>46</v>
      </c>
      <c r="O15" s="155" t="s">
        <v>39</v>
      </c>
      <c r="P15" s="156">
        <v>560</v>
      </c>
      <c r="Q15" s="156">
        <v>560</v>
      </c>
      <c r="R15" s="156">
        <v>560</v>
      </c>
      <c r="S15" s="104"/>
    </row>
    <row r="16" spans="1:22" ht="12.75" x14ac:dyDescent="0.2">
      <c r="A16" s="202"/>
      <c r="B16" s="207"/>
      <c r="C16" s="224" t="s">
        <v>0</v>
      </c>
      <c r="D16" s="53">
        <v>188714469</v>
      </c>
      <c r="E16" s="36" t="s">
        <v>22</v>
      </c>
      <c r="F16" s="26" t="s">
        <v>26</v>
      </c>
      <c r="G16" s="8">
        <v>198</v>
      </c>
      <c r="H16" s="8"/>
      <c r="I16" s="164">
        <v>258.2</v>
      </c>
      <c r="J16" s="8">
        <v>260</v>
      </c>
      <c r="K16" s="8">
        <v>260</v>
      </c>
      <c r="L16" s="27" t="s">
        <v>26</v>
      </c>
      <c r="M16" s="44"/>
      <c r="N16" s="58"/>
      <c r="O16" s="46"/>
      <c r="P16" s="50"/>
      <c r="Q16" s="50"/>
      <c r="R16" s="51"/>
      <c r="S16" s="104"/>
    </row>
    <row r="17" spans="1:22" ht="12.75" x14ac:dyDescent="0.2">
      <c r="A17" s="202"/>
      <c r="B17" s="207"/>
      <c r="C17" s="224"/>
      <c r="D17" s="183" t="s">
        <v>29</v>
      </c>
      <c r="E17" s="184"/>
      <c r="F17" s="185"/>
      <c r="G17" s="28">
        <f>SUM(G16:G16)</f>
        <v>198</v>
      </c>
      <c r="H17" s="28">
        <f>SUM(H16:H16)</f>
        <v>0</v>
      </c>
      <c r="I17" s="165">
        <f>SUM(I16:I16)</f>
        <v>258.2</v>
      </c>
      <c r="J17" s="28">
        <f>SUM(J16:J16)</f>
        <v>260</v>
      </c>
      <c r="K17" s="28">
        <f>SUM(K16:K16)</f>
        <v>260</v>
      </c>
      <c r="L17" s="13" t="s">
        <v>26</v>
      </c>
      <c r="M17" s="29" t="s">
        <v>26</v>
      </c>
      <c r="N17" s="29" t="s">
        <v>26</v>
      </c>
      <c r="O17" s="29" t="s">
        <v>26</v>
      </c>
      <c r="P17" s="29" t="s">
        <v>26</v>
      </c>
      <c r="Q17" s="29" t="s">
        <v>26</v>
      </c>
      <c r="R17" s="29" t="s">
        <v>26</v>
      </c>
      <c r="S17" s="105">
        <f>(I17-G17)/G17</f>
        <v>0.304040404040404</v>
      </c>
    </row>
    <row r="18" spans="1:22" ht="15.75" customHeight="1" x14ac:dyDescent="0.2">
      <c r="A18" s="202"/>
      <c r="B18" s="207"/>
      <c r="C18" s="229" t="s">
        <v>17</v>
      </c>
      <c r="D18" s="214" t="s">
        <v>48</v>
      </c>
      <c r="E18" s="215"/>
      <c r="F18" s="218" t="s">
        <v>28</v>
      </c>
      <c r="G18" s="186"/>
      <c r="H18" s="187"/>
      <c r="I18" s="187"/>
      <c r="J18" s="187"/>
      <c r="K18" s="187"/>
      <c r="L18" s="235" t="s">
        <v>26</v>
      </c>
      <c r="M18" s="35" t="s">
        <v>51</v>
      </c>
      <c r="N18" s="129" t="s">
        <v>49</v>
      </c>
      <c r="O18" s="155" t="s">
        <v>39</v>
      </c>
      <c r="P18" s="156">
        <v>779</v>
      </c>
      <c r="Q18" s="156">
        <v>700</v>
      </c>
      <c r="R18" s="156">
        <v>700</v>
      </c>
      <c r="S18" s="104"/>
    </row>
    <row r="19" spans="1:22" ht="15.75" customHeight="1" x14ac:dyDescent="0.2">
      <c r="A19" s="202"/>
      <c r="B19" s="207"/>
      <c r="C19" s="254"/>
      <c r="D19" s="216"/>
      <c r="E19" s="217"/>
      <c r="F19" s="219"/>
      <c r="G19" s="220"/>
      <c r="H19" s="221"/>
      <c r="I19" s="221"/>
      <c r="J19" s="221"/>
      <c r="K19" s="221"/>
      <c r="L19" s="236"/>
      <c r="M19" s="35" t="s">
        <v>121</v>
      </c>
      <c r="N19" s="129" t="s">
        <v>50</v>
      </c>
      <c r="O19" s="155" t="s">
        <v>39</v>
      </c>
      <c r="P19" s="156">
        <v>1460</v>
      </c>
      <c r="Q19" s="156">
        <v>2000</v>
      </c>
      <c r="R19" s="156">
        <v>2000</v>
      </c>
      <c r="S19" s="104"/>
    </row>
    <row r="20" spans="1:22" ht="12.75" x14ac:dyDescent="0.2">
      <c r="A20" s="202"/>
      <c r="B20" s="207"/>
      <c r="C20" s="224" t="s">
        <v>17</v>
      </c>
      <c r="D20" s="53">
        <v>188714469</v>
      </c>
      <c r="E20" s="36" t="s">
        <v>22</v>
      </c>
      <c r="F20" s="26" t="s">
        <v>26</v>
      </c>
      <c r="G20" s="8">
        <v>568.9</v>
      </c>
      <c r="H20" s="8"/>
      <c r="I20" s="164">
        <v>651.29999999999995</v>
      </c>
      <c r="J20" s="8">
        <v>684</v>
      </c>
      <c r="K20" s="8">
        <v>684</v>
      </c>
      <c r="L20" s="27" t="s">
        <v>26</v>
      </c>
      <c r="M20" s="44"/>
      <c r="N20" s="58"/>
      <c r="O20" s="46"/>
      <c r="P20" s="50"/>
      <c r="Q20" s="50"/>
      <c r="R20" s="51"/>
      <c r="S20" s="104"/>
    </row>
    <row r="21" spans="1:22" ht="12.75" x14ac:dyDescent="0.2">
      <c r="A21" s="202"/>
      <c r="B21" s="207"/>
      <c r="C21" s="224"/>
      <c r="D21" s="183" t="s">
        <v>29</v>
      </c>
      <c r="E21" s="184"/>
      <c r="F21" s="185"/>
      <c r="G21" s="28">
        <f t="shared" ref="G21:K21" si="0">SUM(G20:G20)</f>
        <v>568.9</v>
      </c>
      <c r="H21" s="28">
        <f t="shared" si="0"/>
        <v>0</v>
      </c>
      <c r="I21" s="165">
        <f t="shared" si="0"/>
        <v>651.29999999999995</v>
      </c>
      <c r="J21" s="28">
        <f t="shared" si="0"/>
        <v>684</v>
      </c>
      <c r="K21" s="28">
        <f t="shared" si="0"/>
        <v>684</v>
      </c>
      <c r="L21" s="13" t="s">
        <v>26</v>
      </c>
      <c r="M21" s="29" t="s">
        <v>26</v>
      </c>
      <c r="N21" s="29" t="s">
        <v>26</v>
      </c>
      <c r="O21" s="29" t="s">
        <v>26</v>
      </c>
      <c r="P21" s="29" t="s">
        <v>26</v>
      </c>
      <c r="Q21" s="29" t="s">
        <v>26</v>
      </c>
      <c r="R21" s="29" t="s">
        <v>26</v>
      </c>
      <c r="S21" s="105">
        <f>(I21-G21)/G21</f>
        <v>0.14484092107576022</v>
      </c>
    </row>
    <row r="22" spans="1:22" ht="25.5" customHeight="1" x14ac:dyDescent="0.2">
      <c r="A22" s="202"/>
      <c r="B22" s="207"/>
      <c r="C22" s="229" t="s">
        <v>34</v>
      </c>
      <c r="D22" s="214" t="s">
        <v>52</v>
      </c>
      <c r="E22" s="215"/>
      <c r="F22" s="218" t="s">
        <v>28</v>
      </c>
      <c r="G22" s="186"/>
      <c r="H22" s="187"/>
      <c r="I22" s="187"/>
      <c r="J22" s="187"/>
      <c r="K22" s="269"/>
      <c r="L22" s="235" t="s">
        <v>26</v>
      </c>
      <c r="M22" s="35" t="s">
        <v>56</v>
      </c>
      <c r="N22" s="47" t="s">
        <v>326</v>
      </c>
      <c r="O22" s="4" t="s">
        <v>19</v>
      </c>
      <c r="P22" s="135">
        <v>200</v>
      </c>
      <c r="Q22" s="135">
        <v>200</v>
      </c>
      <c r="R22" s="135">
        <v>200</v>
      </c>
      <c r="S22" s="104"/>
    </row>
    <row r="23" spans="1:22" ht="15.75" customHeight="1" x14ac:dyDescent="0.2">
      <c r="A23" s="202"/>
      <c r="B23" s="207"/>
      <c r="C23" s="254"/>
      <c r="D23" s="216"/>
      <c r="E23" s="217"/>
      <c r="F23" s="219"/>
      <c r="G23" s="220"/>
      <c r="H23" s="221"/>
      <c r="I23" s="221"/>
      <c r="J23" s="221"/>
      <c r="K23" s="271"/>
      <c r="L23" s="236"/>
      <c r="M23" s="35" t="s">
        <v>261</v>
      </c>
      <c r="N23" s="83" t="s">
        <v>260</v>
      </c>
      <c r="O23" s="72" t="s">
        <v>19</v>
      </c>
      <c r="P23" s="135">
        <v>50</v>
      </c>
      <c r="Q23" s="135">
        <v>50</v>
      </c>
      <c r="R23" s="135">
        <v>60</v>
      </c>
      <c r="S23" s="104"/>
    </row>
    <row r="24" spans="1:22" ht="15.75" customHeight="1" x14ac:dyDescent="0.2">
      <c r="A24" s="202"/>
      <c r="B24" s="207"/>
      <c r="C24" s="230"/>
      <c r="D24" s="252"/>
      <c r="E24" s="253"/>
      <c r="F24" s="257"/>
      <c r="G24" s="255"/>
      <c r="H24" s="256"/>
      <c r="I24" s="256"/>
      <c r="J24" s="256"/>
      <c r="K24" s="272"/>
      <c r="L24" s="295"/>
      <c r="M24" s="35" t="s">
        <v>262</v>
      </c>
      <c r="N24" s="83" t="s">
        <v>263</v>
      </c>
      <c r="O24" s="72" t="s">
        <v>39</v>
      </c>
      <c r="P24" s="135">
        <v>3</v>
      </c>
      <c r="Q24" s="135">
        <v>4</v>
      </c>
      <c r="R24" s="135">
        <v>5</v>
      </c>
      <c r="S24" s="104"/>
    </row>
    <row r="25" spans="1:22" ht="12.75" x14ac:dyDescent="0.2">
      <c r="A25" s="202"/>
      <c r="B25" s="207"/>
      <c r="C25" s="224" t="s">
        <v>34</v>
      </c>
      <c r="D25" s="53">
        <v>188714469</v>
      </c>
      <c r="E25" s="36" t="s">
        <v>22</v>
      </c>
      <c r="F25" s="26" t="s">
        <v>26</v>
      </c>
      <c r="G25" s="8">
        <v>1123.3</v>
      </c>
      <c r="H25" s="8"/>
      <c r="I25" s="164">
        <v>1037</v>
      </c>
      <c r="J25" s="8">
        <v>1088</v>
      </c>
      <c r="K25" s="8">
        <v>1088</v>
      </c>
      <c r="L25" s="27" t="s">
        <v>26</v>
      </c>
      <c r="M25" s="44"/>
      <c r="N25" s="45"/>
      <c r="O25" s="46"/>
      <c r="P25" s="50"/>
      <c r="Q25" s="50"/>
      <c r="R25" s="51"/>
      <c r="S25" s="104"/>
    </row>
    <row r="26" spans="1:22" ht="12.75" x14ac:dyDescent="0.2">
      <c r="A26" s="202"/>
      <c r="B26" s="207"/>
      <c r="C26" s="224"/>
      <c r="D26" s="53">
        <v>188714469</v>
      </c>
      <c r="E26" s="36" t="s">
        <v>21</v>
      </c>
      <c r="F26" s="26" t="s">
        <v>26</v>
      </c>
      <c r="G26" s="8">
        <v>45.9</v>
      </c>
      <c r="H26" s="8"/>
      <c r="I26" s="164">
        <v>80</v>
      </c>
      <c r="J26" s="8">
        <v>84</v>
      </c>
      <c r="K26" s="8">
        <v>84</v>
      </c>
      <c r="L26" s="27"/>
      <c r="M26" s="44"/>
      <c r="N26" s="45"/>
      <c r="O26" s="46"/>
      <c r="P26" s="50"/>
      <c r="Q26" s="50"/>
      <c r="R26" s="51"/>
      <c r="S26" s="104"/>
    </row>
    <row r="27" spans="1:22" ht="12.75" x14ac:dyDescent="0.2">
      <c r="A27" s="202"/>
      <c r="B27" s="207"/>
      <c r="C27" s="224"/>
      <c r="D27" s="91">
        <v>271759610</v>
      </c>
      <c r="E27" s="99" t="s">
        <v>22</v>
      </c>
      <c r="F27" s="73" t="s">
        <v>26</v>
      </c>
      <c r="G27" s="8">
        <v>629.9</v>
      </c>
      <c r="H27" s="8"/>
      <c r="I27" s="164">
        <v>770.2</v>
      </c>
      <c r="J27" s="8">
        <v>809</v>
      </c>
      <c r="K27" s="8">
        <v>809</v>
      </c>
      <c r="L27" s="27" t="s">
        <v>26</v>
      </c>
      <c r="M27" s="44"/>
      <c r="N27" s="58"/>
      <c r="O27" s="46"/>
      <c r="P27" s="50"/>
      <c r="Q27" s="50"/>
      <c r="R27" s="51"/>
      <c r="S27" s="104"/>
    </row>
    <row r="28" spans="1:22" ht="12.75" x14ac:dyDescent="0.2">
      <c r="A28" s="202"/>
      <c r="B28" s="207"/>
      <c r="C28" s="224"/>
      <c r="D28" s="183" t="s">
        <v>29</v>
      </c>
      <c r="E28" s="184"/>
      <c r="F28" s="185"/>
      <c r="G28" s="28">
        <f>SUM(G25:G27)</f>
        <v>1799.1</v>
      </c>
      <c r="H28" s="28">
        <f t="shared" ref="H28:K28" si="1">SUM(H25:H27)</f>
        <v>0</v>
      </c>
      <c r="I28" s="165">
        <f t="shared" si="1"/>
        <v>1887.2</v>
      </c>
      <c r="J28" s="28">
        <f t="shared" si="1"/>
        <v>1981</v>
      </c>
      <c r="K28" s="28">
        <f t="shared" si="1"/>
        <v>1981</v>
      </c>
      <c r="L28" s="13" t="s">
        <v>26</v>
      </c>
      <c r="M28" s="29" t="s">
        <v>26</v>
      </c>
      <c r="N28" s="29" t="s">
        <v>26</v>
      </c>
      <c r="O28" s="29" t="s">
        <v>26</v>
      </c>
      <c r="P28" s="29" t="s">
        <v>26</v>
      </c>
      <c r="Q28" s="29" t="s">
        <v>26</v>
      </c>
      <c r="R28" s="29" t="s">
        <v>26</v>
      </c>
      <c r="S28" s="105">
        <f>(I28-G28)/G28</f>
        <v>4.8968928908898972E-2</v>
      </c>
    </row>
    <row r="29" spans="1:22" ht="15.75" customHeight="1" x14ac:dyDescent="0.2">
      <c r="A29" s="202"/>
      <c r="B29" s="207"/>
      <c r="C29" s="229" t="s">
        <v>35</v>
      </c>
      <c r="D29" s="214" t="s">
        <v>218</v>
      </c>
      <c r="E29" s="215"/>
      <c r="F29" s="218" t="s">
        <v>28</v>
      </c>
      <c r="G29" s="186"/>
      <c r="H29" s="187"/>
      <c r="I29" s="187"/>
      <c r="J29" s="187"/>
      <c r="K29" s="187"/>
      <c r="L29" s="235" t="s">
        <v>26</v>
      </c>
      <c r="M29" s="35" t="s">
        <v>112</v>
      </c>
      <c r="N29" s="47" t="s">
        <v>243</v>
      </c>
      <c r="O29" s="4" t="s">
        <v>19</v>
      </c>
      <c r="P29" s="135">
        <v>170</v>
      </c>
      <c r="Q29" s="135">
        <v>180</v>
      </c>
      <c r="R29" s="135">
        <v>180</v>
      </c>
      <c r="S29" s="104"/>
    </row>
    <row r="30" spans="1:22" ht="15.75" customHeight="1" x14ac:dyDescent="0.2">
      <c r="A30" s="202"/>
      <c r="B30" s="207"/>
      <c r="C30" s="254"/>
      <c r="D30" s="216"/>
      <c r="E30" s="217"/>
      <c r="F30" s="219"/>
      <c r="G30" s="220"/>
      <c r="H30" s="221"/>
      <c r="I30" s="221"/>
      <c r="J30" s="221"/>
      <c r="K30" s="221"/>
      <c r="L30" s="236"/>
      <c r="M30" s="35" t="s">
        <v>122</v>
      </c>
      <c r="N30" s="94" t="s">
        <v>120</v>
      </c>
      <c r="O30" s="72" t="s">
        <v>19</v>
      </c>
      <c r="P30" s="135">
        <v>15</v>
      </c>
      <c r="Q30" s="135">
        <v>18</v>
      </c>
      <c r="R30" s="135">
        <v>18</v>
      </c>
      <c r="S30" s="104"/>
    </row>
    <row r="31" spans="1:22" ht="14.25" customHeight="1" x14ac:dyDescent="0.2">
      <c r="A31" s="202"/>
      <c r="B31" s="207"/>
      <c r="C31" s="230"/>
      <c r="D31" s="252"/>
      <c r="E31" s="253"/>
      <c r="F31" s="257"/>
      <c r="G31" s="255"/>
      <c r="H31" s="256"/>
      <c r="I31" s="256"/>
      <c r="J31" s="256"/>
      <c r="K31" s="256"/>
      <c r="L31" s="295"/>
      <c r="M31" s="35" t="s">
        <v>123</v>
      </c>
      <c r="N31" s="47" t="s">
        <v>111</v>
      </c>
      <c r="O31" s="4" t="s">
        <v>19</v>
      </c>
      <c r="P31" s="135">
        <v>5</v>
      </c>
      <c r="Q31" s="135">
        <v>6</v>
      </c>
      <c r="R31" s="135">
        <v>6</v>
      </c>
      <c r="S31" s="104"/>
    </row>
    <row r="32" spans="1:22" ht="12.75" x14ac:dyDescent="0.2">
      <c r="A32" s="202"/>
      <c r="B32" s="207"/>
      <c r="C32" s="224" t="s">
        <v>35</v>
      </c>
      <c r="D32" s="53">
        <v>188714469</v>
      </c>
      <c r="E32" s="36" t="s">
        <v>21</v>
      </c>
      <c r="F32" s="26" t="s">
        <v>26</v>
      </c>
      <c r="G32" s="8">
        <v>67.7</v>
      </c>
      <c r="H32" s="8"/>
      <c r="I32" s="164">
        <v>76.8</v>
      </c>
      <c r="J32" s="8">
        <v>80.7</v>
      </c>
      <c r="K32" s="8">
        <v>80.7</v>
      </c>
      <c r="L32" s="27" t="s">
        <v>26</v>
      </c>
      <c r="M32" s="44"/>
      <c r="N32" s="58"/>
      <c r="O32" s="46"/>
      <c r="P32" s="50"/>
      <c r="Q32" s="50"/>
      <c r="R32" s="51"/>
      <c r="S32" s="104"/>
      <c r="T32" s="125"/>
      <c r="U32" s="125"/>
      <c r="V32" s="125"/>
    </row>
    <row r="33" spans="1:19" ht="12.75" x14ac:dyDescent="0.2">
      <c r="A33" s="202"/>
      <c r="B33" s="207"/>
      <c r="C33" s="224"/>
      <c r="D33" s="53">
        <v>188714469</v>
      </c>
      <c r="E33" s="36" t="s">
        <v>22</v>
      </c>
      <c r="F33" s="73"/>
      <c r="G33" s="8">
        <v>148.56299999999999</v>
      </c>
      <c r="H33" s="8"/>
      <c r="I33" s="164">
        <v>91.061999999999998</v>
      </c>
      <c r="J33" s="8">
        <v>93</v>
      </c>
      <c r="K33" s="8">
        <v>93</v>
      </c>
      <c r="L33" s="27"/>
      <c r="M33" s="44"/>
      <c r="N33" s="58"/>
      <c r="O33" s="46"/>
      <c r="P33" s="50"/>
      <c r="Q33" s="50"/>
      <c r="R33" s="51"/>
      <c r="S33" s="104"/>
    </row>
    <row r="34" spans="1:19" ht="12.75" x14ac:dyDescent="0.2">
      <c r="A34" s="202"/>
      <c r="B34" s="207"/>
      <c r="C34" s="224"/>
      <c r="D34" s="183" t="s">
        <v>29</v>
      </c>
      <c r="E34" s="184"/>
      <c r="F34" s="185"/>
      <c r="G34" s="28">
        <f>SUM(G32:G33)</f>
        <v>216.26299999999998</v>
      </c>
      <c r="H34" s="28">
        <f t="shared" ref="H34:K34" si="2">SUM(H32:H33)</f>
        <v>0</v>
      </c>
      <c r="I34" s="165">
        <f t="shared" si="2"/>
        <v>167.86199999999999</v>
      </c>
      <c r="J34" s="28">
        <f t="shared" si="2"/>
        <v>173.7</v>
      </c>
      <c r="K34" s="28">
        <f t="shared" si="2"/>
        <v>173.7</v>
      </c>
      <c r="L34" s="13" t="s">
        <v>26</v>
      </c>
      <c r="M34" s="29" t="s">
        <v>26</v>
      </c>
      <c r="N34" s="29" t="s">
        <v>26</v>
      </c>
      <c r="O34" s="29" t="s">
        <v>26</v>
      </c>
      <c r="P34" s="29" t="s">
        <v>26</v>
      </c>
      <c r="Q34" s="29" t="s">
        <v>26</v>
      </c>
      <c r="R34" s="29" t="s">
        <v>26</v>
      </c>
      <c r="S34" s="105">
        <f>(I34-G34)/G34</f>
        <v>-0.22380619893370565</v>
      </c>
    </row>
    <row r="35" spans="1:19" ht="10.5" customHeight="1" x14ac:dyDescent="0.2">
      <c r="A35" s="202"/>
      <c r="B35" s="207"/>
      <c r="C35" s="229" t="s">
        <v>36</v>
      </c>
      <c r="D35" s="214" t="s">
        <v>57</v>
      </c>
      <c r="E35" s="215"/>
      <c r="F35" s="218" t="s">
        <v>28</v>
      </c>
      <c r="G35" s="186"/>
      <c r="H35" s="187"/>
      <c r="I35" s="187"/>
      <c r="J35" s="187"/>
      <c r="K35" s="187"/>
      <c r="L35" s="235" t="s">
        <v>26</v>
      </c>
      <c r="M35" s="35" t="s">
        <v>124</v>
      </c>
      <c r="N35" s="65" t="s">
        <v>118</v>
      </c>
      <c r="O35" s="4" t="s">
        <v>39</v>
      </c>
      <c r="P35" s="85">
        <v>20</v>
      </c>
      <c r="Q35" s="85">
        <v>21</v>
      </c>
      <c r="R35" s="85">
        <v>22</v>
      </c>
      <c r="S35" s="104"/>
    </row>
    <row r="36" spans="1:19" ht="10.5" customHeight="1" x14ac:dyDescent="0.2">
      <c r="A36" s="202"/>
      <c r="B36" s="207"/>
      <c r="C36" s="254"/>
      <c r="D36" s="216"/>
      <c r="E36" s="217"/>
      <c r="F36" s="219"/>
      <c r="G36" s="220"/>
      <c r="H36" s="221"/>
      <c r="I36" s="221"/>
      <c r="J36" s="221"/>
      <c r="K36" s="221"/>
      <c r="L36" s="236"/>
      <c r="M36" s="35" t="s">
        <v>106</v>
      </c>
      <c r="N36" s="65" t="s">
        <v>199</v>
      </c>
      <c r="O36" s="4" t="s">
        <v>19</v>
      </c>
      <c r="P36" s="85">
        <v>15000</v>
      </c>
      <c r="Q36" s="85">
        <v>15000</v>
      </c>
      <c r="R36" s="85">
        <v>15000</v>
      </c>
      <c r="S36" s="104"/>
    </row>
    <row r="37" spans="1:19" ht="10.5" customHeight="1" x14ac:dyDescent="0.2">
      <c r="A37" s="202"/>
      <c r="B37" s="207"/>
      <c r="C37" s="254"/>
      <c r="D37" s="216"/>
      <c r="E37" s="217"/>
      <c r="F37" s="219"/>
      <c r="G37" s="220"/>
      <c r="H37" s="221"/>
      <c r="I37" s="221"/>
      <c r="J37" s="221"/>
      <c r="K37" s="221"/>
      <c r="L37" s="236"/>
      <c r="M37" s="35" t="s">
        <v>107</v>
      </c>
      <c r="N37" s="65" t="s">
        <v>208</v>
      </c>
      <c r="O37" s="4" t="s">
        <v>209</v>
      </c>
      <c r="P37" s="85">
        <v>200</v>
      </c>
      <c r="Q37" s="85">
        <v>200</v>
      </c>
      <c r="R37" s="85">
        <v>200</v>
      </c>
      <c r="S37" s="104"/>
    </row>
    <row r="38" spans="1:19" ht="10.5" customHeight="1" x14ac:dyDescent="0.2">
      <c r="A38" s="202"/>
      <c r="B38" s="207"/>
      <c r="C38" s="254"/>
      <c r="D38" s="216"/>
      <c r="E38" s="217"/>
      <c r="F38" s="219"/>
      <c r="G38" s="220"/>
      <c r="H38" s="221"/>
      <c r="I38" s="221"/>
      <c r="J38" s="221"/>
      <c r="K38" s="221"/>
      <c r="L38" s="236"/>
      <c r="M38" s="35" t="s">
        <v>222</v>
      </c>
      <c r="N38" s="65" t="s">
        <v>210</v>
      </c>
      <c r="O38" s="4" t="s">
        <v>209</v>
      </c>
      <c r="P38" s="85">
        <v>250</v>
      </c>
      <c r="Q38" s="85">
        <v>250</v>
      </c>
      <c r="R38" s="85">
        <v>250</v>
      </c>
      <c r="S38" s="104"/>
    </row>
    <row r="39" spans="1:19" ht="10.5" customHeight="1" x14ac:dyDescent="0.2">
      <c r="A39" s="202"/>
      <c r="B39" s="207"/>
      <c r="C39" s="254"/>
      <c r="D39" s="216"/>
      <c r="E39" s="217"/>
      <c r="F39" s="219"/>
      <c r="G39" s="220"/>
      <c r="H39" s="221"/>
      <c r="I39" s="221"/>
      <c r="J39" s="221"/>
      <c r="K39" s="221"/>
      <c r="L39" s="236"/>
      <c r="M39" s="35" t="s">
        <v>223</v>
      </c>
      <c r="N39" s="65" t="s">
        <v>211</v>
      </c>
      <c r="O39" s="4" t="s">
        <v>19</v>
      </c>
      <c r="P39" s="85">
        <v>1500</v>
      </c>
      <c r="Q39" s="85">
        <v>1700</v>
      </c>
      <c r="R39" s="85">
        <v>1900</v>
      </c>
      <c r="S39" s="104"/>
    </row>
    <row r="40" spans="1:19" ht="10.5" customHeight="1" x14ac:dyDescent="0.2">
      <c r="A40" s="202"/>
      <c r="B40" s="207"/>
      <c r="C40" s="254"/>
      <c r="D40" s="216"/>
      <c r="E40" s="217"/>
      <c r="F40" s="219"/>
      <c r="G40" s="220"/>
      <c r="H40" s="221"/>
      <c r="I40" s="221"/>
      <c r="J40" s="221"/>
      <c r="K40" s="221"/>
      <c r="L40" s="236"/>
      <c r="M40" s="35" t="s">
        <v>224</v>
      </c>
      <c r="N40" s="65" t="s">
        <v>212</v>
      </c>
      <c r="O40" s="72" t="s">
        <v>19</v>
      </c>
      <c r="P40" s="85">
        <v>23</v>
      </c>
      <c r="Q40" s="85">
        <v>24</v>
      </c>
      <c r="R40" s="85">
        <v>25</v>
      </c>
      <c r="S40" s="104"/>
    </row>
    <row r="41" spans="1:19" ht="12.75" x14ac:dyDescent="0.2">
      <c r="A41" s="202"/>
      <c r="B41" s="207"/>
      <c r="C41" s="224" t="s">
        <v>36</v>
      </c>
      <c r="D41" s="53">
        <v>302415311</v>
      </c>
      <c r="E41" s="36" t="s">
        <v>22</v>
      </c>
      <c r="F41" s="26" t="s">
        <v>26</v>
      </c>
      <c r="G41" s="8">
        <v>353.6</v>
      </c>
      <c r="H41" s="8"/>
      <c r="I41" s="164">
        <v>377.72</v>
      </c>
      <c r="J41" s="8">
        <v>389</v>
      </c>
      <c r="K41" s="8">
        <v>389</v>
      </c>
      <c r="L41" s="27" t="s">
        <v>26</v>
      </c>
      <c r="M41" s="44"/>
      <c r="N41" s="58"/>
      <c r="O41" s="46"/>
      <c r="P41" s="50"/>
      <c r="Q41" s="50"/>
      <c r="R41" s="51"/>
      <c r="S41" s="104"/>
    </row>
    <row r="42" spans="1:19" ht="12.75" x14ac:dyDescent="0.2">
      <c r="A42" s="202"/>
      <c r="B42" s="207"/>
      <c r="C42" s="224"/>
      <c r="D42" s="183" t="s">
        <v>29</v>
      </c>
      <c r="E42" s="184"/>
      <c r="F42" s="185"/>
      <c r="G42" s="28">
        <f t="shared" ref="G42:K42" si="3">SUM(G41:G41)</f>
        <v>353.6</v>
      </c>
      <c r="H42" s="28">
        <f t="shared" si="3"/>
        <v>0</v>
      </c>
      <c r="I42" s="165">
        <f t="shared" si="3"/>
        <v>377.72</v>
      </c>
      <c r="J42" s="28">
        <f t="shared" si="3"/>
        <v>389</v>
      </c>
      <c r="K42" s="28">
        <f t="shared" si="3"/>
        <v>389</v>
      </c>
      <c r="L42" s="13" t="s">
        <v>26</v>
      </c>
      <c r="M42" s="29" t="s">
        <v>26</v>
      </c>
      <c r="N42" s="29" t="s">
        <v>26</v>
      </c>
      <c r="O42" s="29" t="s">
        <v>26</v>
      </c>
      <c r="P42" s="29" t="s">
        <v>26</v>
      </c>
      <c r="Q42" s="29" t="s">
        <v>26</v>
      </c>
      <c r="R42" s="29" t="s">
        <v>26</v>
      </c>
      <c r="S42" s="105">
        <f>(I42-G42)/G42</f>
        <v>6.8212669683257926E-2</v>
      </c>
    </row>
    <row r="43" spans="1:19" ht="25.5" customHeight="1" x14ac:dyDescent="0.2">
      <c r="A43" s="202"/>
      <c r="B43" s="207"/>
      <c r="C43" s="60" t="s">
        <v>37</v>
      </c>
      <c r="D43" s="214" t="s">
        <v>59</v>
      </c>
      <c r="E43" s="215"/>
      <c r="F43" s="61" t="s">
        <v>28</v>
      </c>
      <c r="G43" s="186"/>
      <c r="H43" s="187"/>
      <c r="I43" s="187"/>
      <c r="J43" s="187"/>
      <c r="K43" s="187"/>
      <c r="L43" s="59" t="s">
        <v>26</v>
      </c>
      <c r="M43" s="35" t="s">
        <v>125</v>
      </c>
      <c r="N43" s="47" t="s">
        <v>61</v>
      </c>
      <c r="O43" s="4" t="s">
        <v>39</v>
      </c>
      <c r="P43" s="4">
        <v>25</v>
      </c>
      <c r="Q43" s="4">
        <v>29</v>
      </c>
      <c r="R43" s="4">
        <v>34</v>
      </c>
      <c r="S43" s="104"/>
    </row>
    <row r="44" spans="1:19" ht="12.75" x14ac:dyDescent="0.2">
      <c r="A44" s="202"/>
      <c r="B44" s="207"/>
      <c r="C44" s="224" t="s">
        <v>37</v>
      </c>
      <c r="D44" s="66">
        <v>188714469</v>
      </c>
      <c r="E44" s="36" t="s">
        <v>22</v>
      </c>
      <c r="F44" s="26" t="s">
        <v>26</v>
      </c>
      <c r="G44" s="8">
        <v>10.199999999999999</v>
      </c>
      <c r="H44" s="8"/>
      <c r="I44" s="164">
        <v>7.5</v>
      </c>
      <c r="J44" s="8">
        <v>13.6</v>
      </c>
      <c r="K44" s="8">
        <v>13.6</v>
      </c>
      <c r="L44" s="27" t="s">
        <v>26</v>
      </c>
      <c r="M44" s="44"/>
      <c r="N44" s="58"/>
      <c r="O44" s="46"/>
      <c r="P44" s="50"/>
      <c r="Q44" s="50"/>
      <c r="R44" s="51"/>
      <c r="S44" s="104"/>
    </row>
    <row r="45" spans="1:19" ht="12.75" x14ac:dyDescent="0.2">
      <c r="A45" s="202"/>
      <c r="B45" s="207"/>
      <c r="C45" s="224"/>
      <c r="D45" s="183" t="s">
        <v>29</v>
      </c>
      <c r="E45" s="184"/>
      <c r="F45" s="185"/>
      <c r="G45" s="28">
        <f t="shared" ref="G45:K45" si="4">SUM(G44:G44)</f>
        <v>10.199999999999999</v>
      </c>
      <c r="H45" s="28">
        <f t="shared" si="4"/>
        <v>0</v>
      </c>
      <c r="I45" s="165">
        <f t="shared" si="4"/>
        <v>7.5</v>
      </c>
      <c r="J45" s="28">
        <f t="shared" si="4"/>
        <v>13.6</v>
      </c>
      <c r="K45" s="28">
        <f t="shared" si="4"/>
        <v>13.6</v>
      </c>
      <c r="L45" s="13" t="s">
        <v>26</v>
      </c>
      <c r="M45" s="29" t="s">
        <v>26</v>
      </c>
      <c r="N45" s="29" t="s">
        <v>26</v>
      </c>
      <c r="O45" s="29" t="s">
        <v>26</v>
      </c>
      <c r="P45" s="29" t="s">
        <v>26</v>
      </c>
      <c r="Q45" s="29" t="s">
        <v>26</v>
      </c>
      <c r="R45" s="29" t="s">
        <v>26</v>
      </c>
      <c r="S45" s="105">
        <f>(I45-G45)/G45</f>
        <v>-0.26470588235294112</v>
      </c>
    </row>
    <row r="46" spans="1:19" ht="25.5" customHeight="1" x14ac:dyDescent="0.2">
      <c r="A46" s="202"/>
      <c r="B46" s="207"/>
      <c r="C46" s="60" t="s">
        <v>38</v>
      </c>
      <c r="D46" s="214" t="s">
        <v>60</v>
      </c>
      <c r="E46" s="215"/>
      <c r="F46" s="61" t="s">
        <v>28</v>
      </c>
      <c r="G46" s="186"/>
      <c r="H46" s="187"/>
      <c r="I46" s="187"/>
      <c r="J46" s="187"/>
      <c r="K46" s="187"/>
      <c r="L46" s="59" t="s">
        <v>26</v>
      </c>
      <c r="M46" s="35" t="s">
        <v>58</v>
      </c>
      <c r="N46" s="47" t="s">
        <v>62</v>
      </c>
      <c r="O46" s="4" t="s">
        <v>19</v>
      </c>
      <c r="P46" s="136">
        <v>75</v>
      </c>
      <c r="Q46" s="136">
        <v>75</v>
      </c>
      <c r="R46" s="136">
        <v>75</v>
      </c>
      <c r="S46" s="104"/>
    </row>
    <row r="47" spans="1:19" ht="12.75" x14ac:dyDescent="0.2">
      <c r="A47" s="202"/>
      <c r="B47" s="207"/>
      <c r="C47" s="224" t="s">
        <v>38</v>
      </c>
      <c r="D47" s="66">
        <v>188714469</v>
      </c>
      <c r="E47" s="36" t="s">
        <v>22</v>
      </c>
      <c r="F47" s="26" t="s">
        <v>26</v>
      </c>
      <c r="G47" s="8">
        <v>2.1</v>
      </c>
      <c r="H47" s="8"/>
      <c r="I47" s="164">
        <v>2.1</v>
      </c>
      <c r="J47" s="8">
        <v>2.7</v>
      </c>
      <c r="K47" s="8">
        <v>2.7</v>
      </c>
      <c r="L47" s="27" t="s">
        <v>26</v>
      </c>
      <c r="M47" s="44"/>
      <c r="N47" s="58"/>
      <c r="O47" s="46"/>
      <c r="P47" s="50"/>
      <c r="Q47" s="50"/>
      <c r="R47" s="51"/>
      <c r="S47" s="104"/>
    </row>
    <row r="48" spans="1:19" ht="12.75" x14ac:dyDescent="0.2">
      <c r="A48" s="202"/>
      <c r="B48" s="207"/>
      <c r="C48" s="224"/>
      <c r="D48" s="183" t="s">
        <v>29</v>
      </c>
      <c r="E48" s="184"/>
      <c r="F48" s="185"/>
      <c r="G48" s="28">
        <f t="shared" ref="G48:K48" si="5">SUM(G47:G47)</f>
        <v>2.1</v>
      </c>
      <c r="H48" s="28">
        <f t="shared" si="5"/>
        <v>0</v>
      </c>
      <c r="I48" s="165">
        <f t="shared" si="5"/>
        <v>2.1</v>
      </c>
      <c r="J48" s="28">
        <f t="shared" si="5"/>
        <v>2.7</v>
      </c>
      <c r="K48" s="28">
        <f t="shared" si="5"/>
        <v>2.7</v>
      </c>
      <c r="L48" s="13" t="s">
        <v>26</v>
      </c>
      <c r="M48" s="29" t="s">
        <v>26</v>
      </c>
      <c r="N48" s="29" t="s">
        <v>26</v>
      </c>
      <c r="O48" s="29" t="s">
        <v>26</v>
      </c>
      <c r="P48" s="29" t="s">
        <v>26</v>
      </c>
      <c r="Q48" s="29" t="s">
        <v>26</v>
      </c>
      <c r="R48" s="29" t="s">
        <v>26</v>
      </c>
      <c r="S48" s="105">
        <f>(I48-G48)/G48</f>
        <v>0</v>
      </c>
    </row>
    <row r="49" spans="1:25" ht="12.75" customHeight="1" x14ac:dyDescent="0.2">
      <c r="A49" s="202"/>
      <c r="B49" s="207"/>
      <c r="C49" s="287" t="s">
        <v>40</v>
      </c>
      <c r="D49" s="214" t="s">
        <v>219</v>
      </c>
      <c r="E49" s="215"/>
      <c r="F49" s="218" t="s">
        <v>28</v>
      </c>
      <c r="G49" s="186"/>
      <c r="H49" s="187"/>
      <c r="I49" s="187"/>
      <c r="J49" s="187"/>
      <c r="K49" s="187"/>
      <c r="L49" s="235" t="s">
        <v>26</v>
      </c>
      <c r="M49" s="35" t="s">
        <v>63</v>
      </c>
      <c r="N49" s="47" t="s">
        <v>225</v>
      </c>
      <c r="O49" s="4" t="s">
        <v>19</v>
      </c>
      <c r="P49" s="135">
        <v>130</v>
      </c>
      <c r="Q49" s="135">
        <v>130</v>
      </c>
      <c r="R49" s="135">
        <v>130</v>
      </c>
      <c r="S49" s="104"/>
    </row>
    <row r="50" spans="1:25" ht="16.5" customHeight="1" x14ac:dyDescent="0.2">
      <c r="A50" s="202"/>
      <c r="B50" s="207"/>
      <c r="C50" s="288"/>
      <c r="D50" s="252"/>
      <c r="E50" s="253"/>
      <c r="F50" s="257"/>
      <c r="G50" s="255"/>
      <c r="H50" s="256"/>
      <c r="I50" s="256"/>
      <c r="J50" s="256"/>
      <c r="K50" s="256"/>
      <c r="L50" s="295"/>
      <c r="M50" s="35" t="s">
        <v>126</v>
      </c>
      <c r="N50" s="47" t="s">
        <v>226</v>
      </c>
      <c r="O50" s="72" t="s">
        <v>39</v>
      </c>
      <c r="P50" s="135">
        <v>100</v>
      </c>
      <c r="Q50" s="135">
        <v>100</v>
      </c>
      <c r="R50" s="135">
        <v>100</v>
      </c>
      <c r="S50" s="104"/>
    </row>
    <row r="51" spans="1:25" ht="12.75" x14ac:dyDescent="0.2">
      <c r="A51" s="202"/>
      <c r="B51" s="207"/>
      <c r="C51" s="291" t="s">
        <v>40</v>
      </c>
      <c r="D51" s="154">
        <v>188714469</v>
      </c>
      <c r="E51" s="129" t="s">
        <v>22</v>
      </c>
      <c r="F51" s="26" t="s">
        <v>26</v>
      </c>
      <c r="G51" s="8">
        <v>202.54300000000001</v>
      </c>
      <c r="H51" s="8"/>
      <c r="I51" s="164">
        <v>50</v>
      </c>
      <c r="J51" s="8">
        <v>212</v>
      </c>
      <c r="K51" s="8">
        <v>212</v>
      </c>
      <c r="L51" s="133"/>
      <c r="M51" s="44"/>
      <c r="N51" s="58"/>
      <c r="O51" s="46"/>
      <c r="P51" s="50"/>
      <c r="Q51" s="50"/>
      <c r="R51" s="51"/>
      <c r="S51" s="104"/>
      <c r="T51" s="125"/>
      <c r="U51" s="125"/>
      <c r="V51" s="125"/>
      <c r="W51" s="125"/>
    </row>
    <row r="52" spans="1:25" ht="12.75" x14ac:dyDescent="0.2">
      <c r="A52" s="202"/>
      <c r="B52" s="207"/>
      <c r="C52" s="292"/>
      <c r="D52" s="154">
        <v>188714469</v>
      </c>
      <c r="E52" s="129" t="s">
        <v>310</v>
      </c>
      <c r="F52" s="26" t="s">
        <v>26</v>
      </c>
      <c r="G52" s="8">
        <v>51</v>
      </c>
      <c r="H52" s="8"/>
      <c r="I52" s="164"/>
      <c r="J52" s="8"/>
      <c r="K52" s="134"/>
      <c r="L52" s="133"/>
      <c r="M52" s="44"/>
      <c r="N52" s="58"/>
      <c r="O52" s="46"/>
      <c r="P52" s="50"/>
      <c r="Q52" s="50"/>
      <c r="R52" s="51"/>
      <c r="S52" s="104"/>
      <c r="T52" s="125"/>
      <c r="U52" s="125"/>
      <c r="V52" s="125"/>
      <c r="W52" s="125"/>
    </row>
    <row r="53" spans="1:25" ht="12.75" x14ac:dyDescent="0.2">
      <c r="A53" s="202"/>
      <c r="B53" s="207"/>
      <c r="C53" s="292"/>
      <c r="D53" s="154">
        <v>191130264</v>
      </c>
      <c r="E53" s="129" t="s">
        <v>22</v>
      </c>
      <c r="F53" s="26" t="s">
        <v>26</v>
      </c>
      <c r="G53" s="8">
        <v>11.313000000000001</v>
      </c>
      <c r="H53" s="8"/>
      <c r="I53" s="164"/>
      <c r="J53" s="8">
        <v>12</v>
      </c>
      <c r="K53" s="134">
        <v>12</v>
      </c>
      <c r="L53" s="133"/>
      <c r="M53" s="44"/>
      <c r="N53" s="58"/>
      <c r="O53" s="46"/>
      <c r="P53" s="50"/>
      <c r="Q53" s="50"/>
      <c r="R53" s="51"/>
      <c r="S53" s="104"/>
      <c r="T53" s="125"/>
      <c r="U53" s="125"/>
      <c r="V53" s="125"/>
      <c r="W53" s="125"/>
    </row>
    <row r="54" spans="1:25" ht="12.75" x14ac:dyDescent="0.2">
      <c r="A54" s="202"/>
      <c r="B54" s="207"/>
      <c r="C54" s="292"/>
      <c r="D54" s="154">
        <v>191130983</v>
      </c>
      <c r="E54" s="129" t="s">
        <v>22</v>
      </c>
      <c r="F54" s="26" t="s">
        <v>26</v>
      </c>
      <c r="G54" s="8">
        <v>5.2670000000000003</v>
      </c>
      <c r="H54" s="8"/>
      <c r="I54" s="164"/>
      <c r="J54" s="8">
        <v>5.53</v>
      </c>
      <c r="K54" s="134">
        <v>5.53</v>
      </c>
      <c r="L54" s="27" t="s">
        <v>26</v>
      </c>
      <c r="M54" s="44"/>
      <c r="N54" s="58"/>
      <c r="O54" s="46"/>
      <c r="P54" s="50"/>
      <c r="Q54" s="50"/>
      <c r="R54" s="51"/>
      <c r="S54" s="104"/>
      <c r="T54" s="125"/>
      <c r="U54" s="125"/>
      <c r="V54" s="125"/>
      <c r="W54" s="125"/>
    </row>
    <row r="55" spans="1:25" ht="12.75" x14ac:dyDescent="0.2">
      <c r="A55" s="202"/>
      <c r="B55" s="207"/>
      <c r="C55" s="293"/>
      <c r="D55" s="281" t="s">
        <v>29</v>
      </c>
      <c r="E55" s="282"/>
      <c r="F55" s="283"/>
      <c r="G55" s="28">
        <f>SUM(G51:G54)</f>
        <v>270.12299999999999</v>
      </c>
      <c r="H55" s="28">
        <f>SUM(H51:H54)</f>
        <v>0</v>
      </c>
      <c r="I55" s="165">
        <f>SUM(I51:I54)</f>
        <v>50</v>
      </c>
      <c r="J55" s="28">
        <f>SUM(J51:J54)</f>
        <v>229.53</v>
      </c>
      <c r="K55" s="28">
        <f>SUM(K51:K54)</f>
        <v>229.53</v>
      </c>
      <c r="L55" s="13" t="s">
        <v>26</v>
      </c>
      <c r="M55" s="29" t="s">
        <v>26</v>
      </c>
      <c r="N55" s="29" t="s">
        <v>26</v>
      </c>
      <c r="O55" s="29" t="s">
        <v>26</v>
      </c>
      <c r="P55" s="29" t="s">
        <v>26</v>
      </c>
      <c r="Q55" s="29" t="s">
        <v>26</v>
      </c>
      <c r="R55" s="29" t="s">
        <v>26</v>
      </c>
      <c r="S55" s="105">
        <f>(I55-G55)/G55</f>
        <v>-0.81489913854059071</v>
      </c>
    </row>
    <row r="56" spans="1:25" ht="12.75" x14ac:dyDescent="0.2">
      <c r="A56" s="202"/>
      <c r="B56" s="207"/>
      <c r="C56" s="229" t="s">
        <v>110</v>
      </c>
      <c r="D56" s="214" t="s">
        <v>65</v>
      </c>
      <c r="E56" s="215"/>
      <c r="F56" s="218" t="s">
        <v>28</v>
      </c>
      <c r="G56" s="186"/>
      <c r="H56" s="187"/>
      <c r="I56" s="187"/>
      <c r="J56" s="187"/>
      <c r="K56" s="187"/>
      <c r="L56" s="235" t="s">
        <v>26</v>
      </c>
      <c r="M56" s="35" t="s">
        <v>131</v>
      </c>
      <c r="N56" s="57" t="s">
        <v>66</v>
      </c>
      <c r="O56" s="4" t="s">
        <v>39</v>
      </c>
      <c r="P56" s="135">
        <v>80</v>
      </c>
      <c r="Q56" s="135">
        <v>80</v>
      </c>
      <c r="R56" s="135">
        <v>80</v>
      </c>
      <c r="S56" s="104"/>
    </row>
    <row r="57" spans="1:25" ht="9" customHeight="1" x14ac:dyDescent="0.2">
      <c r="A57" s="202"/>
      <c r="B57" s="207"/>
      <c r="C57" s="254"/>
      <c r="D57" s="216"/>
      <c r="E57" s="217"/>
      <c r="F57" s="219"/>
      <c r="G57" s="220"/>
      <c r="H57" s="221"/>
      <c r="I57" s="221"/>
      <c r="J57" s="221"/>
      <c r="K57" s="221"/>
      <c r="L57" s="236"/>
      <c r="M57" s="35" t="s">
        <v>132</v>
      </c>
      <c r="N57" s="57" t="s">
        <v>67</v>
      </c>
      <c r="O57" s="4" t="s">
        <v>39</v>
      </c>
      <c r="P57" s="135">
        <v>770</v>
      </c>
      <c r="Q57" s="135">
        <v>770</v>
      </c>
      <c r="R57" s="135">
        <v>770</v>
      </c>
      <c r="S57" s="104"/>
    </row>
    <row r="58" spans="1:25" ht="9" customHeight="1" x14ac:dyDescent="0.2">
      <c r="A58" s="202"/>
      <c r="B58" s="207"/>
      <c r="C58" s="254"/>
      <c r="D58" s="216"/>
      <c r="E58" s="217"/>
      <c r="F58" s="219"/>
      <c r="G58" s="220"/>
      <c r="H58" s="221"/>
      <c r="I58" s="221"/>
      <c r="J58" s="221"/>
      <c r="K58" s="221"/>
      <c r="L58" s="236"/>
      <c r="M58" s="35" t="s">
        <v>133</v>
      </c>
      <c r="N58" s="57" t="s">
        <v>68</v>
      </c>
      <c r="O58" s="4" t="s">
        <v>39</v>
      </c>
      <c r="P58" s="135">
        <v>615</v>
      </c>
      <c r="Q58" s="135">
        <v>615</v>
      </c>
      <c r="R58" s="135">
        <v>615</v>
      </c>
      <c r="S58" s="104"/>
    </row>
    <row r="59" spans="1:25" ht="9" customHeight="1" x14ac:dyDescent="0.2">
      <c r="A59" s="202"/>
      <c r="B59" s="207"/>
      <c r="C59" s="254"/>
      <c r="D59" s="216"/>
      <c r="E59" s="217"/>
      <c r="F59" s="219"/>
      <c r="G59" s="255"/>
      <c r="H59" s="256"/>
      <c r="I59" s="256"/>
      <c r="J59" s="256"/>
      <c r="K59" s="256"/>
      <c r="L59" s="236"/>
      <c r="M59" s="35" t="s">
        <v>134</v>
      </c>
      <c r="N59" s="57" t="s">
        <v>69</v>
      </c>
      <c r="O59" s="4" t="s">
        <v>39</v>
      </c>
      <c r="P59" s="135">
        <v>110</v>
      </c>
      <c r="Q59" s="135">
        <v>115</v>
      </c>
      <c r="R59" s="135">
        <v>120</v>
      </c>
      <c r="S59" s="104"/>
    </row>
    <row r="60" spans="1:25" ht="12.75" x14ac:dyDescent="0.2">
      <c r="A60" s="202"/>
      <c r="B60" s="207"/>
      <c r="C60" s="224" t="s">
        <v>110</v>
      </c>
      <c r="D60" s="53">
        <v>188714469</v>
      </c>
      <c r="E60" s="54" t="s">
        <v>21</v>
      </c>
      <c r="F60" s="26" t="s">
        <v>26</v>
      </c>
      <c r="G60" s="8">
        <v>596.70000000000005</v>
      </c>
      <c r="H60" s="8"/>
      <c r="I60" s="164">
        <v>718</v>
      </c>
      <c r="J60" s="8">
        <v>696</v>
      </c>
      <c r="K60" s="8">
        <v>696</v>
      </c>
      <c r="L60" s="27" t="s">
        <v>26</v>
      </c>
      <c r="M60" s="44"/>
      <c r="N60" s="45"/>
      <c r="O60" s="46"/>
      <c r="P60" s="50"/>
      <c r="Q60" s="50"/>
      <c r="R60" s="51"/>
      <c r="S60" s="104"/>
    </row>
    <row r="61" spans="1:25" ht="12.75" x14ac:dyDescent="0.2">
      <c r="A61" s="202"/>
      <c r="B61" s="207"/>
      <c r="C61" s="224"/>
      <c r="D61" s="183" t="s">
        <v>29</v>
      </c>
      <c r="E61" s="184"/>
      <c r="F61" s="185"/>
      <c r="G61" s="28">
        <f t="shared" ref="G61:K61" si="6">SUM(G60:G60)</f>
        <v>596.70000000000005</v>
      </c>
      <c r="H61" s="28">
        <f t="shared" si="6"/>
        <v>0</v>
      </c>
      <c r="I61" s="165">
        <f t="shared" si="6"/>
        <v>718</v>
      </c>
      <c r="J61" s="28">
        <f t="shared" si="6"/>
        <v>696</v>
      </c>
      <c r="K61" s="28">
        <f t="shared" si="6"/>
        <v>696</v>
      </c>
      <c r="L61" s="13" t="s">
        <v>26</v>
      </c>
      <c r="M61" s="29" t="s">
        <v>26</v>
      </c>
      <c r="N61" s="29" t="s">
        <v>26</v>
      </c>
      <c r="O61" s="29" t="s">
        <v>26</v>
      </c>
      <c r="P61" s="29" t="s">
        <v>26</v>
      </c>
      <c r="Q61" s="29" t="s">
        <v>26</v>
      </c>
      <c r="R61" s="29" t="s">
        <v>26</v>
      </c>
      <c r="S61" s="105">
        <f>(I61-G61)/G61</f>
        <v>0.2032847326964973</v>
      </c>
    </row>
    <row r="62" spans="1:25" x14ac:dyDescent="0.2">
      <c r="A62" s="202"/>
      <c r="B62" s="207"/>
      <c r="C62" s="60" t="s">
        <v>128</v>
      </c>
      <c r="D62" s="214" t="s">
        <v>70</v>
      </c>
      <c r="E62" s="215"/>
      <c r="F62" s="61" t="s">
        <v>28</v>
      </c>
      <c r="G62" s="186"/>
      <c r="H62" s="187"/>
      <c r="I62" s="187"/>
      <c r="J62" s="187"/>
      <c r="K62" s="187"/>
      <c r="L62" s="27" t="s">
        <v>26</v>
      </c>
      <c r="M62" s="35" t="s">
        <v>135</v>
      </c>
      <c r="N62" s="47" t="s">
        <v>71</v>
      </c>
      <c r="O62" s="4" t="s">
        <v>39</v>
      </c>
      <c r="P62" s="135">
        <v>240</v>
      </c>
      <c r="Q62" s="135">
        <v>250</v>
      </c>
      <c r="R62" s="135">
        <v>250</v>
      </c>
      <c r="S62" s="104"/>
      <c r="T62" s="125"/>
      <c r="U62" s="125"/>
      <c r="V62" s="125"/>
      <c r="W62" s="125"/>
      <c r="X62" s="125"/>
      <c r="Y62" s="125"/>
    </row>
    <row r="63" spans="1:25" ht="12.75" x14ac:dyDescent="0.2">
      <c r="A63" s="202"/>
      <c r="B63" s="207"/>
      <c r="C63" s="224" t="s">
        <v>128</v>
      </c>
      <c r="D63" s="53">
        <v>188714469</v>
      </c>
      <c r="E63" s="54" t="s">
        <v>21</v>
      </c>
      <c r="F63" s="26" t="s">
        <v>26</v>
      </c>
      <c r="G63" s="8">
        <v>112.8</v>
      </c>
      <c r="H63" s="8"/>
      <c r="I63" s="164">
        <v>157.19999999999999</v>
      </c>
      <c r="J63" s="8">
        <v>148</v>
      </c>
      <c r="K63" s="8">
        <v>148</v>
      </c>
      <c r="L63" s="27" t="s">
        <v>26</v>
      </c>
      <c r="M63" s="44"/>
      <c r="N63" s="45"/>
      <c r="O63" s="46"/>
      <c r="P63" s="50"/>
      <c r="Q63" s="50"/>
      <c r="R63" s="51"/>
      <c r="S63" s="104"/>
    </row>
    <row r="64" spans="1:25" ht="12.75" x14ac:dyDescent="0.2">
      <c r="A64" s="202"/>
      <c r="B64" s="207"/>
      <c r="C64" s="224"/>
      <c r="D64" s="59">
        <v>188714469</v>
      </c>
      <c r="E64" s="55" t="s">
        <v>22</v>
      </c>
      <c r="F64" s="26" t="s">
        <v>26</v>
      </c>
      <c r="G64" s="8">
        <v>157.30000000000001</v>
      </c>
      <c r="H64" s="8"/>
      <c r="I64" s="164">
        <v>150.1</v>
      </c>
      <c r="J64" s="8">
        <v>157</v>
      </c>
      <c r="K64" s="8">
        <v>157</v>
      </c>
      <c r="L64" s="27" t="s">
        <v>26</v>
      </c>
      <c r="M64" s="44"/>
      <c r="N64" s="45"/>
      <c r="O64" s="46"/>
      <c r="P64" s="50"/>
      <c r="Q64" s="50"/>
      <c r="R64" s="51"/>
      <c r="S64" s="104"/>
    </row>
    <row r="65" spans="1:19" ht="12.75" x14ac:dyDescent="0.2">
      <c r="A65" s="202"/>
      <c r="B65" s="207"/>
      <c r="C65" s="224"/>
      <c r="D65" s="183" t="s">
        <v>29</v>
      </c>
      <c r="E65" s="184"/>
      <c r="F65" s="185"/>
      <c r="G65" s="28">
        <f>SUM(G63:G64)</f>
        <v>270.10000000000002</v>
      </c>
      <c r="H65" s="28">
        <f t="shared" ref="H65:K65" si="7">SUM(H63:H64)</f>
        <v>0</v>
      </c>
      <c r="I65" s="165">
        <f t="shared" si="7"/>
        <v>307.29999999999995</v>
      </c>
      <c r="J65" s="28">
        <f t="shared" si="7"/>
        <v>305</v>
      </c>
      <c r="K65" s="28">
        <f t="shared" si="7"/>
        <v>305</v>
      </c>
      <c r="L65" s="13" t="s">
        <v>26</v>
      </c>
      <c r="M65" s="29" t="s">
        <v>26</v>
      </c>
      <c r="N65" s="29" t="s">
        <v>26</v>
      </c>
      <c r="O65" s="29" t="s">
        <v>26</v>
      </c>
      <c r="P65" s="29" t="s">
        <v>26</v>
      </c>
      <c r="Q65" s="29" t="s">
        <v>26</v>
      </c>
      <c r="R65" s="29" t="s">
        <v>26</v>
      </c>
      <c r="S65" s="105">
        <f>(I65-G65)/G65</f>
        <v>0.1377267678637539</v>
      </c>
    </row>
    <row r="66" spans="1:19" ht="25.5" customHeight="1" x14ac:dyDescent="0.2">
      <c r="A66" s="202"/>
      <c r="B66" s="207"/>
      <c r="C66" s="229" t="s">
        <v>129</v>
      </c>
      <c r="D66" s="214" t="s">
        <v>300</v>
      </c>
      <c r="E66" s="215"/>
      <c r="F66" s="218" t="s">
        <v>28</v>
      </c>
      <c r="G66" s="186"/>
      <c r="H66" s="187"/>
      <c r="I66" s="187"/>
      <c r="J66" s="187"/>
      <c r="K66" s="269"/>
      <c r="L66" s="27" t="s">
        <v>26</v>
      </c>
      <c r="M66" s="151" t="s">
        <v>136</v>
      </c>
      <c r="N66" s="129" t="s">
        <v>327</v>
      </c>
      <c r="O66" s="4" t="s">
        <v>39</v>
      </c>
      <c r="P66" s="135">
        <v>60</v>
      </c>
      <c r="Q66" s="135">
        <v>60</v>
      </c>
      <c r="R66" s="135">
        <v>60</v>
      </c>
      <c r="S66" s="104"/>
    </row>
    <row r="67" spans="1:19" ht="25.5" customHeight="1" x14ac:dyDescent="0.2">
      <c r="A67" s="202"/>
      <c r="B67" s="207"/>
      <c r="C67" s="254"/>
      <c r="D67" s="289"/>
      <c r="E67" s="217"/>
      <c r="F67" s="219"/>
      <c r="G67" s="220"/>
      <c r="H67" s="270"/>
      <c r="I67" s="270"/>
      <c r="J67" s="270"/>
      <c r="K67" s="271"/>
      <c r="L67" s="27" t="s">
        <v>26</v>
      </c>
      <c r="M67" s="151" t="s">
        <v>328</v>
      </c>
      <c r="N67" s="160" t="s">
        <v>329</v>
      </c>
      <c r="O67" s="72" t="s">
        <v>39</v>
      </c>
      <c r="P67" s="135">
        <v>20</v>
      </c>
      <c r="Q67" s="135">
        <v>20</v>
      </c>
      <c r="R67" s="135">
        <v>30</v>
      </c>
      <c r="S67" s="104"/>
    </row>
    <row r="68" spans="1:19" ht="25.5" customHeight="1" x14ac:dyDescent="0.2">
      <c r="A68" s="202"/>
      <c r="B68" s="207"/>
      <c r="C68" s="230"/>
      <c r="D68" s="252"/>
      <c r="E68" s="253"/>
      <c r="F68" s="257"/>
      <c r="G68" s="255"/>
      <c r="H68" s="256"/>
      <c r="I68" s="256"/>
      <c r="J68" s="256"/>
      <c r="K68" s="272"/>
      <c r="L68" s="27" t="s">
        <v>26</v>
      </c>
      <c r="M68" s="151" t="s">
        <v>330</v>
      </c>
      <c r="N68" s="160" t="s">
        <v>331</v>
      </c>
      <c r="O68" s="72" t="s">
        <v>39</v>
      </c>
      <c r="P68" s="135">
        <v>12</v>
      </c>
      <c r="Q68" s="135">
        <v>12</v>
      </c>
      <c r="R68" s="135">
        <v>12</v>
      </c>
      <c r="S68" s="104"/>
    </row>
    <row r="69" spans="1:19" ht="12.75" x14ac:dyDescent="0.2">
      <c r="A69" s="202"/>
      <c r="B69" s="207"/>
      <c r="C69" s="224" t="s">
        <v>129</v>
      </c>
      <c r="D69" s="59">
        <v>188714469</v>
      </c>
      <c r="E69" s="54" t="s">
        <v>21</v>
      </c>
      <c r="F69" s="26" t="s">
        <v>26</v>
      </c>
      <c r="G69" s="8">
        <v>86.5</v>
      </c>
      <c r="H69" s="8"/>
      <c r="I69" s="164">
        <v>360</v>
      </c>
      <c r="J69" s="8">
        <v>509</v>
      </c>
      <c r="K69" s="8">
        <v>509</v>
      </c>
      <c r="L69" s="27" t="s">
        <v>26</v>
      </c>
      <c r="M69" s="44"/>
      <c r="N69" s="45"/>
      <c r="O69" s="46"/>
      <c r="P69" s="50"/>
      <c r="Q69" s="50"/>
      <c r="R69" s="51"/>
      <c r="S69" s="104"/>
    </row>
    <row r="70" spans="1:19" ht="12.75" x14ac:dyDescent="0.2">
      <c r="A70" s="202"/>
      <c r="B70" s="207"/>
      <c r="C70" s="224"/>
      <c r="D70" s="183" t="s">
        <v>29</v>
      </c>
      <c r="E70" s="184"/>
      <c r="F70" s="185"/>
      <c r="G70" s="28">
        <f t="shared" ref="G70:K70" si="8">SUM(G69:G69)</f>
        <v>86.5</v>
      </c>
      <c r="H70" s="28">
        <f t="shared" si="8"/>
        <v>0</v>
      </c>
      <c r="I70" s="165">
        <f t="shared" si="8"/>
        <v>360</v>
      </c>
      <c r="J70" s="28">
        <f t="shared" si="8"/>
        <v>509</v>
      </c>
      <c r="K70" s="28">
        <f t="shared" si="8"/>
        <v>509</v>
      </c>
      <c r="L70" s="13" t="s">
        <v>26</v>
      </c>
      <c r="M70" s="29" t="s">
        <v>26</v>
      </c>
      <c r="N70" s="29" t="s">
        <v>26</v>
      </c>
      <c r="O70" s="29" t="s">
        <v>26</v>
      </c>
      <c r="P70" s="29" t="s">
        <v>26</v>
      </c>
      <c r="Q70" s="29" t="s">
        <v>26</v>
      </c>
      <c r="R70" s="29" t="s">
        <v>26</v>
      </c>
      <c r="S70" s="105">
        <f>(I70-G70)/G70</f>
        <v>3.1618497109826591</v>
      </c>
    </row>
    <row r="71" spans="1:19" ht="12.75" x14ac:dyDescent="0.2">
      <c r="A71" s="202"/>
      <c r="B71" s="207"/>
      <c r="C71" s="229" t="s">
        <v>130</v>
      </c>
      <c r="D71" s="214" t="s">
        <v>109</v>
      </c>
      <c r="E71" s="215"/>
      <c r="F71" s="218" t="s">
        <v>28</v>
      </c>
      <c r="G71" s="186"/>
      <c r="H71" s="187"/>
      <c r="I71" s="187"/>
      <c r="J71" s="187"/>
      <c r="K71" s="187"/>
      <c r="L71" s="235" t="s">
        <v>26</v>
      </c>
      <c r="M71" s="35" t="s">
        <v>137</v>
      </c>
      <c r="N71" s="47" t="s">
        <v>72</v>
      </c>
      <c r="O71" s="4" t="s">
        <v>39</v>
      </c>
      <c r="P71" s="135">
        <v>4000</v>
      </c>
      <c r="Q71" s="135">
        <v>4000</v>
      </c>
      <c r="R71" s="135">
        <v>4000</v>
      </c>
      <c r="S71" s="104"/>
    </row>
    <row r="72" spans="1:19" x14ac:dyDescent="0.2">
      <c r="A72" s="202"/>
      <c r="B72" s="207"/>
      <c r="C72" s="254"/>
      <c r="D72" s="216"/>
      <c r="E72" s="217"/>
      <c r="F72" s="257"/>
      <c r="G72" s="255"/>
      <c r="H72" s="256"/>
      <c r="I72" s="256"/>
      <c r="J72" s="256"/>
      <c r="K72" s="256"/>
      <c r="L72" s="236"/>
      <c r="M72" s="35" t="s">
        <v>244</v>
      </c>
      <c r="N72" s="47" t="s">
        <v>73</v>
      </c>
      <c r="O72" s="4" t="s">
        <v>39</v>
      </c>
      <c r="P72" s="135">
        <v>1400</v>
      </c>
      <c r="Q72" s="135">
        <v>1400</v>
      </c>
      <c r="R72" s="135">
        <v>1400</v>
      </c>
      <c r="S72" s="104"/>
    </row>
    <row r="73" spans="1:19" ht="12.75" x14ac:dyDescent="0.2">
      <c r="A73" s="202"/>
      <c r="B73" s="207"/>
      <c r="C73" s="86"/>
      <c r="D73" s="27">
        <v>188714469</v>
      </c>
      <c r="E73" s="47" t="s">
        <v>21</v>
      </c>
      <c r="F73" s="26" t="s">
        <v>26</v>
      </c>
      <c r="G73" s="8">
        <v>2921.6</v>
      </c>
      <c r="H73" s="8"/>
      <c r="I73" s="164">
        <v>2926.8</v>
      </c>
      <c r="J73" s="87">
        <v>2926</v>
      </c>
      <c r="K73" s="87">
        <v>2926</v>
      </c>
      <c r="L73" s="235" t="s">
        <v>26</v>
      </c>
      <c r="M73" s="44"/>
      <c r="N73" s="45"/>
      <c r="O73" s="46"/>
      <c r="P73" s="50"/>
      <c r="Q73" s="50"/>
      <c r="R73" s="51"/>
      <c r="S73" s="104"/>
    </row>
    <row r="74" spans="1:19" ht="12.75" x14ac:dyDescent="0.2">
      <c r="A74" s="202"/>
      <c r="B74" s="207"/>
      <c r="C74" s="224" t="s">
        <v>130</v>
      </c>
      <c r="D74" s="91">
        <v>188714469</v>
      </c>
      <c r="E74" s="92" t="s">
        <v>22</v>
      </c>
      <c r="F74" s="26" t="s">
        <v>26</v>
      </c>
      <c r="G74" s="8">
        <v>665.8</v>
      </c>
      <c r="H74" s="8"/>
      <c r="I74" s="164"/>
      <c r="J74" s="8">
        <v>699</v>
      </c>
      <c r="K74" s="8">
        <v>699</v>
      </c>
      <c r="L74" s="236"/>
      <c r="M74" s="44"/>
      <c r="N74" s="45"/>
      <c r="O74" s="46"/>
      <c r="P74" s="50"/>
      <c r="Q74" s="50"/>
      <c r="R74" s="51"/>
      <c r="S74" s="104"/>
    </row>
    <row r="75" spans="1:19" ht="12.75" x14ac:dyDescent="0.2">
      <c r="A75" s="202"/>
      <c r="B75" s="207"/>
      <c r="C75" s="224"/>
      <c r="D75" s="183" t="s">
        <v>29</v>
      </c>
      <c r="E75" s="184"/>
      <c r="F75" s="185"/>
      <c r="G75" s="28">
        <f>SUM(G73:G74)</f>
        <v>3587.3999999999996</v>
      </c>
      <c r="H75" s="28">
        <f t="shared" ref="H75" si="9">SUM(H73:H74)</f>
        <v>0</v>
      </c>
      <c r="I75" s="165">
        <f t="shared" ref="I75" si="10">SUM(I73:I74)</f>
        <v>2926.8</v>
      </c>
      <c r="J75" s="28">
        <f t="shared" ref="J75" si="11">SUM(J73:J74)</f>
        <v>3625</v>
      </c>
      <c r="K75" s="28">
        <f t="shared" ref="K75" si="12">SUM(K73:K74)</f>
        <v>3625</v>
      </c>
      <c r="L75" s="13" t="s">
        <v>26</v>
      </c>
      <c r="M75" s="29" t="s">
        <v>26</v>
      </c>
      <c r="N75" s="29" t="s">
        <v>26</v>
      </c>
      <c r="O75" s="29" t="s">
        <v>26</v>
      </c>
      <c r="P75" s="29" t="s">
        <v>26</v>
      </c>
      <c r="Q75" s="29" t="s">
        <v>26</v>
      </c>
      <c r="R75" s="29" t="s">
        <v>26</v>
      </c>
      <c r="S75" s="105">
        <f>(I75-G75)/G75</f>
        <v>-0.18414450577019556</v>
      </c>
    </row>
    <row r="76" spans="1:19" ht="30.75" customHeight="1" x14ac:dyDescent="0.2">
      <c r="A76" s="202"/>
      <c r="B76" s="207"/>
      <c r="C76" s="146" t="s">
        <v>322</v>
      </c>
      <c r="D76" s="214" t="s">
        <v>324</v>
      </c>
      <c r="E76" s="215"/>
      <c r="F76" s="149" t="s">
        <v>28</v>
      </c>
      <c r="G76" s="186"/>
      <c r="H76" s="187"/>
      <c r="I76" s="187"/>
      <c r="J76" s="187"/>
      <c r="K76" s="187"/>
      <c r="L76" s="147" t="s">
        <v>26</v>
      </c>
      <c r="M76" s="151" t="s">
        <v>325</v>
      </c>
      <c r="N76" s="129" t="s">
        <v>323</v>
      </c>
      <c r="O76" s="4" t="s">
        <v>39</v>
      </c>
      <c r="P76" s="135">
        <v>100</v>
      </c>
      <c r="Q76" s="135">
        <v>200</v>
      </c>
      <c r="R76" s="135">
        <v>200</v>
      </c>
      <c r="S76" s="104"/>
    </row>
    <row r="77" spans="1:19" ht="12.75" x14ac:dyDescent="0.2">
      <c r="A77" s="202"/>
      <c r="B77" s="207"/>
      <c r="C77" s="224" t="s">
        <v>322</v>
      </c>
      <c r="D77" s="91">
        <v>188714469</v>
      </c>
      <c r="E77" s="92" t="s">
        <v>22</v>
      </c>
      <c r="F77" s="26" t="s">
        <v>26</v>
      </c>
      <c r="G77" s="8"/>
      <c r="H77" s="8"/>
      <c r="I77" s="164"/>
      <c r="J77" s="8"/>
      <c r="K77" s="8"/>
      <c r="L77" s="148"/>
      <c r="M77" s="44"/>
      <c r="N77" s="45"/>
      <c r="O77" s="46"/>
      <c r="P77" s="50"/>
      <c r="Q77" s="50"/>
      <c r="R77" s="51"/>
      <c r="S77" s="104"/>
    </row>
    <row r="78" spans="1:19" ht="12.75" x14ac:dyDescent="0.2">
      <c r="A78" s="202"/>
      <c r="B78" s="305"/>
      <c r="C78" s="224"/>
      <c r="D78" s="183" t="s">
        <v>29</v>
      </c>
      <c r="E78" s="184"/>
      <c r="F78" s="185"/>
      <c r="G78" s="28">
        <f>SUM(G77:G77)</f>
        <v>0</v>
      </c>
      <c r="H78" s="28">
        <f>SUM(H77:H77)</f>
        <v>0</v>
      </c>
      <c r="I78" s="165">
        <f>SUM(I77:I77)</f>
        <v>0</v>
      </c>
      <c r="J78" s="28">
        <f>SUM(J77:J77)</f>
        <v>0</v>
      </c>
      <c r="K78" s="28">
        <f>SUM(K77:K77)</f>
        <v>0</v>
      </c>
      <c r="L78" s="13" t="s">
        <v>26</v>
      </c>
      <c r="M78" s="29" t="s">
        <v>26</v>
      </c>
      <c r="N78" s="29" t="s">
        <v>26</v>
      </c>
      <c r="O78" s="29" t="s">
        <v>26</v>
      </c>
      <c r="P78" s="29" t="s">
        <v>26</v>
      </c>
      <c r="Q78" s="29" t="s">
        <v>26</v>
      </c>
      <c r="R78" s="29" t="s">
        <v>26</v>
      </c>
      <c r="S78" s="105" t="e">
        <f>(I78-G78)/G78</f>
        <v>#DIV/0!</v>
      </c>
    </row>
    <row r="79" spans="1:19" ht="12.75" x14ac:dyDescent="0.2">
      <c r="A79" s="202"/>
      <c r="B79" s="69" t="s">
        <v>0</v>
      </c>
      <c r="C79" s="294" t="s">
        <v>2</v>
      </c>
      <c r="D79" s="204"/>
      <c r="E79" s="204"/>
      <c r="F79" s="205"/>
      <c r="G79" s="30">
        <f>G17+G21+G28+G34+G42+G45+G48+G55+G61+G65+G70+G75+G78</f>
        <v>7958.9859999999999</v>
      </c>
      <c r="H79" s="30">
        <f t="shared" ref="H79:K79" si="13">H17+H21+H28+H34+H42+H45+H48+H55+H61+H65+H70+H75+H78</f>
        <v>0</v>
      </c>
      <c r="I79" s="166">
        <f t="shared" si="13"/>
        <v>7713.982</v>
      </c>
      <c r="J79" s="30">
        <f t="shared" si="13"/>
        <v>8868.5299999999988</v>
      </c>
      <c r="K79" s="30">
        <f t="shared" si="13"/>
        <v>8868.5299999999988</v>
      </c>
      <c r="L79" s="31" t="s">
        <v>26</v>
      </c>
      <c r="M79" s="32" t="s">
        <v>26</v>
      </c>
      <c r="N79" s="32" t="s">
        <v>26</v>
      </c>
      <c r="O79" s="32" t="s">
        <v>26</v>
      </c>
      <c r="P79" s="32" t="s">
        <v>26</v>
      </c>
      <c r="Q79" s="32" t="s">
        <v>26</v>
      </c>
      <c r="R79" s="32" t="s">
        <v>26</v>
      </c>
      <c r="S79" s="104"/>
    </row>
    <row r="80" spans="1:19" ht="10.5" customHeight="1" x14ac:dyDescent="0.2">
      <c r="A80" s="202"/>
      <c r="B80" s="237" t="s">
        <v>17</v>
      </c>
      <c r="C80" s="284" t="s">
        <v>227</v>
      </c>
      <c r="D80" s="284"/>
      <c r="E80" s="285"/>
      <c r="F80" s="290" t="s">
        <v>108</v>
      </c>
      <c r="G80" s="275"/>
      <c r="H80" s="276"/>
      <c r="I80" s="276"/>
      <c r="J80" s="276"/>
      <c r="K80" s="276"/>
      <c r="L80" s="188" t="s">
        <v>140</v>
      </c>
      <c r="M80" s="33" t="s">
        <v>64</v>
      </c>
      <c r="N80" s="67" t="s">
        <v>200</v>
      </c>
      <c r="O80" s="34" t="s">
        <v>18</v>
      </c>
      <c r="P80" s="77">
        <v>100</v>
      </c>
      <c r="Q80" s="77">
        <v>100</v>
      </c>
      <c r="R80" s="77">
        <v>100</v>
      </c>
      <c r="S80" s="104"/>
    </row>
    <row r="81" spans="1:19" ht="10.5" customHeight="1" x14ac:dyDescent="0.2">
      <c r="A81" s="202"/>
      <c r="B81" s="238"/>
      <c r="C81" s="233"/>
      <c r="D81" s="233"/>
      <c r="E81" s="286"/>
      <c r="F81" s="189"/>
      <c r="G81" s="277"/>
      <c r="H81" s="278"/>
      <c r="I81" s="278"/>
      <c r="J81" s="278"/>
      <c r="K81" s="278"/>
      <c r="L81" s="189"/>
      <c r="M81" s="33" t="s">
        <v>138</v>
      </c>
      <c r="N81" s="67" t="s">
        <v>116</v>
      </c>
      <c r="O81" s="34" t="s">
        <v>18</v>
      </c>
      <c r="P81" s="77">
        <v>100</v>
      </c>
      <c r="Q81" s="77">
        <v>100</v>
      </c>
      <c r="R81" s="77">
        <v>100</v>
      </c>
      <c r="S81" s="104"/>
    </row>
    <row r="82" spans="1:19" ht="10.5" customHeight="1" x14ac:dyDescent="0.2">
      <c r="A82" s="202"/>
      <c r="B82" s="239"/>
      <c r="C82" s="248"/>
      <c r="D82" s="248"/>
      <c r="E82" s="249"/>
      <c r="F82" s="240"/>
      <c r="G82" s="279"/>
      <c r="H82" s="280"/>
      <c r="I82" s="280"/>
      <c r="J82" s="280"/>
      <c r="K82" s="280"/>
      <c r="L82" s="240"/>
      <c r="M82" s="33" t="s">
        <v>139</v>
      </c>
      <c r="N82" s="84" t="s">
        <v>201</v>
      </c>
      <c r="O82" s="34" t="s">
        <v>18</v>
      </c>
      <c r="P82" s="77">
        <v>100</v>
      </c>
      <c r="Q82" s="77">
        <v>100</v>
      </c>
      <c r="R82" s="77">
        <v>100</v>
      </c>
      <c r="S82" s="104"/>
    </row>
    <row r="83" spans="1:19" ht="10.5" customHeight="1" x14ac:dyDescent="0.2">
      <c r="A83" s="202"/>
      <c r="B83" s="206" t="s">
        <v>17</v>
      </c>
      <c r="C83" s="212" t="s">
        <v>0</v>
      </c>
      <c r="D83" s="214" t="s">
        <v>301</v>
      </c>
      <c r="E83" s="215"/>
      <c r="F83" s="218" t="s">
        <v>28</v>
      </c>
      <c r="G83" s="186"/>
      <c r="H83" s="187"/>
      <c r="I83" s="187"/>
      <c r="J83" s="187"/>
      <c r="K83" s="187"/>
      <c r="L83" s="235" t="s">
        <v>26</v>
      </c>
      <c r="M83" s="35" t="s">
        <v>241</v>
      </c>
      <c r="N83" s="47" t="s">
        <v>229</v>
      </c>
      <c r="O83" s="4" t="s">
        <v>39</v>
      </c>
      <c r="P83" s="85">
        <v>85</v>
      </c>
      <c r="Q83" s="85">
        <v>85</v>
      </c>
      <c r="R83" s="85">
        <v>85</v>
      </c>
      <c r="S83" s="104"/>
    </row>
    <row r="84" spans="1:19" ht="10.5" customHeight="1" x14ac:dyDescent="0.2">
      <c r="A84" s="202"/>
      <c r="B84" s="207"/>
      <c r="C84" s="213"/>
      <c r="D84" s="216"/>
      <c r="E84" s="217"/>
      <c r="F84" s="219"/>
      <c r="G84" s="220"/>
      <c r="H84" s="221"/>
      <c r="I84" s="221"/>
      <c r="J84" s="221"/>
      <c r="K84" s="221"/>
      <c r="L84" s="236"/>
      <c r="M84" s="35" t="s">
        <v>242</v>
      </c>
      <c r="N84" s="47" t="s">
        <v>230</v>
      </c>
      <c r="O84" s="4" t="s">
        <v>39</v>
      </c>
      <c r="P84" s="85">
        <v>8</v>
      </c>
      <c r="Q84" s="85">
        <v>8</v>
      </c>
      <c r="R84" s="85">
        <v>8</v>
      </c>
      <c r="S84" s="104"/>
    </row>
    <row r="85" spans="1:19" ht="10.5" customHeight="1" x14ac:dyDescent="0.2">
      <c r="A85" s="202"/>
      <c r="B85" s="207"/>
      <c r="C85" s="213"/>
      <c r="D85" s="216"/>
      <c r="E85" s="217"/>
      <c r="F85" s="219"/>
      <c r="G85" s="220"/>
      <c r="H85" s="221"/>
      <c r="I85" s="221"/>
      <c r="J85" s="221"/>
      <c r="K85" s="221"/>
      <c r="L85" s="236"/>
      <c r="M85" s="35" t="s">
        <v>250</v>
      </c>
      <c r="N85" s="47" t="s">
        <v>53</v>
      </c>
      <c r="O85" s="4" t="s">
        <v>39</v>
      </c>
      <c r="P85" s="85">
        <v>70</v>
      </c>
      <c r="Q85" s="85">
        <v>70</v>
      </c>
      <c r="R85" s="85">
        <v>70</v>
      </c>
      <c r="S85" s="104"/>
    </row>
    <row r="86" spans="1:19" ht="10.5" customHeight="1" x14ac:dyDescent="0.2">
      <c r="A86" s="202"/>
      <c r="B86" s="207"/>
      <c r="C86" s="213"/>
      <c r="D86" s="216"/>
      <c r="E86" s="217"/>
      <c r="F86" s="219"/>
      <c r="G86" s="220"/>
      <c r="H86" s="221"/>
      <c r="I86" s="221"/>
      <c r="J86" s="221"/>
      <c r="K86" s="221"/>
      <c r="L86" s="236"/>
      <c r="M86" s="35" t="s">
        <v>251</v>
      </c>
      <c r="N86" s="47" t="s">
        <v>55</v>
      </c>
      <c r="O86" s="4" t="s">
        <v>39</v>
      </c>
      <c r="P86" s="85">
        <v>16</v>
      </c>
      <c r="Q86" s="85">
        <v>16</v>
      </c>
      <c r="R86" s="85">
        <v>16</v>
      </c>
      <c r="S86" s="104"/>
    </row>
    <row r="87" spans="1:19" ht="10.5" customHeight="1" x14ac:dyDescent="0.2">
      <c r="A87" s="202"/>
      <c r="B87" s="207"/>
      <c r="C87" s="213"/>
      <c r="D87" s="216"/>
      <c r="E87" s="217"/>
      <c r="F87" s="219"/>
      <c r="G87" s="220"/>
      <c r="H87" s="221"/>
      <c r="I87" s="221"/>
      <c r="J87" s="221"/>
      <c r="K87" s="221"/>
      <c r="L87" s="236"/>
      <c r="M87" s="35" t="s">
        <v>252</v>
      </c>
      <c r="N87" s="47" t="s">
        <v>54</v>
      </c>
      <c r="O87" s="4" t="s">
        <v>19</v>
      </c>
      <c r="P87" s="85">
        <v>172</v>
      </c>
      <c r="Q87" s="85">
        <v>180</v>
      </c>
      <c r="R87" s="85">
        <v>180</v>
      </c>
      <c r="S87" s="104"/>
    </row>
    <row r="88" spans="1:19" ht="12.75" x14ac:dyDescent="0.2">
      <c r="A88" s="202"/>
      <c r="B88" s="207"/>
      <c r="C88" s="224" t="s">
        <v>0</v>
      </c>
      <c r="D88" s="53">
        <v>271759610</v>
      </c>
      <c r="E88" s="36" t="s">
        <v>21</v>
      </c>
      <c r="F88" s="26" t="s">
        <v>26</v>
      </c>
      <c r="G88" s="8">
        <v>1447.9</v>
      </c>
      <c r="H88" s="8"/>
      <c r="I88" s="164">
        <v>1736.6</v>
      </c>
      <c r="J88" s="8">
        <v>1845</v>
      </c>
      <c r="K88" s="8">
        <v>2029.5</v>
      </c>
      <c r="L88" s="26" t="s">
        <v>26</v>
      </c>
      <c r="M88" s="44"/>
      <c r="N88" s="58"/>
      <c r="O88" s="46"/>
      <c r="P88" s="50"/>
      <c r="Q88" s="50"/>
      <c r="R88" s="51"/>
      <c r="S88" s="104"/>
    </row>
    <row r="89" spans="1:19" ht="12.75" x14ac:dyDescent="0.2">
      <c r="A89" s="202"/>
      <c r="B89" s="207"/>
      <c r="C89" s="224"/>
      <c r="D89" s="91">
        <v>271759610</v>
      </c>
      <c r="E89" s="47" t="s">
        <v>22</v>
      </c>
      <c r="F89" s="26" t="s">
        <v>26</v>
      </c>
      <c r="G89" s="8">
        <v>151.994</v>
      </c>
      <c r="H89" s="8"/>
      <c r="I89" s="164">
        <v>120.34699999999999</v>
      </c>
      <c r="J89" s="8">
        <v>180.4</v>
      </c>
      <c r="K89" s="8">
        <v>198.4</v>
      </c>
      <c r="L89" s="26" t="s">
        <v>26</v>
      </c>
      <c r="M89" s="44"/>
      <c r="N89" s="58"/>
      <c r="O89" s="46"/>
      <c r="P89" s="50"/>
      <c r="Q89" s="50"/>
      <c r="R89" s="51"/>
      <c r="S89" s="104"/>
    </row>
    <row r="90" spans="1:19" ht="12.75" x14ac:dyDescent="0.2">
      <c r="A90" s="202"/>
      <c r="B90" s="207"/>
      <c r="C90" s="224"/>
      <c r="D90" s="53">
        <v>271759610</v>
      </c>
      <c r="E90" s="36" t="s">
        <v>24</v>
      </c>
      <c r="F90" s="26" t="s">
        <v>26</v>
      </c>
      <c r="G90" s="8">
        <v>70.2</v>
      </c>
      <c r="H90" s="8"/>
      <c r="I90" s="164">
        <v>65.5</v>
      </c>
      <c r="J90" s="8">
        <v>72</v>
      </c>
      <c r="K90" s="8">
        <v>80</v>
      </c>
      <c r="L90" s="26" t="s">
        <v>26</v>
      </c>
      <c r="M90" s="44"/>
      <c r="N90" s="58"/>
      <c r="O90" s="46"/>
      <c r="P90" s="50"/>
      <c r="Q90" s="50"/>
      <c r="R90" s="51"/>
      <c r="S90" s="104"/>
    </row>
    <row r="91" spans="1:19" ht="12.75" x14ac:dyDescent="0.2">
      <c r="A91" s="202"/>
      <c r="B91" s="207"/>
      <c r="C91" s="224"/>
      <c r="D91" s="183" t="s">
        <v>29</v>
      </c>
      <c r="E91" s="184"/>
      <c r="F91" s="185"/>
      <c r="G91" s="28">
        <f>SUM(G88:G90)</f>
        <v>1670.0940000000001</v>
      </c>
      <c r="H91" s="28">
        <f t="shared" ref="H91:K91" si="14">SUM(H88:H90)</f>
        <v>0</v>
      </c>
      <c r="I91" s="165">
        <f t="shared" si="14"/>
        <v>1922.4469999999999</v>
      </c>
      <c r="J91" s="28">
        <f t="shared" si="14"/>
        <v>2097.4</v>
      </c>
      <c r="K91" s="28">
        <f t="shared" si="14"/>
        <v>2307.9</v>
      </c>
      <c r="L91" s="13" t="s">
        <v>26</v>
      </c>
      <c r="M91" s="29" t="s">
        <v>26</v>
      </c>
      <c r="N91" s="29" t="s">
        <v>26</v>
      </c>
      <c r="O91" s="29" t="s">
        <v>26</v>
      </c>
      <c r="P91" s="29" t="s">
        <v>26</v>
      </c>
      <c r="Q91" s="29" t="s">
        <v>26</v>
      </c>
      <c r="R91" s="29" t="s">
        <v>26</v>
      </c>
      <c r="S91" s="105">
        <f>(I91-G91)/G91</f>
        <v>0.15110107574783205</v>
      </c>
    </row>
    <row r="92" spans="1:19" ht="9" customHeight="1" x14ac:dyDescent="0.2">
      <c r="A92" s="202"/>
      <c r="B92" s="207"/>
      <c r="C92" s="229" t="s">
        <v>17</v>
      </c>
      <c r="D92" s="214" t="s">
        <v>302</v>
      </c>
      <c r="E92" s="215"/>
      <c r="F92" s="218" t="s">
        <v>28</v>
      </c>
      <c r="G92" s="186"/>
      <c r="H92" s="187"/>
      <c r="I92" s="187"/>
      <c r="J92" s="187"/>
      <c r="K92" s="187"/>
      <c r="L92" s="235" t="s">
        <v>26</v>
      </c>
      <c r="M92" s="35" t="s">
        <v>245</v>
      </c>
      <c r="N92" s="47" t="s">
        <v>231</v>
      </c>
      <c r="O92" s="4" t="s">
        <v>19</v>
      </c>
      <c r="P92" s="135">
        <v>12</v>
      </c>
      <c r="Q92" s="135">
        <v>13</v>
      </c>
      <c r="R92" s="135">
        <v>15</v>
      </c>
      <c r="S92" s="104"/>
    </row>
    <row r="93" spans="1:19" ht="9" customHeight="1" x14ac:dyDescent="0.2">
      <c r="A93" s="202"/>
      <c r="B93" s="207"/>
      <c r="C93" s="254"/>
      <c r="D93" s="216"/>
      <c r="E93" s="217"/>
      <c r="F93" s="219"/>
      <c r="G93" s="220"/>
      <c r="H93" s="221"/>
      <c r="I93" s="221"/>
      <c r="J93" s="221"/>
      <c r="K93" s="221"/>
      <c r="L93" s="236"/>
      <c r="M93" s="151" t="s">
        <v>141</v>
      </c>
      <c r="N93" s="47" t="s">
        <v>215</v>
      </c>
      <c r="O93" s="4" t="s">
        <v>19</v>
      </c>
      <c r="P93" s="135">
        <v>12</v>
      </c>
      <c r="Q93" s="135">
        <v>13</v>
      </c>
      <c r="R93" s="135">
        <v>15</v>
      </c>
      <c r="S93" s="104"/>
    </row>
    <row r="94" spans="1:19" ht="12.75" x14ac:dyDescent="0.2">
      <c r="A94" s="202"/>
      <c r="B94" s="207"/>
      <c r="C94" s="224" t="s">
        <v>17</v>
      </c>
      <c r="D94" s="53">
        <v>190986017</v>
      </c>
      <c r="E94" s="36" t="s">
        <v>21</v>
      </c>
      <c r="F94" s="26" t="s">
        <v>26</v>
      </c>
      <c r="G94" s="8">
        <v>37.700000000000003</v>
      </c>
      <c r="H94" s="8"/>
      <c r="I94" s="164">
        <v>40</v>
      </c>
      <c r="J94" s="8">
        <v>61.8</v>
      </c>
      <c r="K94" s="8">
        <v>61.8</v>
      </c>
      <c r="L94" s="26" t="s">
        <v>26</v>
      </c>
      <c r="M94" s="44"/>
      <c r="N94" s="58"/>
      <c r="O94" s="46"/>
      <c r="P94" s="50"/>
      <c r="Q94" s="50"/>
      <c r="R94" s="51"/>
      <c r="S94" s="104"/>
    </row>
    <row r="95" spans="1:19" ht="12.75" x14ac:dyDescent="0.2">
      <c r="A95" s="202"/>
      <c r="B95" s="207"/>
      <c r="C95" s="224"/>
      <c r="D95" s="183" t="s">
        <v>29</v>
      </c>
      <c r="E95" s="184"/>
      <c r="F95" s="185"/>
      <c r="G95" s="28">
        <f t="shared" ref="G95:K95" si="15">SUM(G94:G94)</f>
        <v>37.700000000000003</v>
      </c>
      <c r="H95" s="28">
        <f t="shared" si="15"/>
        <v>0</v>
      </c>
      <c r="I95" s="165">
        <f t="shared" si="15"/>
        <v>40</v>
      </c>
      <c r="J95" s="28">
        <f t="shared" si="15"/>
        <v>61.8</v>
      </c>
      <c r="K95" s="28">
        <f t="shared" si="15"/>
        <v>61.8</v>
      </c>
      <c r="L95" s="13" t="s">
        <v>26</v>
      </c>
      <c r="M95" s="29" t="s">
        <v>26</v>
      </c>
      <c r="N95" s="29" t="s">
        <v>26</v>
      </c>
      <c r="O95" s="29" t="s">
        <v>26</v>
      </c>
      <c r="P95" s="29" t="s">
        <v>26</v>
      </c>
      <c r="Q95" s="29" t="s">
        <v>26</v>
      </c>
      <c r="R95" s="29" t="s">
        <v>26</v>
      </c>
      <c r="S95" s="105">
        <f>(I95-G95)/G95</f>
        <v>6.1007957559681615E-2</v>
      </c>
    </row>
    <row r="96" spans="1:19" x14ac:dyDescent="0.2">
      <c r="A96" s="202"/>
      <c r="B96" s="207"/>
      <c r="C96" s="60" t="s">
        <v>34</v>
      </c>
      <c r="D96" s="214" t="s">
        <v>303</v>
      </c>
      <c r="E96" s="215"/>
      <c r="F96" s="61" t="s">
        <v>28</v>
      </c>
      <c r="G96" s="186"/>
      <c r="H96" s="187"/>
      <c r="I96" s="187"/>
      <c r="J96" s="187"/>
      <c r="K96" s="187"/>
      <c r="L96" s="26" t="s">
        <v>26</v>
      </c>
      <c r="M96" s="35" t="s">
        <v>246</v>
      </c>
      <c r="N96" s="47" t="s">
        <v>232</v>
      </c>
      <c r="O96" s="4" t="s">
        <v>39</v>
      </c>
      <c r="P96" s="85">
        <v>70</v>
      </c>
      <c r="Q96" s="85">
        <v>75</v>
      </c>
      <c r="R96" s="85">
        <v>80</v>
      </c>
      <c r="S96" s="104"/>
    </row>
    <row r="97" spans="1:19" ht="12.75" x14ac:dyDescent="0.2">
      <c r="A97" s="202"/>
      <c r="B97" s="207"/>
      <c r="C97" s="224" t="s">
        <v>34</v>
      </c>
      <c r="D97" s="53">
        <v>171697549</v>
      </c>
      <c r="E97" s="36" t="s">
        <v>21</v>
      </c>
      <c r="F97" s="26" t="s">
        <v>26</v>
      </c>
      <c r="G97" s="8">
        <v>258.89999999999998</v>
      </c>
      <c r="H97" s="8"/>
      <c r="I97" s="164">
        <v>308.3</v>
      </c>
      <c r="J97" s="8">
        <v>347.5</v>
      </c>
      <c r="K97" s="8">
        <v>382.5</v>
      </c>
      <c r="L97" s="26" t="s">
        <v>26</v>
      </c>
      <c r="M97" s="44"/>
      <c r="N97" s="58"/>
      <c r="O97" s="46"/>
      <c r="P97" s="50"/>
      <c r="Q97" s="50"/>
      <c r="R97" s="51"/>
      <c r="S97" s="104"/>
    </row>
    <row r="98" spans="1:19" ht="12.75" x14ac:dyDescent="0.2">
      <c r="A98" s="202"/>
      <c r="B98" s="207"/>
      <c r="C98" s="224"/>
      <c r="D98" s="91">
        <v>171697549</v>
      </c>
      <c r="E98" s="47" t="s">
        <v>22</v>
      </c>
      <c r="F98" s="26" t="s">
        <v>26</v>
      </c>
      <c r="G98" s="8">
        <v>24.678999999999998</v>
      </c>
      <c r="H98" s="8"/>
      <c r="I98" s="164">
        <v>25.001000000000001</v>
      </c>
      <c r="J98" s="8">
        <v>25</v>
      </c>
      <c r="K98" s="8">
        <v>25</v>
      </c>
      <c r="L98" s="26" t="s">
        <v>26</v>
      </c>
      <c r="M98" s="44"/>
      <c r="N98" s="58"/>
      <c r="O98" s="46"/>
      <c r="P98" s="50"/>
      <c r="Q98" s="50"/>
      <c r="R98" s="51"/>
      <c r="S98" s="104"/>
    </row>
    <row r="99" spans="1:19" ht="12.75" x14ac:dyDescent="0.2">
      <c r="A99" s="202"/>
      <c r="B99" s="207"/>
      <c r="C99" s="224"/>
      <c r="D99" s="53">
        <v>171697549</v>
      </c>
      <c r="E99" s="36" t="s">
        <v>24</v>
      </c>
      <c r="F99" s="26" t="s">
        <v>26</v>
      </c>
      <c r="G99" s="8">
        <v>19</v>
      </c>
      <c r="H99" s="8"/>
      <c r="I99" s="164">
        <v>14</v>
      </c>
      <c r="J99" s="8">
        <v>14</v>
      </c>
      <c r="K99" s="8">
        <v>15</v>
      </c>
      <c r="L99" s="26" t="s">
        <v>26</v>
      </c>
      <c r="M99" s="44"/>
      <c r="N99" s="58"/>
      <c r="O99" s="46"/>
      <c r="P99" s="50"/>
      <c r="Q99" s="50"/>
      <c r="R99" s="51"/>
      <c r="S99" s="104"/>
    </row>
    <row r="100" spans="1:19" ht="12.75" x14ac:dyDescent="0.2">
      <c r="A100" s="202"/>
      <c r="B100" s="207"/>
      <c r="C100" s="224"/>
      <c r="D100" s="183" t="s">
        <v>29</v>
      </c>
      <c r="E100" s="184"/>
      <c r="F100" s="185"/>
      <c r="G100" s="28">
        <f>SUM(G97:G99)</f>
        <v>302.57899999999995</v>
      </c>
      <c r="H100" s="28">
        <f t="shared" ref="H100" si="16">SUM(H97:H99)</f>
        <v>0</v>
      </c>
      <c r="I100" s="165">
        <f t="shared" ref="I100" si="17">SUM(I97:I99)</f>
        <v>347.30099999999999</v>
      </c>
      <c r="J100" s="28">
        <f t="shared" ref="J100" si="18">SUM(J97:J99)</f>
        <v>386.5</v>
      </c>
      <c r="K100" s="28">
        <f t="shared" ref="K100" si="19">SUM(K97:K99)</f>
        <v>422.5</v>
      </c>
      <c r="L100" s="13" t="s">
        <v>26</v>
      </c>
      <c r="M100" s="29" t="s">
        <v>26</v>
      </c>
      <c r="N100" s="29" t="s">
        <v>26</v>
      </c>
      <c r="O100" s="29" t="s">
        <v>26</v>
      </c>
      <c r="P100" s="29" t="s">
        <v>26</v>
      </c>
      <c r="Q100" s="29" t="s">
        <v>26</v>
      </c>
      <c r="R100" s="29" t="s">
        <v>26</v>
      </c>
      <c r="S100" s="105">
        <f>(I100-G100)/G100</f>
        <v>0.14780272259476052</v>
      </c>
    </row>
    <row r="101" spans="1:19" ht="12.75" x14ac:dyDescent="0.2">
      <c r="A101" s="202"/>
      <c r="B101" s="69" t="s">
        <v>17</v>
      </c>
      <c r="C101" s="204" t="s">
        <v>2</v>
      </c>
      <c r="D101" s="204"/>
      <c r="E101" s="204"/>
      <c r="F101" s="205"/>
      <c r="G101" s="30">
        <f>G100+G95+G91</f>
        <v>2010.373</v>
      </c>
      <c r="H101" s="30">
        <f>H100+H95+H91</f>
        <v>0</v>
      </c>
      <c r="I101" s="166">
        <f>I100+I95+I91</f>
        <v>2309.748</v>
      </c>
      <c r="J101" s="30">
        <f>J100+J95+J91</f>
        <v>2545.7000000000003</v>
      </c>
      <c r="K101" s="30">
        <f>K100+K95+K91</f>
        <v>2792.2000000000003</v>
      </c>
      <c r="L101" s="31" t="s">
        <v>26</v>
      </c>
      <c r="M101" s="32" t="s">
        <v>26</v>
      </c>
      <c r="N101" s="32" t="s">
        <v>26</v>
      </c>
      <c r="O101" s="32" t="s">
        <v>26</v>
      </c>
      <c r="P101" s="32" t="s">
        <v>26</v>
      </c>
      <c r="Q101" s="32" t="s">
        <v>26</v>
      </c>
      <c r="R101" s="32" t="s">
        <v>26</v>
      </c>
      <c r="S101" s="104"/>
    </row>
    <row r="102" spans="1:19" ht="12.75" x14ac:dyDescent="0.2">
      <c r="A102" s="202"/>
      <c r="B102" s="63" t="s">
        <v>34</v>
      </c>
      <c r="C102" s="203" t="s">
        <v>75</v>
      </c>
      <c r="D102" s="203"/>
      <c r="E102" s="203"/>
      <c r="F102" s="75" t="s">
        <v>25</v>
      </c>
      <c r="G102" s="25"/>
      <c r="H102" s="25"/>
      <c r="I102" s="167"/>
      <c r="J102" s="25"/>
      <c r="K102" s="25"/>
      <c r="L102" s="76" t="s">
        <v>253</v>
      </c>
      <c r="M102" s="33" t="s">
        <v>180</v>
      </c>
      <c r="N102" s="67" t="s">
        <v>117</v>
      </c>
      <c r="O102" s="34" t="s">
        <v>18</v>
      </c>
      <c r="P102" s="77">
        <v>13</v>
      </c>
      <c r="Q102" s="77">
        <v>12.5</v>
      </c>
      <c r="R102" s="77">
        <v>12</v>
      </c>
      <c r="S102" s="104"/>
    </row>
    <row r="103" spans="1:19" ht="25.5" customHeight="1" x14ac:dyDescent="0.2">
      <c r="A103" s="202"/>
      <c r="B103" s="206" t="s">
        <v>34</v>
      </c>
      <c r="C103" s="212" t="s">
        <v>0</v>
      </c>
      <c r="D103" s="214" t="s">
        <v>76</v>
      </c>
      <c r="E103" s="215"/>
      <c r="F103" s="218" t="s">
        <v>28</v>
      </c>
      <c r="G103" s="186"/>
      <c r="H103" s="187"/>
      <c r="I103" s="187"/>
      <c r="J103" s="187"/>
      <c r="K103" s="269"/>
      <c r="L103" s="324" t="s">
        <v>26</v>
      </c>
      <c r="M103" s="35" t="s">
        <v>142</v>
      </c>
      <c r="N103" s="47" t="s">
        <v>77</v>
      </c>
      <c r="O103" s="4" t="s">
        <v>39</v>
      </c>
      <c r="P103" s="135">
        <v>30</v>
      </c>
      <c r="Q103" s="135">
        <v>40</v>
      </c>
      <c r="R103" s="135">
        <v>60</v>
      </c>
      <c r="S103" s="104"/>
    </row>
    <row r="104" spans="1:19" ht="25.5" customHeight="1" x14ac:dyDescent="0.2">
      <c r="A104" s="202"/>
      <c r="B104" s="207"/>
      <c r="C104" s="262"/>
      <c r="D104" s="252"/>
      <c r="E104" s="253"/>
      <c r="F104" s="257"/>
      <c r="G104" s="255"/>
      <c r="H104" s="256"/>
      <c r="I104" s="256"/>
      <c r="J104" s="256"/>
      <c r="K104" s="272"/>
      <c r="L104" s="325"/>
      <c r="M104" s="35" t="s">
        <v>264</v>
      </c>
      <c r="N104" s="47" t="s">
        <v>202</v>
      </c>
      <c r="O104" s="4" t="s">
        <v>39</v>
      </c>
      <c r="P104" s="135">
        <v>50</v>
      </c>
      <c r="Q104" s="135">
        <v>60</v>
      </c>
      <c r="R104" s="135">
        <v>60</v>
      </c>
      <c r="S104" s="104"/>
    </row>
    <row r="105" spans="1:19" ht="12.75" x14ac:dyDescent="0.2">
      <c r="A105" s="202"/>
      <c r="B105" s="207"/>
      <c r="C105" s="224" t="s">
        <v>0</v>
      </c>
      <c r="D105" s="53">
        <v>188714469</v>
      </c>
      <c r="E105" s="36" t="s">
        <v>22</v>
      </c>
      <c r="F105" s="26" t="s">
        <v>26</v>
      </c>
      <c r="G105" s="8">
        <v>105.7</v>
      </c>
      <c r="H105" s="8"/>
      <c r="I105" s="164">
        <v>107.2</v>
      </c>
      <c r="J105" s="8">
        <v>112.56</v>
      </c>
      <c r="K105" s="8">
        <v>123.82</v>
      </c>
      <c r="L105" s="26" t="s">
        <v>26</v>
      </c>
      <c r="M105" s="44"/>
      <c r="N105" s="58"/>
      <c r="O105" s="46"/>
      <c r="P105" s="50"/>
      <c r="Q105" s="50"/>
      <c r="R105" s="51"/>
      <c r="S105" s="104"/>
    </row>
    <row r="106" spans="1:19" ht="12.75" x14ac:dyDescent="0.2">
      <c r="A106" s="202"/>
      <c r="B106" s="207"/>
      <c r="C106" s="224"/>
      <c r="D106" s="183" t="s">
        <v>29</v>
      </c>
      <c r="E106" s="184"/>
      <c r="F106" s="185"/>
      <c r="G106" s="28">
        <f t="shared" ref="G106:K106" si="20">SUM(G105:G105)</f>
        <v>105.7</v>
      </c>
      <c r="H106" s="28">
        <f t="shared" si="20"/>
        <v>0</v>
      </c>
      <c r="I106" s="165">
        <f t="shared" si="20"/>
        <v>107.2</v>
      </c>
      <c r="J106" s="28">
        <f t="shared" si="20"/>
        <v>112.56</v>
      </c>
      <c r="K106" s="28">
        <f t="shared" si="20"/>
        <v>123.82</v>
      </c>
      <c r="L106" s="13" t="s">
        <v>26</v>
      </c>
      <c r="M106" s="29" t="s">
        <v>26</v>
      </c>
      <c r="N106" s="29" t="s">
        <v>26</v>
      </c>
      <c r="O106" s="29" t="s">
        <v>26</v>
      </c>
      <c r="P106" s="29" t="s">
        <v>26</v>
      </c>
      <c r="Q106" s="29" t="s">
        <v>26</v>
      </c>
      <c r="R106" s="29" t="s">
        <v>26</v>
      </c>
      <c r="S106" s="105">
        <f>(I106-G106)/G106</f>
        <v>1.4191106906338694E-2</v>
      </c>
    </row>
    <row r="107" spans="1:19" ht="12.75" x14ac:dyDescent="0.2">
      <c r="A107" s="202"/>
      <c r="B107" s="69" t="s">
        <v>34</v>
      </c>
      <c r="C107" s="204" t="s">
        <v>2</v>
      </c>
      <c r="D107" s="204"/>
      <c r="E107" s="204"/>
      <c r="F107" s="205"/>
      <c r="G107" s="28">
        <f>G106</f>
        <v>105.7</v>
      </c>
      <c r="H107" s="28">
        <f t="shared" ref="H107:K107" si="21">H106</f>
        <v>0</v>
      </c>
      <c r="I107" s="165">
        <f t="shared" si="21"/>
        <v>107.2</v>
      </c>
      <c r="J107" s="28">
        <f t="shared" si="21"/>
        <v>112.56</v>
      </c>
      <c r="K107" s="28">
        <f t="shared" si="21"/>
        <v>123.82</v>
      </c>
      <c r="L107" s="31" t="s">
        <v>26</v>
      </c>
      <c r="M107" s="32" t="s">
        <v>26</v>
      </c>
      <c r="N107" s="32" t="s">
        <v>26</v>
      </c>
      <c r="O107" s="32" t="s">
        <v>26</v>
      </c>
      <c r="P107" s="32" t="s">
        <v>26</v>
      </c>
      <c r="Q107" s="32" t="s">
        <v>26</v>
      </c>
      <c r="R107" s="32" t="s">
        <v>26</v>
      </c>
      <c r="S107" s="104"/>
    </row>
    <row r="108" spans="1:19" ht="24.75" customHeight="1" x14ac:dyDescent="0.2">
      <c r="A108" s="202"/>
      <c r="B108" s="63" t="s">
        <v>35</v>
      </c>
      <c r="C108" s="203" t="s">
        <v>78</v>
      </c>
      <c r="D108" s="203"/>
      <c r="E108" s="203"/>
      <c r="F108" s="75" t="s">
        <v>25</v>
      </c>
      <c r="G108" s="25"/>
      <c r="H108" s="25"/>
      <c r="I108" s="167"/>
      <c r="J108" s="25"/>
      <c r="K108" s="25"/>
      <c r="L108" s="76" t="s">
        <v>198</v>
      </c>
      <c r="M108" s="33" t="s">
        <v>74</v>
      </c>
      <c r="N108" s="67" t="s">
        <v>144</v>
      </c>
      <c r="O108" s="34" t="s">
        <v>39</v>
      </c>
      <c r="P108" s="77">
        <v>13</v>
      </c>
      <c r="Q108" s="77">
        <v>14</v>
      </c>
      <c r="R108" s="77">
        <v>15</v>
      </c>
      <c r="S108" s="104"/>
    </row>
    <row r="109" spans="1:19" ht="25.5" customHeight="1" x14ac:dyDescent="0.2">
      <c r="A109" s="202"/>
      <c r="B109" s="206" t="s">
        <v>35</v>
      </c>
      <c r="C109" s="62" t="s">
        <v>0</v>
      </c>
      <c r="D109" s="214" t="s">
        <v>304</v>
      </c>
      <c r="E109" s="215"/>
      <c r="F109" s="61" t="s">
        <v>114</v>
      </c>
      <c r="G109" s="186"/>
      <c r="H109" s="187"/>
      <c r="I109" s="187"/>
      <c r="J109" s="187"/>
      <c r="K109" s="187"/>
      <c r="L109" s="64" t="s">
        <v>198</v>
      </c>
      <c r="M109" s="35" t="s">
        <v>256</v>
      </c>
      <c r="N109" s="47" t="s">
        <v>143</v>
      </c>
      <c r="O109" s="4" t="s">
        <v>19</v>
      </c>
      <c r="P109" s="4">
        <v>2</v>
      </c>
      <c r="Q109" s="4">
        <v>4</v>
      </c>
      <c r="R109" s="4">
        <v>3</v>
      </c>
      <c r="S109" s="104"/>
    </row>
    <row r="110" spans="1:19" ht="12.75" x14ac:dyDescent="0.2">
      <c r="A110" s="202"/>
      <c r="B110" s="207"/>
      <c r="C110" s="224" t="s">
        <v>0</v>
      </c>
      <c r="D110" s="53">
        <v>188714469</v>
      </c>
      <c r="E110" s="36" t="s">
        <v>21</v>
      </c>
      <c r="F110" s="26" t="s">
        <v>26</v>
      </c>
      <c r="G110" s="8">
        <v>10</v>
      </c>
      <c r="H110" s="8"/>
      <c r="I110" s="164">
        <v>21</v>
      </c>
      <c r="J110" s="8">
        <v>10</v>
      </c>
      <c r="K110" s="8">
        <v>10</v>
      </c>
      <c r="L110" s="26" t="s">
        <v>26</v>
      </c>
      <c r="M110" s="44"/>
      <c r="N110" s="58"/>
      <c r="O110" s="46"/>
      <c r="P110" s="50"/>
      <c r="Q110" s="50"/>
      <c r="R110" s="51"/>
      <c r="S110" s="104"/>
    </row>
    <row r="111" spans="1:19" ht="12.75" x14ac:dyDescent="0.2">
      <c r="A111" s="202"/>
      <c r="B111" s="207"/>
      <c r="C111" s="224"/>
      <c r="D111" s="183" t="s">
        <v>29</v>
      </c>
      <c r="E111" s="184"/>
      <c r="F111" s="185"/>
      <c r="G111" s="28">
        <f t="shared" ref="G111:K111" si="22">SUM(G110:G110)</f>
        <v>10</v>
      </c>
      <c r="H111" s="28">
        <f t="shared" si="22"/>
        <v>0</v>
      </c>
      <c r="I111" s="165">
        <f t="shared" si="22"/>
        <v>21</v>
      </c>
      <c r="J111" s="28">
        <f t="shared" si="22"/>
        <v>10</v>
      </c>
      <c r="K111" s="28">
        <f t="shared" si="22"/>
        <v>10</v>
      </c>
      <c r="L111" s="13" t="s">
        <v>26</v>
      </c>
      <c r="M111" s="29" t="s">
        <v>26</v>
      </c>
      <c r="N111" s="29" t="s">
        <v>26</v>
      </c>
      <c r="O111" s="29" t="s">
        <v>26</v>
      </c>
      <c r="P111" s="29" t="s">
        <v>26</v>
      </c>
      <c r="Q111" s="29" t="s">
        <v>26</v>
      </c>
      <c r="R111" s="29" t="s">
        <v>26</v>
      </c>
      <c r="S111" s="105">
        <f>(I111-G111)/G111</f>
        <v>1.1000000000000001</v>
      </c>
    </row>
    <row r="112" spans="1:19" ht="42" customHeight="1" x14ac:dyDescent="0.2">
      <c r="A112" s="202"/>
      <c r="B112" s="207"/>
      <c r="C112" s="60" t="s">
        <v>17</v>
      </c>
      <c r="D112" s="214" t="s">
        <v>247</v>
      </c>
      <c r="E112" s="215"/>
      <c r="F112" s="61" t="s">
        <v>28</v>
      </c>
      <c r="G112" s="186"/>
      <c r="H112" s="187"/>
      <c r="I112" s="187"/>
      <c r="J112" s="187"/>
      <c r="K112" s="187"/>
      <c r="L112" s="26" t="s">
        <v>26</v>
      </c>
      <c r="M112" s="35" t="s">
        <v>145</v>
      </c>
      <c r="N112" s="47" t="s">
        <v>119</v>
      </c>
      <c r="O112" s="4" t="s">
        <v>39</v>
      </c>
      <c r="P112" s="85">
        <v>445500</v>
      </c>
      <c r="Q112" s="85">
        <v>490050</v>
      </c>
      <c r="R112" s="85">
        <v>490500</v>
      </c>
      <c r="S112" s="104"/>
    </row>
    <row r="113" spans="1:24" ht="12.75" x14ac:dyDescent="0.2">
      <c r="A113" s="202"/>
      <c r="B113" s="207"/>
      <c r="C113" s="224" t="s">
        <v>17</v>
      </c>
      <c r="D113" s="53">
        <v>188714469</v>
      </c>
      <c r="E113" s="36" t="s">
        <v>21</v>
      </c>
      <c r="F113" s="26" t="s">
        <v>26</v>
      </c>
      <c r="G113" s="8">
        <v>1355.1</v>
      </c>
      <c r="H113" s="8"/>
      <c r="I113" s="164">
        <v>1350</v>
      </c>
      <c r="J113" s="8">
        <v>2178</v>
      </c>
      <c r="K113" s="8">
        <v>2400</v>
      </c>
      <c r="L113" s="26" t="s">
        <v>26</v>
      </c>
      <c r="M113" s="44"/>
      <c r="N113" s="45"/>
      <c r="O113" s="46"/>
      <c r="P113" s="50"/>
      <c r="Q113" s="50"/>
      <c r="R113" s="51"/>
      <c r="S113" s="104"/>
    </row>
    <row r="114" spans="1:24" ht="12.75" x14ac:dyDescent="0.2">
      <c r="A114" s="202"/>
      <c r="B114" s="305"/>
      <c r="C114" s="224"/>
      <c r="D114" s="183" t="s">
        <v>29</v>
      </c>
      <c r="E114" s="184"/>
      <c r="F114" s="185"/>
      <c r="G114" s="28">
        <f t="shared" ref="G114:K114" si="23">SUM(G113:G113)</f>
        <v>1355.1</v>
      </c>
      <c r="H114" s="28">
        <f t="shared" si="23"/>
        <v>0</v>
      </c>
      <c r="I114" s="165">
        <f t="shared" si="23"/>
        <v>1350</v>
      </c>
      <c r="J114" s="28">
        <f t="shared" si="23"/>
        <v>2178</v>
      </c>
      <c r="K114" s="28">
        <f t="shared" si="23"/>
        <v>2400</v>
      </c>
      <c r="L114" s="13" t="s">
        <v>26</v>
      </c>
      <c r="M114" s="29" t="s">
        <v>26</v>
      </c>
      <c r="N114" s="29" t="s">
        <v>26</v>
      </c>
      <c r="O114" s="29" t="s">
        <v>26</v>
      </c>
      <c r="P114" s="29" t="s">
        <v>26</v>
      </c>
      <c r="Q114" s="29" t="s">
        <v>26</v>
      </c>
      <c r="R114" s="29" t="s">
        <v>26</v>
      </c>
      <c r="S114" s="105">
        <f>(I114-G114)/G114</f>
        <v>-3.763559884879278E-3</v>
      </c>
    </row>
    <row r="115" spans="1:24" ht="12.75" x14ac:dyDescent="0.2">
      <c r="A115" s="311"/>
      <c r="B115" s="69" t="s">
        <v>35</v>
      </c>
      <c r="C115" s="204" t="s">
        <v>2</v>
      </c>
      <c r="D115" s="204"/>
      <c r="E115" s="204"/>
      <c r="F115" s="205"/>
      <c r="G115" s="30">
        <f t="shared" ref="G115:K115" si="24">G111+G114</f>
        <v>1365.1</v>
      </c>
      <c r="H115" s="30">
        <f t="shared" si="24"/>
        <v>0</v>
      </c>
      <c r="I115" s="166">
        <f t="shared" si="24"/>
        <v>1371</v>
      </c>
      <c r="J115" s="30">
        <f t="shared" si="24"/>
        <v>2188</v>
      </c>
      <c r="K115" s="30">
        <f t="shared" si="24"/>
        <v>2410</v>
      </c>
      <c r="L115" s="31" t="s">
        <v>26</v>
      </c>
      <c r="M115" s="32" t="s">
        <v>26</v>
      </c>
      <c r="N115" s="32" t="s">
        <v>26</v>
      </c>
      <c r="O115" s="32" t="s">
        <v>26</v>
      </c>
      <c r="P115" s="32" t="s">
        <v>26</v>
      </c>
      <c r="Q115" s="32" t="s">
        <v>26</v>
      </c>
      <c r="R115" s="32" t="s">
        <v>26</v>
      </c>
      <c r="S115" s="104"/>
    </row>
    <row r="116" spans="1:24" ht="12.75" x14ac:dyDescent="0.2">
      <c r="A116" s="37" t="s">
        <v>0</v>
      </c>
      <c r="B116" s="208" t="s">
        <v>11</v>
      </c>
      <c r="C116" s="209"/>
      <c r="D116" s="209"/>
      <c r="E116" s="209"/>
      <c r="F116" s="209"/>
      <c r="G116" s="38">
        <f>G79+G115+G107+G101</f>
        <v>11440.159</v>
      </c>
      <c r="H116" s="38">
        <f>H79+H115+H107+H101</f>
        <v>0</v>
      </c>
      <c r="I116" s="168">
        <f>I79+I115+I107+I101</f>
        <v>11501.93</v>
      </c>
      <c r="J116" s="38">
        <f>J79+J115+J107+J101</f>
        <v>13714.789999999999</v>
      </c>
      <c r="K116" s="38">
        <f>K79+K115+K107+K101</f>
        <v>14194.55</v>
      </c>
      <c r="L116" s="39" t="s">
        <v>26</v>
      </c>
      <c r="M116" s="40" t="s">
        <v>26</v>
      </c>
      <c r="N116" s="40" t="s">
        <v>26</v>
      </c>
      <c r="O116" s="40" t="s">
        <v>26</v>
      </c>
      <c r="P116" s="40" t="s">
        <v>26</v>
      </c>
      <c r="Q116" s="40" t="s">
        <v>26</v>
      </c>
      <c r="R116" s="40" t="s">
        <v>26</v>
      </c>
      <c r="S116" s="104"/>
    </row>
    <row r="117" spans="1:24" ht="17.25" customHeight="1" x14ac:dyDescent="0.2">
      <c r="A117" s="24" t="s">
        <v>17</v>
      </c>
      <c r="B117" s="210" t="s">
        <v>146</v>
      </c>
      <c r="C117" s="210"/>
      <c r="D117" s="210"/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1"/>
      <c r="S117" s="104"/>
    </row>
    <row r="118" spans="1:24" ht="25.5" customHeight="1" x14ac:dyDescent="0.2">
      <c r="A118" s="201" t="s">
        <v>17</v>
      </c>
      <c r="B118" s="231" t="s">
        <v>0</v>
      </c>
      <c r="C118" s="203" t="s">
        <v>233</v>
      </c>
      <c r="D118" s="203"/>
      <c r="E118" s="203"/>
      <c r="F118" s="234" t="s">
        <v>25</v>
      </c>
      <c r="G118" s="25"/>
      <c r="H118" s="25"/>
      <c r="I118" s="167"/>
      <c r="J118" s="25"/>
      <c r="K118" s="25"/>
      <c r="L118" s="188" t="s">
        <v>254</v>
      </c>
      <c r="M118" s="33" t="s">
        <v>79</v>
      </c>
      <c r="N118" s="33" t="s">
        <v>80</v>
      </c>
      <c r="O118" s="34" t="s">
        <v>18</v>
      </c>
      <c r="P118" s="77">
        <v>0.5</v>
      </c>
      <c r="Q118" s="77">
        <v>0.5</v>
      </c>
      <c r="R118" s="150">
        <v>0.5</v>
      </c>
      <c r="S118" s="104"/>
    </row>
    <row r="119" spans="1:24" ht="25.5" customHeight="1" x14ac:dyDescent="0.2">
      <c r="A119" s="202"/>
      <c r="B119" s="232"/>
      <c r="C119" s="233"/>
      <c r="D119" s="233"/>
      <c r="E119" s="233"/>
      <c r="F119" s="234"/>
      <c r="G119" s="49"/>
      <c r="H119" s="49"/>
      <c r="I119" s="169"/>
      <c r="J119" s="49"/>
      <c r="K119" s="49"/>
      <c r="L119" s="189"/>
      <c r="M119" s="33" t="s">
        <v>81</v>
      </c>
      <c r="N119" s="33" t="s">
        <v>205</v>
      </c>
      <c r="O119" s="34" t="s">
        <v>18</v>
      </c>
      <c r="P119" s="150">
        <v>4</v>
      </c>
      <c r="Q119" s="150">
        <v>5</v>
      </c>
      <c r="R119" s="150">
        <v>5</v>
      </c>
      <c r="S119" s="104"/>
    </row>
    <row r="120" spans="1:24" ht="18.75" customHeight="1" x14ac:dyDescent="0.2">
      <c r="A120" s="202"/>
      <c r="B120" s="206" t="s">
        <v>0</v>
      </c>
      <c r="C120" s="212" t="s">
        <v>0</v>
      </c>
      <c r="D120" s="263" t="s">
        <v>305</v>
      </c>
      <c r="E120" s="264"/>
      <c r="F120" s="218" t="s">
        <v>114</v>
      </c>
      <c r="G120" s="186"/>
      <c r="H120" s="187"/>
      <c r="I120" s="187"/>
      <c r="J120" s="187"/>
      <c r="K120" s="269"/>
      <c r="L120" s="222" t="s">
        <v>255</v>
      </c>
      <c r="M120" s="35" t="s">
        <v>148</v>
      </c>
      <c r="N120" s="47" t="s">
        <v>82</v>
      </c>
      <c r="O120" s="4" t="s">
        <v>39</v>
      </c>
      <c r="P120" s="85">
        <v>2</v>
      </c>
      <c r="Q120" s="85">
        <v>1</v>
      </c>
      <c r="R120" s="85">
        <v>1</v>
      </c>
      <c r="S120" s="104"/>
      <c r="T120" s="259"/>
      <c r="U120" s="259"/>
      <c r="V120" s="259"/>
      <c r="W120" s="259"/>
      <c r="X120" s="259"/>
    </row>
    <row r="121" spans="1:24" ht="18.75" customHeight="1" x14ac:dyDescent="0.2">
      <c r="A121" s="202"/>
      <c r="B121" s="207"/>
      <c r="C121" s="213"/>
      <c r="D121" s="265"/>
      <c r="E121" s="266"/>
      <c r="F121" s="219"/>
      <c r="G121" s="220"/>
      <c r="H121" s="270"/>
      <c r="I121" s="270"/>
      <c r="J121" s="270"/>
      <c r="K121" s="271"/>
      <c r="L121" s="223"/>
      <c r="M121" s="35" t="s">
        <v>149</v>
      </c>
      <c r="N121" s="47" t="s">
        <v>84</v>
      </c>
      <c r="O121" s="4" t="s">
        <v>39</v>
      </c>
      <c r="P121" s="85">
        <v>37</v>
      </c>
      <c r="Q121" s="85">
        <v>39</v>
      </c>
      <c r="R121" s="85">
        <v>39</v>
      </c>
      <c r="S121" s="104"/>
      <c r="T121" s="74"/>
      <c r="U121" s="74"/>
      <c r="V121" s="74"/>
      <c r="W121" s="74"/>
      <c r="X121" s="74"/>
    </row>
    <row r="122" spans="1:24" ht="27.75" customHeight="1" x14ac:dyDescent="0.2">
      <c r="A122" s="202"/>
      <c r="B122" s="207"/>
      <c r="C122" s="213"/>
      <c r="D122" s="265"/>
      <c r="E122" s="266"/>
      <c r="F122" s="219"/>
      <c r="G122" s="220"/>
      <c r="H122" s="270"/>
      <c r="I122" s="270"/>
      <c r="J122" s="270"/>
      <c r="K122" s="271"/>
      <c r="L122" s="223"/>
      <c r="M122" s="35" t="s">
        <v>206</v>
      </c>
      <c r="N122" s="35" t="s">
        <v>207</v>
      </c>
      <c r="O122" s="4" t="s">
        <v>19</v>
      </c>
      <c r="P122" s="85"/>
      <c r="Q122" s="85">
        <v>1500</v>
      </c>
      <c r="R122" s="85">
        <v>2500</v>
      </c>
      <c r="S122" s="104"/>
      <c r="T122" s="74"/>
      <c r="U122" s="74"/>
      <c r="V122" s="74"/>
      <c r="W122" s="74"/>
      <c r="X122" s="74"/>
    </row>
    <row r="123" spans="1:24" ht="27.75" customHeight="1" x14ac:dyDescent="0.2">
      <c r="A123" s="202"/>
      <c r="B123" s="207"/>
      <c r="C123" s="213"/>
      <c r="D123" s="265"/>
      <c r="E123" s="266"/>
      <c r="F123" s="219"/>
      <c r="G123" s="220"/>
      <c r="H123" s="270"/>
      <c r="I123" s="270"/>
      <c r="J123" s="270"/>
      <c r="K123" s="271"/>
      <c r="L123" s="161" t="s">
        <v>26</v>
      </c>
      <c r="M123" s="35" t="s">
        <v>294</v>
      </c>
      <c r="N123" s="88" t="s">
        <v>296</v>
      </c>
      <c r="O123" s="88" t="s">
        <v>297</v>
      </c>
      <c r="P123" s="85"/>
      <c r="Q123" s="85"/>
      <c r="R123" s="85" t="s">
        <v>298</v>
      </c>
      <c r="S123" s="104"/>
      <c r="T123" s="132"/>
      <c r="U123" s="132"/>
      <c r="V123" s="132"/>
      <c r="W123" s="132"/>
      <c r="X123" s="132"/>
    </row>
    <row r="124" spans="1:24" ht="27.75" customHeight="1" x14ac:dyDescent="0.2">
      <c r="A124" s="202"/>
      <c r="B124" s="207"/>
      <c r="C124" s="262"/>
      <c r="D124" s="267"/>
      <c r="E124" s="268"/>
      <c r="F124" s="257"/>
      <c r="G124" s="255"/>
      <c r="H124" s="256"/>
      <c r="I124" s="256"/>
      <c r="J124" s="256"/>
      <c r="K124" s="272"/>
      <c r="L124" s="161" t="s">
        <v>26</v>
      </c>
      <c r="M124" s="35" t="s">
        <v>295</v>
      </c>
      <c r="N124" s="88" t="s">
        <v>299</v>
      </c>
      <c r="O124" s="72" t="s">
        <v>18</v>
      </c>
      <c r="P124" s="85"/>
      <c r="Q124" s="85">
        <v>10</v>
      </c>
      <c r="R124" s="85">
        <v>10</v>
      </c>
      <c r="S124" s="104"/>
      <c r="T124" s="132"/>
      <c r="U124" s="132"/>
      <c r="V124" s="132"/>
      <c r="W124" s="132"/>
      <c r="X124" s="132"/>
    </row>
    <row r="125" spans="1:24" ht="12.75" x14ac:dyDescent="0.2">
      <c r="A125" s="202"/>
      <c r="B125" s="207"/>
      <c r="C125" s="224" t="s">
        <v>0</v>
      </c>
      <c r="D125" s="53">
        <v>188714469</v>
      </c>
      <c r="E125" s="54" t="s">
        <v>21</v>
      </c>
      <c r="F125" s="26" t="s">
        <v>26</v>
      </c>
      <c r="G125" s="8">
        <v>218.1</v>
      </c>
      <c r="H125" s="8"/>
      <c r="I125" s="164">
        <v>780</v>
      </c>
      <c r="J125" s="8">
        <v>225.94</v>
      </c>
      <c r="K125" s="8">
        <v>248.54</v>
      </c>
      <c r="L125" s="27" t="s">
        <v>26</v>
      </c>
      <c r="M125" s="44"/>
      <c r="N125" s="45"/>
      <c r="O125" s="46"/>
      <c r="P125" s="50"/>
      <c r="Q125" s="50"/>
      <c r="R125" s="51"/>
      <c r="S125" s="104"/>
    </row>
    <row r="126" spans="1:24" ht="12.75" x14ac:dyDescent="0.2">
      <c r="A126" s="202"/>
      <c r="B126" s="207"/>
      <c r="C126" s="224"/>
      <c r="D126" s="183" t="s">
        <v>29</v>
      </c>
      <c r="E126" s="184"/>
      <c r="F126" s="185"/>
      <c r="G126" s="28">
        <f t="shared" ref="G126:K126" si="25">SUM(G125:G125)</f>
        <v>218.1</v>
      </c>
      <c r="H126" s="28">
        <f t="shared" si="25"/>
        <v>0</v>
      </c>
      <c r="I126" s="165">
        <f t="shared" si="25"/>
        <v>780</v>
      </c>
      <c r="J126" s="28">
        <f t="shared" si="25"/>
        <v>225.94</v>
      </c>
      <c r="K126" s="28">
        <f t="shared" si="25"/>
        <v>248.54</v>
      </c>
      <c r="L126" s="13" t="s">
        <v>26</v>
      </c>
      <c r="M126" s="29" t="s">
        <v>26</v>
      </c>
      <c r="N126" s="29" t="s">
        <v>26</v>
      </c>
      <c r="O126" s="29" t="s">
        <v>26</v>
      </c>
      <c r="P126" s="29" t="s">
        <v>26</v>
      </c>
      <c r="Q126" s="29" t="s">
        <v>26</v>
      </c>
      <c r="R126" s="29" t="s">
        <v>26</v>
      </c>
      <c r="S126" s="105">
        <f>(I126-G126)/G126</f>
        <v>2.5763411279229711</v>
      </c>
    </row>
    <row r="127" spans="1:24" ht="42" customHeight="1" x14ac:dyDescent="0.2">
      <c r="A127" s="202"/>
      <c r="B127" s="207"/>
      <c r="C127" s="60" t="s">
        <v>17</v>
      </c>
      <c r="D127" s="214" t="s">
        <v>306</v>
      </c>
      <c r="E127" s="215"/>
      <c r="F127" s="61" t="s">
        <v>28</v>
      </c>
      <c r="G127" s="186"/>
      <c r="H127" s="187"/>
      <c r="I127" s="187"/>
      <c r="J127" s="187"/>
      <c r="K127" s="187"/>
      <c r="L127" s="64" t="s">
        <v>26</v>
      </c>
      <c r="M127" s="35" t="s">
        <v>147</v>
      </c>
      <c r="N127" s="47" t="s">
        <v>83</v>
      </c>
      <c r="O127" s="4" t="s">
        <v>39</v>
      </c>
      <c r="P127" s="85">
        <v>120</v>
      </c>
      <c r="Q127" s="85">
        <v>120</v>
      </c>
      <c r="R127" s="85">
        <v>220</v>
      </c>
      <c r="S127" s="104"/>
      <c r="T127" s="259"/>
      <c r="U127" s="259"/>
      <c r="V127" s="259"/>
      <c r="W127" s="259"/>
      <c r="X127" s="259"/>
    </row>
    <row r="128" spans="1:24" ht="12.75" x14ac:dyDescent="0.2">
      <c r="A128" s="202"/>
      <c r="B128" s="207"/>
      <c r="C128" s="224" t="s">
        <v>17</v>
      </c>
      <c r="D128" s="53">
        <v>188714469</v>
      </c>
      <c r="E128" s="54" t="s">
        <v>21</v>
      </c>
      <c r="F128" s="26" t="s">
        <v>26</v>
      </c>
      <c r="G128" s="8">
        <v>17.600000000000001</v>
      </c>
      <c r="H128" s="8"/>
      <c r="I128" s="164">
        <v>20</v>
      </c>
      <c r="J128" s="8">
        <v>20</v>
      </c>
      <c r="K128" s="8">
        <v>22</v>
      </c>
      <c r="L128" s="27" t="s">
        <v>26</v>
      </c>
      <c r="M128" s="44"/>
      <c r="N128" s="45"/>
      <c r="O128" s="46"/>
      <c r="P128" s="50"/>
      <c r="Q128" s="50"/>
      <c r="R128" s="51"/>
      <c r="S128" s="104"/>
    </row>
    <row r="129" spans="1:24" ht="12.75" x14ac:dyDescent="0.2">
      <c r="A129" s="202"/>
      <c r="B129" s="207"/>
      <c r="C129" s="224"/>
      <c r="D129" s="183" t="s">
        <v>29</v>
      </c>
      <c r="E129" s="184"/>
      <c r="F129" s="185"/>
      <c r="G129" s="28">
        <f t="shared" ref="G129:K129" si="26">SUM(G128:G128)</f>
        <v>17.600000000000001</v>
      </c>
      <c r="H129" s="28">
        <f t="shared" si="26"/>
        <v>0</v>
      </c>
      <c r="I129" s="165">
        <f t="shared" si="26"/>
        <v>20</v>
      </c>
      <c r="J129" s="28">
        <f t="shared" si="26"/>
        <v>20</v>
      </c>
      <c r="K129" s="28">
        <f t="shared" si="26"/>
        <v>22</v>
      </c>
      <c r="L129" s="13" t="s">
        <v>26</v>
      </c>
      <c r="M129" s="29" t="s">
        <v>26</v>
      </c>
      <c r="N129" s="29" t="s">
        <v>26</v>
      </c>
      <c r="O129" s="29" t="s">
        <v>26</v>
      </c>
      <c r="P129" s="29" t="s">
        <v>26</v>
      </c>
      <c r="Q129" s="29" t="s">
        <v>26</v>
      </c>
      <c r="R129" s="29" t="s">
        <v>26</v>
      </c>
      <c r="S129" s="105">
        <f>(I129-G129)/G129</f>
        <v>0.13636363636363627</v>
      </c>
    </row>
    <row r="130" spans="1:24" ht="12.75" x14ac:dyDescent="0.2">
      <c r="A130" s="202"/>
      <c r="B130" s="68" t="s">
        <v>0</v>
      </c>
      <c r="C130" s="260" t="s">
        <v>2</v>
      </c>
      <c r="D130" s="260"/>
      <c r="E130" s="260"/>
      <c r="F130" s="261"/>
      <c r="G130" s="90">
        <f>G126+G129</f>
        <v>235.7</v>
      </c>
      <c r="H130" s="90">
        <f>H126+H129</f>
        <v>0</v>
      </c>
      <c r="I130" s="170">
        <f>I126+I129</f>
        <v>800</v>
      </c>
      <c r="J130" s="90">
        <f>J126+J129</f>
        <v>245.94</v>
      </c>
      <c r="K130" s="90">
        <f>K126+K129</f>
        <v>270.53999999999996</v>
      </c>
      <c r="L130" s="31" t="s">
        <v>26</v>
      </c>
      <c r="M130" s="32" t="s">
        <v>26</v>
      </c>
      <c r="N130" s="32" t="s">
        <v>26</v>
      </c>
      <c r="O130" s="32" t="s">
        <v>26</v>
      </c>
      <c r="P130" s="32" t="s">
        <v>26</v>
      </c>
      <c r="Q130" s="32" t="s">
        <v>26</v>
      </c>
      <c r="R130" s="32" t="s">
        <v>26</v>
      </c>
      <c r="S130" s="104"/>
    </row>
    <row r="131" spans="1:24" ht="56.25" customHeight="1" x14ac:dyDescent="0.2">
      <c r="A131" s="202"/>
      <c r="B131" s="63" t="s">
        <v>17</v>
      </c>
      <c r="C131" s="203" t="s">
        <v>85</v>
      </c>
      <c r="D131" s="203"/>
      <c r="E131" s="203"/>
      <c r="F131" s="75" t="s">
        <v>25</v>
      </c>
      <c r="G131" s="273"/>
      <c r="H131" s="274"/>
      <c r="I131" s="274"/>
      <c r="J131" s="274"/>
      <c r="K131" s="274"/>
      <c r="L131" s="76" t="s">
        <v>234</v>
      </c>
      <c r="M131" s="33" t="s">
        <v>152</v>
      </c>
      <c r="N131" s="33" t="s">
        <v>115</v>
      </c>
      <c r="O131" s="34" t="s">
        <v>18</v>
      </c>
      <c r="P131" s="77">
        <v>0.1</v>
      </c>
      <c r="Q131" s="77">
        <v>0.5</v>
      </c>
      <c r="R131" s="150">
        <v>0.5</v>
      </c>
      <c r="S131" s="104"/>
      <c r="T131" s="70"/>
      <c r="U131" s="70"/>
      <c r="V131" s="70"/>
      <c r="W131" s="70"/>
      <c r="X131" s="70"/>
    </row>
    <row r="132" spans="1:24" ht="10.5" customHeight="1" x14ac:dyDescent="0.2">
      <c r="A132" s="202"/>
      <c r="B132" s="206" t="s">
        <v>17</v>
      </c>
      <c r="C132" s="212" t="s">
        <v>0</v>
      </c>
      <c r="D132" s="214" t="s">
        <v>307</v>
      </c>
      <c r="E132" s="215"/>
      <c r="F132" s="218" t="s">
        <v>28</v>
      </c>
      <c r="G132" s="186"/>
      <c r="H132" s="187"/>
      <c r="I132" s="187"/>
      <c r="J132" s="187"/>
      <c r="K132" s="187"/>
      <c r="L132" s="222" t="s">
        <v>26</v>
      </c>
      <c r="M132" s="35" t="s">
        <v>151</v>
      </c>
      <c r="N132" s="83" t="s">
        <v>236</v>
      </c>
      <c r="O132" s="72" t="s">
        <v>39</v>
      </c>
      <c r="P132" s="85">
        <v>10</v>
      </c>
      <c r="Q132" s="85">
        <v>11</v>
      </c>
      <c r="R132" s="85">
        <v>12</v>
      </c>
      <c r="S132" s="104"/>
      <c r="T132" s="259"/>
      <c r="U132" s="259"/>
      <c r="V132" s="259"/>
      <c r="W132" s="259"/>
      <c r="X132" s="259"/>
    </row>
    <row r="133" spans="1:24" ht="10.5" customHeight="1" x14ac:dyDescent="0.2">
      <c r="A133" s="202"/>
      <c r="B133" s="207"/>
      <c r="C133" s="213"/>
      <c r="D133" s="216"/>
      <c r="E133" s="217"/>
      <c r="F133" s="219"/>
      <c r="G133" s="220"/>
      <c r="H133" s="221"/>
      <c r="I133" s="221"/>
      <c r="J133" s="221"/>
      <c r="K133" s="221"/>
      <c r="L133" s="223"/>
      <c r="M133" s="35" t="s">
        <v>239</v>
      </c>
      <c r="N133" s="88" t="s">
        <v>216</v>
      </c>
      <c r="O133" s="72" t="s">
        <v>19</v>
      </c>
      <c r="P133" s="100">
        <v>1200</v>
      </c>
      <c r="Q133" s="100">
        <v>1300</v>
      </c>
      <c r="R133" s="137">
        <v>1400</v>
      </c>
      <c r="S133" s="104"/>
      <c r="T133" s="74"/>
      <c r="U133" s="74"/>
      <c r="V133" s="74"/>
      <c r="W133" s="74"/>
      <c r="X133" s="74"/>
    </row>
    <row r="134" spans="1:24" ht="10.5" customHeight="1" x14ac:dyDescent="0.2">
      <c r="A134" s="202"/>
      <c r="B134" s="207"/>
      <c r="C134" s="262"/>
      <c r="D134" s="252"/>
      <c r="E134" s="253"/>
      <c r="F134" s="257"/>
      <c r="G134" s="255"/>
      <c r="H134" s="256"/>
      <c r="I134" s="256"/>
      <c r="J134" s="256"/>
      <c r="K134" s="256"/>
      <c r="L134" s="251"/>
      <c r="M134" s="35" t="s">
        <v>248</v>
      </c>
      <c r="N134" s="88" t="s">
        <v>249</v>
      </c>
      <c r="O134" s="72" t="s">
        <v>39</v>
      </c>
      <c r="P134" s="100">
        <v>100</v>
      </c>
      <c r="Q134" s="100">
        <v>110</v>
      </c>
      <c r="R134" s="101">
        <v>120</v>
      </c>
      <c r="S134" s="104"/>
      <c r="T134" s="74"/>
      <c r="U134" s="74"/>
      <c r="V134" s="74"/>
      <c r="W134" s="74"/>
      <c r="X134" s="74"/>
    </row>
    <row r="135" spans="1:24" ht="12.75" x14ac:dyDescent="0.2">
      <c r="A135" s="202"/>
      <c r="B135" s="207"/>
      <c r="C135" s="224" t="s">
        <v>0</v>
      </c>
      <c r="D135" s="53">
        <v>302415311</v>
      </c>
      <c r="E135" s="54" t="s">
        <v>21</v>
      </c>
      <c r="F135" s="26" t="s">
        <v>26</v>
      </c>
      <c r="G135" s="8">
        <v>119.5</v>
      </c>
      <c r="H135" s="8"/>
      <c r="I135" s="164">
        <v>141.9</v>
      </c>
      <c r="J135" s="8">
        <v>132.22</v>
      </c>
      <c r="K135" s="8">
        <v>145.44200000000001</v>
      </c>
      <c r="L135" s="27" t="s">
        <v>26</v>
      </c>
      <c r="M135" s="44"/>
      <c r="N135" s="45"/>
      <c r="O135" s="46"/>
      <c r="P135" s="50"/>
      <c r="Q135" s="50"/>
      <c r="R135" s="51"/>
      <c r="S135" s="104"/>
    </row>
    <row r="136" spans="1:24" ht="12.75" x14ac:dyDescent="0.2">
      <c r="A136" s="202"/>
      <c r="B136" s="207"/>
      <c r="C136" s="224"/>
      <c r="D136" s="53">
        <v>302415311</v>
      </c>
      <c r="E136" s="54" t="s">
        <v>24</v>
      </c>
      <c r="F136" s="26" t="s">
        <v>26</v>
      </c>
      <c r="G136" s="8">
        <v>4.4000000000000004</v>
      </c>
      <c r="H136" s="8"/>
      <c r="I136" s="164">
        <v>8</v>
      </c>
      <c r="J136" s="8">
        <v>11</v>
      </c>
      <c r="K136" s="8">
        <v>12.1</v>
      </c>
      <c r="L136" s="27" t="s">
        <v>26</v>
      </c>
      <c r="M136" s="44"/>
      <c r="N136" s="45"/>
      <c r="O136" s="46"/>
      <c r="P136" s="50"/>
      <c r="Q136" s="50"/>
      <c r="R136" s="51"/>
      <c r="S136" s="104"/>
    </row>
    <row r="137" spans="1:24" ht="12.75" x14ac:dyDescent="0.2">
      <c r="A137" s="202"/>
      <c r="B137" s="207"/>
      <c r="C137" s="224"/>
      <c r="D137" s="183" t="s">
        <v>29</v>
      </c>
      <c r="E137" s="184"/>
      <c r="F137" s="185"/>
      <c r="G137" s="28">
        <f>SUM(G135:G136)</f>
        <v>123.9</v>
      </c>
      <c r="H137" s="28">
        <f t="shared" ref="H137:K137" si="27">SUM(H135:H136)</f>
        <v>0</v>
      </c>
      <c r="I137" s="165">
        <f t="shared" si="27"/>
        <v>149.9</v>
      </c>
      <c r="J137" s="28">
        <f t="shared" si="27"/>
        <v>143.22</v>
      </c>
      <c r="K137" s="28">
        <f t="shared" si="27"/>
        <v>157.542</v>
      </c>
      <c r="L137" s="13" t="s">
        <v>26</v>
      </c>
      <c r="M137" s="29" t="s">
        <v>26</v>
      </c>
      <c r="N137" s="29" t="s">
        <v>26</v>
      </c>
      <c r="O137" s="29" t="s">
        <v>26</v>
      </c>
      <c r="P137" s="29" t="s">
        <v>26</v>
      </c>
      <c r="Q137" s="29" t="s">
        <v>26</v>
      </c>
      <c r="R137" s="29" t="s">
        <v>26</v>
      </c>
      <c r="S137" s="105">
        <f>(I137-G137)/G137</f>
        <v>0.20984665052461662</v>
      </c>
    </row>
    <row r="138" spans="1:24" ht="15.75" customHeight="1" x14ac:dyDescent="0.2">
      <c r="A138" s="202"/>
      <c r="B138" s="207"/>
      <c r="C138" s="229" t="s">
        <v>17</v>
      </c>
      <c r="D138" s="214" t="s">
        <v>87</v>
      </c>
      <c r="E138" s="215"/>
      <c r="F138" s="218" t="s">
        <v>114</v>
      </c>
      <c r="G138" s="186"/>
      <c r="H138" s="187"/>
      <c r="I138" s="187"/>
      <c r="J138" s="187"/>
      <c r="K138" s="187"/>
      <c r="L138" s="222" t="s">
        <v>235</v>
      </c>
      <c r="M138" s="35" t="s">
        <v>150</v>
      </c>
      <c r="N138" s="47" t="s">
        <v>153</v>
      </c>
      <c r="O138" s="4" t="s">
        <v>39</v>
      </c>
      <c r="P138" s="85">
        <v>102</v>
      </c>
      <c r="Q138" s="85">
        <v>104</v>
      </c>
      <c r="R138" s="85">
        <v>105</v>
      </c>
      <c r="S138" s="104"/>
      <c r="T138" s="259"/>
      <c r="U138" s="259"/>
      <c r="V138" s="259"/>
      <c r="W138" s="259"/>
      <c r="X138" s="259"/>
    </row>
    <row r="139" spans="1:24" ht="15.75" customHeight="1" x14ac:dyDescent="0.2">
      <c r="A139" s="202"/>
      <c r="B139" s="207"/>
      <c r="C139" s="230"/>
      <c r="D139" s="252"/>
      <c r="E139" s="253"/>
      <c r="F139" s="257"/>
      <c r="G139" s="255"/>
      <c r="H139" s="256"/>
      <c r="I139" s="256"/>
      <c r="J139" s="256"/>
      <c r="K139" s="256"/>
      <c r="L139" s="251"/>
      <c r="M139" s="35" t="s">
        <v>240</v>
      </c>
      <c r="N139" s="88" t="s">
        <v>217</v>
      </c>
      <c r="O139" s="72" t="s">
        <v>19</v>
      </c>
      <c r="P139" s="89">
        <v>25</v>
      </c>
      <c r="Q139" s="89">
        <v>27</v>
      </c>
      <c r="R139" s="89">
        <v>29</v>
      </c>
      <c r="S139" s="104"/>
      <c r="T139" s="74"/>
      <c r="U139" s="74"/>
      <c r="V139" s="74"/>
      <c r="W139" s="74"/>
      <c r="X139" s="74"/>
    </row>
    <row r="140" spans="1:24" ht="12.75" x14ac:dyDescent="0.2">
      <c r="A140" s="202"/>
      <c r="B140" s="207"/>
      <c r="C140" s="224" t="s">
        <v>17</v>
      </c>
      <c r="D140" s="53">
        <v>302415311</v>
      </c>
      <c r="E140" s="54" t="s">
        <v>21</v>
      </c>
      <c r="F140" s="26" t="s">
        <v>26</v>
      </c>
      <c r="G140" s="8">
        <v>35.799999999999997</v>
      </c>
      <c r="H140" s="8"/>
      <c r="I140" s="164">
        <v>39.200000000000003</v>
      </c>
      <c r="J140" s="8">
        <v>39.799999999999997</v>
      </c>
      <c r="K140" s="8">
        <v>43.32</v>
      </c>
      <c r="L140" s="27" t="s">
        <v>26</v>
      </c>
      <c r="M140" s="44"/>
      <c r="N140" s="44"/>
      <c r="O140" s="44"/>
      <c r="P140" s="44"/>
      <c r="Q140" s="44"/>
      <c r="R140" s="44"/>
      <c r="S140" s="106"/>
    </row>
    <row r="141" spans="1:24" ht="12.75" x14ac:dyDescent="0.2">
      <c r="A141" s="202"/>
      <c r="B141" s="207"/>
      <c r="C141" s="224"/>
      <c r="D141" s="183" t="s">
        <v>29</v>
      </c>
      <c r="E141" s="184"/>
      <c r="F141" s="185"/>
      <c r="G141" s="28">
        <f t="shared" ref="G141:K141" si="28">SUM(G140:G140)</f>
        <v>35.799999999999997</v>
      </c>
      <c r="H141" s="28">
        <f t="shared" si="28"/>
        <v>0</v>
      </c>
      <c r="I141" s="165">
        <f t="shared" si="28"/>
        <v>39.200000000000003</v>
      </c>
      <c r="J141" s="28">
        <f t="shared" si="28"/>
        <v>39.799999999999997</v>
      </c>
      <c r="K141" s="28">
        <f t="shared" si="28"/>
        <v>43.32</v>
      </c>
      <c r="L141" s="13" t="s">
        <v>26</v>
      </c>
      <c r="M141" s="29" t="s">
        <v>26</v>
      </c>
      <c r="N141" s="29" t="s">
        <v>26</v>
      </c>
      <c r="O141" s="29" t="s">
        <v>26</v>
      </c>
      <c r="P141" s="29" t="s">
        <v>26</v>
      </c>
      <c r="Q141" s="29" t="s">
        <v>26</v>
      </c>
      <c r="R141" s="29" t="s">
        <v>26</v>
      </c>
      <c r="S141" s="105">
        <f>(I141-G141)/G141</f>
        <v>9.4972067039106309E-2</v>
      </c>
    </row>
    <row r="142" spans="1:24" ht="12.75" x14ac:dyDescent="0.2">
      <c r="A142" s="202"/>
      <c r="B142" s="69" t="s">
        <v>17</v>
      </c>
      <c r="C142" s="204" t="s">
        <v>2</v>
      </c>
      <c r="D142" s="204"/>
      <c r="E142" s="204"/>
      <c r="F142" s="205"/>
      <c r="G142" s="30">
        <f>G137+G141</f>
        <v>159.69999999999999</v>
      </c>
      <c r="H142" s="30">
        <f t="shared" ref="H142:K142" si="29">H137+H141</f>
        <v>0</v>
      </c>
      <c r="I142" s="166">
        <f t="shared" si="29"/>
        <v>189.10000000000002</v>
      </c>
      <c r="J142" s="30">
        <f t="shared" si="29"/>
        <v>183.01999999999998</v>
      </c>
      <c r="K142" s="30">
        <f t="shared" si="29"/>
        <v>200.86199999999999</v>
      </c>
      <c r="L142" s="31" t="s">
        <v>26</v>
      </c>
      <c r="M142" s="32" t="s">
        <v>26</v>
      </c>
      <c r="N142" s="32" t="s">
        <v>26</v>
      </c>
      <c r="O142" s="32" t="s">
        <v>26</v>
      </c>
      <c r="P142" s="32" t="s">
        <v>26</v>
      </c>
      <c r="Q142" s="32" t="s">
        <v>26</v>
      </c>
      <c r="R142" s="32" t="s">
        <v>26</v>
      </c>
      <c r="S142" s="104"/>
    </row>
    <row r="143" spans="1:24" ht="12.75" x14ac:dyDescent="0.2">
      <c r="A143" s="37" t="s">
        <v>17</v>
      </c>
      <c r="B143" s="208" t="s">
        <v>11</v>
      </c>
      <c r="C143" s="209"/>
      <c r="D143" s="209"/>
      <c r="E143" s="209"/>
      <c r="F143" s="209"/>
      <c r="G143" s="38">
        <f>G130+G142</f>
        <v>395.4</v>
      </c>
      <c r="H143" s="38">
        <f t="shared" ref="H143:K143" si="30">H130+H142</f>
        <v>0</v>
      </c>
      <c r="I143" s="168">
        <f t="shared" si="30"/>
        <v>989.1</v>
      </c>
      <c r="J143" s="38">
        <f t="shared" si="30"/>
        <v>428.96</v>
      </c>
      <c r="K143" s="38">
        <f t="shared" si="30"/>
        <v>471.40199999999993</v>
      </c>
      <c r="L143" s="39" t="s">
        <v>26</v>
      </c>
      <c r="M143" s="40" t="s">
        <v>26</v>
      </c>
      <c r="N143" s="40" t="s">
        <v>26</v>
      </c>
      <c r="O143" s="40" t="s">
        <v>26</v>
      </c>
      <c r="P143" s="40" t="s">
        <v>26</v>
      </c>
      <c r="Q143" s="40" t="s">
        <v>26</v>
      </c>
      <c r="R143" s="40" t="s">
        <v>26</v>
      </c>
      <c r="S143" s="104"/>
    </row>
    <row r="144" spans="1:24" ht="12.75" x14ac:dyDescent="0.2">
      <c r="A144" s="24" t="s">
        <v>34</v>
      </c>
      <c r="B144" s="210" t="s">
        <v>204</v>
      </c>
      <c r="C144" s="210"/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1"/>
      <c r="S144" s="104"/>
    </row>
    <row r="145" spans="1:24" ht="25.5" customHeight="1" x14ac:dyDescent="0.2">
      <c r="A145" s="201" t="s">
        <v>34</v>
      </c>
      <c r="B145" s="48" t="s">
        <v>0</v>
      </c>
      <c r="C145" s="203" t="s">
        <v>90</v>
      </c>
      <c r="D145" s="203"/>
      <c r="E145" s="203"/>
      <c r="F145" s="75" t="s">
        <v>25</v>
      </c>
      <c r="G145" s="25"/>
      <c r="H145" s="25"/>
      <c r="I145" s="167"/>
      <c r="J145" s="25"/>
      <c r="K145" s="25"/>
      <c r="L145" s="76" t="s">
        <v>154</v>
      </c>
      <c r="M145" s="33" t="s">
        <v>86</v>
      </c>
      <c r="N145" s="33" t="s">
        <v>155</v>
      </c>
      <c r="O145" s="34" t="s">
        <v>39</v>
      </c>
      <c r="P145" s="77">
        <v>15</v>
      </c>
      <c r="Q145" s="77">
        <v>15</v>
      </c>
      <c r="R145" s="77">
        <v>15</v>
      </c>
      <c r="S145" s="104"/>
    </row>
    <row r="146" spans="1:24" ht="25.5" customHeight="1" x14ac:dyDescent="0.2">
      <c r="A146" s="202"/>
      <c r="B146" s="206" t="s">
        <v>0</v>
      </c>
      <c r="C146" s="62" t="s">
        <v>0</v>
      </c>
      <c r="D146" s="214" t="s">
        <v>89</v>
      </c>
      <c r="E146" s="215"/>
      <c r="F146" s="61" t="s">
        <v>114</v>
      </c>
      <c r="G146" s="186"/>
      <c r="H146" s="187"/>
      <c r="I146" s="187"/>
      <c r="J146" s="187"/>
      <c r="K146" s="187"/>
      <c r="L146" s="64" t="s">
        <v>154</v>
      </c>
      <c r="M146" s="35" t="s">
        <v>288</v>
      </c>
      <c r="N146" s="47" t="s">
        <v>92</v>
      </c>
      <c r="O146" s="4" t="s">
        <v>19</v>
      </c>
      <c r="P146" s="85">
        <v>1</v>
      </c>
      <c r="Q146" s="85">
        <v>1</v>
      </c>
      <c r="R146" s="85">
        <v>1</v>
      </c>
      <c r="S146" s="104"/>
      <c r="T146" s="258"/>
      <c r="U146" s="258"/>
      <c r="V146" s="258"/>
      <c r="W146" s="258"/>
      <c r="X146" s="258"/>
    </row>
    <row r="147" spans="1:24" ht="12.75" x14ac:dyDescent="0.2">
      <c r="A147" s="202"/>
      <c r="B147" s="207"/>
      <c r="C147" s="224" t="s">
        <v>0</v>
      </c>
      <c r="D147" s="53">
        <v>188714469</v>
      </c>
      <c r="E147" s="54" t="s">
        <v>21</v>
      </c>
      <c r="F147" s="26" t="s">
        <v>26</v>
      </c>
      <c r="G147" s="8">
        <v>124.1</v>
      </c>
      <c r="H147" s="8"/>
      <c r="I147" s="164">
        <v>130.6</v>
      </c>
      <c r="J147" s="8">
        <v>143.69</v>
      </c>
      <c r="K147" s="8">
        <v>158.06</v>
      </c>
      <c r="L147" s="27" t="s">
        <v>26</v>
      </c>
      <c r="M147" s="44"/>
      <c r="N147" s="45"/>
      <c r="O147" s="46"/>
      <c r="P147" s="50"/>
      <c r="Q147" s="50"/>
      <c r="R147" s="51"/>
      <c r="S147" s="104"/>
    </row>
    <row r="148" spans="1:24" ht="12.75" x14ac:dyDescent="0.2">
      <c r="A148" s="202"/>
      <c r="B148" s="207"/>
      <c r="C148" s="224"/>
      <c r="D148" s="53">
        <v>188714469</v>
      </c>
      <c r="E148" s="36" t="s">
        <v>286</v>
      </c>
      <c r="F148" s="127" t="s">
        <v>26</v>
      </c>
      <c r="G148" s="8">
        <v>5.3</v>
      </c>
      <c r="H148" s="8"/>
      <c r="I148" s="164"/>
      <c r="J148" s="8"/>
      <c r="K148" s="8"/>
      <c r="L148" s="27"/>
      <c r="M148" s="44"/>
      <c r="N148" s="45"/>
      <c r="O148" s="46"/>
      <c r="P148" s="50"/>
      <c r="Q148" s="50"/>
      <c r="R148" s="51"/>
      <c r="S148" s="104"/>
    </row>
    <row r="149" spans="1:24" ht="12.75" x14ac:dyDescent="0.2">
      <c r="A149" s="202"/>
      <c r="B149" s="207"/>
      <c r="C149" s="224"/>
      <c r="D149" s="184" t="s">
        <v>29</v>
      </c>
      <c r="E149" s="184"/>
      <c r="F149" s="185"/>
      <c r="G149" s="28">
        <f>SUM(G147:G147)</f>
        <v>124.1</v>
      </c>
      <c r="H149" s="28">
        <f t="shared" ref="H149" si="31">SUM(H147:H147)</f>
        <v>0</v>
      </c>
      <c r="I149" s="165">
        <f>SUM(I147:I148)</f>
        <v>130.6</v>
      </c>
      <c r="J149" s="28">
        <f>SUM(J147:J148)</f>
        <v>143.69</v>
      </c>
      <c r="K149" s="28">
        <f>SUM(K147:K148)</f>
        <v>158.06</v>
      </c>
      <c r="L149" s="13" t="s">
        <v>26</v>
      </c>
      <c r="M149" s="29" t="s">
        <v>26</v>
      </c>
      <c r="N149" s="29" t="s">
        <v>26</v>
      </c>
      <c r="O149" s="29" t="s">
        <v>26</v>
      </c>
      <c r="P149" s="29" t="s">
        <v>26</v>
      </c>
      <c r="Q149" s="29" t="s">
        <v>26</v>
      </c>
      <c r="R149" s="29" t="s">
        <v>26</v>
      </c>
      <c r="S149" s="105">
        <f>(I149-G149)/G149</f>
        <v>5.2377115229653506E-2</v>
      </c>
    </row>
    <row r="150" spans="1:24" ht="12.75" x14ac:dyDescent="0.2">
      <c r="A150" s="202"/>
      <c r="B150" s="68" t="s">
        <v>0</v>
      </c>
      <c r="C150" s="204" t="s">
        <v>2</v>
      </c>
      <c r="D150" s="204"/>
      <c r="E150" s="204"/>
      <c r="F150" s="205"/>
      <c r="G150" s="30">
        <f>G149</f>
        <v>124.1</v>
      </c>
      <c r="H150" s="30">
        <f t="shared" ref="H150:K151" si="32">H149</f>
        <v>0</v>
      </c>
      <c r="I150" s="166">
        <f t="shared" si="32"/>
        <v>130.6</v>
      </c>
      <c r="J150" s="30">
        <f t="shared" si="32"/>
        <v>143.69</v>
      </c>
      <c r="K150" s="30">
        <f t="shared" si="32"/>
        <v>158.06</v>
      </c>
      <c r="L150" s="31" t="s">
        <v>26</v>
      </c>
      <c r="M150" s="32" t="s">
        <v>26</v>
      </c>
      <c r="N150" s="32" t="s">
        <v>26</v>
      </c>
      <c r="O150" s="32" t="s">
        <v>26</v>
      </c>
      <c r="P150" s="32" t="s">
        <v>26</v>
      </c>
      <c r="Q150" s="32" t="s">
        <v>26</v>
      </c>
      <c r="R150" s="32" t="s">
        <v>26</v>
      </c>
      <c r="S150" s="104"/>
    </row>
    <row r="151" spans="1:24" ht="12.75" x14ac:dyDescent="0.2">
      <c r="A151" s="37" t="s">
        <v>34</v>
      </c>
      <c r="B151" s="208" t="s">
        <v>11</v>
      </c>
      <c r="C151" s="209"/>
      <c r="D151" s="209"/>
      <c r="E151" s="209"/>
      <c r="F151" s="209"/>
      <c r="G151" s="38">
        <f>G150</f>
        <v>124.1</v>
      </c>
      <c r="H151" s="38">
        <f t="shared" si="32"/>
        <v>0</v>
      </c>
      <c r="I151" s="168">
        <f t="shared" si="32"/>
        <v>130.6</v>
      </c>
      <c r="J151" s="38">
        <f t="shared" si="32"/>
        <v>143.69</v>
      </c>
      <c r="K151" s="38">
        <f t="shared" si="32"/>
        <v>158.06</v>
      </c>
      <c r="L151" s="39" t="s">
        <v>26</v>
      </c>
      <c r="M151" s="40" t="s">
        <v>26</v>
      </c>
      <c r="N151" s="40" t="s">
        <v>26</v>
      </c>
      <c r="O151" s="40" t="s">
        <v>26</v>
      </c>
      <c r="P151" s="40" t="s">
        <v>26</v>
      </c>
      <c r="Q151" s="40" t="s">
        <v>26</v>
      </c>
      <c r="R151" s="40" t="s">
        <v>26</v>
      </c>
      <c r="S151" s="104"/>
    </row>
    <row r="152" spans="1:24" ht="12.75" x14ac:dyDescent="0.2">
      <c r="A152" s="24" t="s">
        <v>35</v>
      </c>
      <c r="B152" s="210" t="s">
        <v>93</v>
      </c>
      <c r="C152" s="210"/>
      <c r="D152" s="210"/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1"/>
      <c r="S152" s="104"/>
    </row>
    <row r="153" spans="1:24" ht="25.5" customHeight="1" x14ac:dyDescent="0.2">
      <c r="A153" s="201" t="s">
        <v>35</v>
      </c>
      <c r="B153" s="231" t="s">
        <v>0</v>
      </c>
      <c r="C153" s="203" t="s">
        <v>94</v>
      </c>
      <c r="D153" s="203"/>
      <c r="E153" s="247"/>
      <c r="F153" s="188" t="s">
        <v>108</v>
      </c>
      <c r="G153" s="241"/>
      <c r="H153" s="242"/>
      <c r="I153" s="242"/>
      <c r="J153" s="242"/>
      <c r="K153" s="242"/>
      <c r="L153" s="188" t="s">
        <v>140</v>
      </c>
      <c r="M153" s="33" t="s">
        <v>88</v>
      </c>
      <c r="N153" s="67" t="s">
        <v>158</v>
      </c>
      <c r="O153" s="34" t="s">
        <v>18</v>
      </c>
      <c r="P153" s="77">
        <v>80</v>
      </c>
      <c r="Q153" s="77">
        <v>80</v>
      </c>
      <c r="R153" s="150">
        <v>80</v>
      </c>
      <c r="S153" s="225"/>
      <c r="T153" s="56"/>
      <c r="U153" s="56"/>
      <c r="V153" s="56"/>
      <c r="W153" s="56"/>
      <c r="X153" s="56"/>
    </row>
    <row r="154" spans="1:24" ht="12.75" x14ac:dyDescent="0.2">
      <c r="A154" s="202"/>
      <c r="B154" s="250"/>
      <c r="C154" s="248"/>
      <c r="D154" s="248"/>
      <c r="E154" s="249"/>
      <c r="F154" s="240"/>
      <c r="G154" s="243"/>
      <c r="H154" s="244"/>
      <c r="I154" s="244"/>
      <c r="J154" s="244"/>
      <c r="K154" s="244"/>
      <c r="L154" s="240"/>
      <c r="M154" s="33" t="s">
        <v>156</v>
      </c>
      <c r="N154" s="78" t="s">
        <v>203</v>
      </c>
      <c r="O154" s="34" t="s">
        <v>18</v>
      </c>
      <c r="P154" s="77">
        <v>100</v>
      </c>
      <c r="Q154" s="77">
        <v>100</v>
      </c>
      <c r="R154" s="150">
        <v>100</v>
      </c>
      <c r="S154" s="227"/>
      <c r="T154" s="56"/>
      <c r="U154" s="56"/>
      <c r="V154" s="56"/>
      <c r="W154" s="56"/>
      <c r="X154" s="56"/>
    </row>
    <row r="155" spans="1:24" ht="25.5" customHeight="1" x14ac:dyDescent="0.2">
      <c r="A155" s="202"/>
      <c r="B155" s="206" t="s">
        <v>0</v>
      </c>
      <c r="C155" s="62" t="s">
        <v>0</v>
      </c>
      <c r="D155" s="214" t="s">
        <v>308</v>
      </c>
      <c r="E155" s="215"/>
      <c r="F155" s="61" t="s">
        <v>28</v>
      </c>
      <c r="G155" s="186"/>
      <c r="H155" s="187"/>
      <c r="I155" s="187"/>
      <c r="J155" s="187"/>
      <c r="K155" s="187"/>
      <c r="L155" s="64" t="s">
        <v>26</v>
      </c>
      <c r="M155" s="35" t="s">
        <v>157</v>
      </c>
      <c r="N155" s="93" t="s">
        <v>96</v>
      </c>
      <c r="O155" s="4" t="s">
        <v>19</v>
      </c>
      <c r="P155" s="85">
        <v>2</v>
      </c>
      <c r="Q155" s="85">
        <v>2</v>
      </c>
      <c r="R155" s="85">
        <v>2</v>
      </c>
      <c r="S155" s="104"/>
      <c r="T155" s="56"/>
      <c r="U155" s="56"/>
      <c r="V155" s="56"/>
      <c r="W155" s="56"/>
      <c r="X155" s="56"/>
    </row>
    <row r="156" spans="1:24" ht="12.75" x14ac:dyDescent="0.2">
      <c r="A156" s="202"/>
      <c r="B156" s="207"/>
      <c r="C156" s="224" t="s">
        <v>0</v>
      </c>
      <c r="D156" s="91">
        <v>188714469</v>
      </c>
      <c r="E156" s="92" t="s">
        <v>21</v>
      </c>
      <c r="F156" s="26" t="s">
        <v>26</v>
      </c>
      <c r="G156" s="8">
        <v>50</v>
      </c>
      <c r="H156" s="8"/>
      <c r="I156" s="164">
        <v>55</v>
      </c>
      <c r="J156" s="8">
        <v>70</v>
      </c>
      <c r="K156" s="8">
        <v>75</v>
      </c>
      <c r="L156" s="27" t="s">
        <v>26</v>
      </c>
      <c r="M156" s="44"/>
      <c r="N156" s="45"/>
      <c r="O156" s="46"/>
      <c r="P156" s="50"/>
      <c r="Q156" s="50"/>
      <c r="R156" s="51"/>
      <c r="S156" s="104"/>
    </row>
    <row r="157" spans="1:24" ht="12.75" x14ac:dyDescent="0.2">
      <c r="A157" s="202"/>
      <c r="B157" s="207"/>
      <c r="C157" s="224"/>
      <c r="D157" s="183" t="s">
        <v>29</v>
      </c>
      <c r="E157" s="184"/>
      <c r="F157" s="185"/>
      <c r="G157" s="28">
        <f>SUM(G156:G156)</f>
        <v>50</v>
      </c>
      <c r="H157" s="28">
        <f t="shared" ref="H157" si="33">SUM(H156:H156)</f>
        <v>0</v>
      </c>
      <c r="I157" s="165">
        <f t="shared" ref="I157" si="34">SUM(I156:I156)</f>
        <v>55</v>
      </c>
      <c r="J157" s="28">
        <f t="shared" ref="J157" si="35">SUM(J156:J156)</f>
        <v>70</v>
      </c>
      <c r="K157" s="28">
        <f t="shared" ref="K157" si="36">SUM(K156:K156)</f>
        <v>75</v>
      </c>
      <c r="L157" s="13" t="s">
        <v>26</v>
      </c>
      <c r="M157" s="29" t="s">
        <v>26</v>
      </c>
      <c r="N157" s="29" t="s">
        <v>26</v>
      </c>
      <c r="O157" s="29" t="s">
        <v>26</v>
      </c>
      <c r="P157" s="29" t="s">
        <v>26</v>
      </c>
      <c r="Q157" s="29" t="s">
        <v>26</v>
      </c>
      <c r="R157" s="29" t="s">
        <v>26</v>
      </c>
      <c r="S157" s="105">
        <f>(I157-G157)/G157</f>
        <v>0.1</v>
      </c>
    </row>
    <row r="158" spans="1:24" ht="12.75" x14ac:dyDescent="0.2">
      <c r="A158" s="202"/>
      <c r="B158" s="68" t="s">
        <v>0</v>
      </c>
      <c r="C158" s="204" t="s">
        <v>2</v>
      </c>
      <c r="D158" s="204"/>
      <c r="E158" s="204"/>
      <c r="F158" s="205"/>
      <c r="G158" s="30">
        <f>G157</f>
        <v>50</v>
      </c>
      <c r="H158" s="30">
        <f t="shared" ref="H158:H159" si="37">H157</f>
        <v>0</v>
      </c>
      <c r="I158" s="166">
        <f t="shared" ref="I158:I159" si="38">I157</f>
        <v>55</v>
      </c>
      <c r="J158" s="30">
        <f t="shared" ref="J158:J159" si="39">J157</f>
        <v>70</v>
      </c>
      <c r="K158" s="30">
        <f t="shared" ref="K158:K159" si="40">K157</f>
        <v>75</v>
      </c>
      <c r="L158" s="31" t="s">
        <v>26</v>
      </c>
      <c r="M158" s="32" t="s">
        <v>26</v>
      </c>
      <c r="N158" s="32" t="s">
        <v>26</v>
      </c>
      <c r="O158" s="32" t="s">
        <v>26</v>
      </c>
      <c r="P158" s="32" t="s">
        <v>26</v>
      </c>
      <c r="Q158" s="32" t="s">
        <v>26</v>
      </c>
      <c r="R158" s="32" t="s">
        <v>26</v>
      </c>
      <c r="S158" s="104"/>
    </row>
    <row r="159" spans="1:24" ht="12.75" x14ac:dyDescent="0.2">
      <c r="A159" s="37" t="s">
        <v>35</v>
      </c>
      <c r="B159" s="208" t="s">
        <v>11</v>
      </c>
      <c r="C159" s="209"/>
      <c r="D159" s="209"/>
      <c r="E159" s="209"/>
      <c r="F159" s="209"/>
      <c r="G159" s="38">
        <f>G158</f>
        <v>50</v>
      </c>
      <c r="H159" s="38">
        <f t="shared" si="37"/>
        <v>0</v>
      </c>
      <c r="I159" s="168">
        <f t="shared" si="38"/>
        <v>55</v>
      </c>
      <c r="J159" s="38">
        <f t="shared" si="39"/>
        <v>70</v>
      </c>
      <c r="K159" s="38">
        <f t="shared" si="40"/>
        <v>75</v>
      </c>
      <c r="L159" s="39" t="s">
        <v>26</v>
      </c>
      <c r="M159" s="40" t="s">
        <v>26</v>
      </c>
      <c r="N159" s="40" t="s">
        <v>26</v>
      </c>
      <c r="O159" s="40" t="s">
        <v>26</v>
      </c>
      <c r="P159" s="40" t="s">
        <v>26</v>
      </c>
      <c r="Q159" s="40" t="s">
        <v>26</v>
      </c>
      <c r="R159" s="40" t="s">
        <v>26</v>
      </c>
      <c r="S159" s="104"/>
    </row>
    <row r="160" spans="1:24" ht="12.75" x14ac:dyDescent="0.2">
      <c r="A160" s="24" t="s">
        <v>36</v>
      </c>
      <c r="B160" s="210" t="s">
        <v>97</v>
      </c>
      <c r="C160" s="210"/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1"/>
      <c r="S160" s="104"/>
    </row>
    <row r="161" spans="1:24" ht="25.5" customHeight="1" x14ac:dyDescent="0.2">
      <c r="A161" s="201" t="s">
        <v>36</v>
      </c>
      <c r="B161" s="48" t="s">
        <v>0</v>
      </c>
      <c r="C161" s="203" t="s">
        <v>98</v>
      </c>
      <c r="D161" s="203"/>
      <c r="E161" s="203"/>
      <c r="F161" s="75" t="s">
        <v>108</v>
      </c>
      <c r="G161" s="245"/>
      <c r="H161" s="246"/>
      <c r="I161" s="246"/>
      <c r="J161" s="246"/>
      <c r="K161" s="246"/>
      <c r="L161" s="76" t="s">
        <v>26</v>
      </c>
      <c r="M161" s="33" t="s">
        <v>91</v>
      </c>
      <c r="N161" s="33" t="s">
        <v>113</v>
      </c>
      <c r="O161" s="34" t="s">
        <v>19</v>
      </c>
      <c r="P161" s="77">
        <v>1</v>
      </c>
      <c r="Q161" s="77">
        <v>1</v>
      </c>
      <c r="R161" s="150">
        <v>1</v>
      </c>
      <c r="S161" s="104"/>
      <c r="T161" s="56"/>
      <c r="U161" s="56"/>
      <c r="V161" s="56"/>
      <c r="W161" s="56"/>
      <c r="X161" s="56"/>
    </row>
    <row r="162" spans="1:24" ht="9" customHeight="1" x14ac:dyDescent="0.2">
      <c r="A162" s="202"/>
      <c r="B162" s="206" t="s">
        <v>0</v>
      </c>
      <c r="C162" s="229" t="s">
        <v>0</v>
      </c>
      <c r="D162" s="214" t="s">
        <v>309</v>
      </c>
      <c r="E162" s="215"/>
      <c r="F162" s="218" t="s">
        <v>28</v>
      </c>
      <c r="G162" s="186"/>
      <c r="H162" s="187"/>
      <c r="I162" s="187"/>
      <c r="J162" s="187"/>
      <c r="K162" s="187"/>
      <c r="L162" s="222" t="s">
        <v>26</v>
      </c>
      <c r="M162" s="35" t="s">
        <v>159</v>
      </c>
      <c r="N162" s="93" t="s">
        <v>99</v>
      </c>
      <c r="O162" s="4" t="s">
        <v>19</v>
      </c>
      <c r="P162" s="85">
        <v>20</v>
      </c>
      <c r="Q162" s="85">
        <v>20</v>
      </c>
      <c r="R162" s="85">
        <v>20</v>
      </c>
      <c r="S162" s="225"/>
      <c r="T162" s="56"/>
      <c r="U162" s="56"/>
      <c r="V162" s="56"/>
      <c r="W162" s="56"/>
      <c r="X162" s="56"/>
    </row>
    <row r="163" spans="1:24" ht="9" customHeight="1" x14ac:dyDescent="0.2">
      <c r="A163" s="202"/>
      <c r="B163" s="207"/>
      <c r="C163" s="254"/>
      <c r="D163" s="216"/>
      <c r="E163" s="217"/>
      <c r="F163" s="219"/>
      <c r="G163" s="220"/>
      <c r="H163" s="221"/>
      <c r="I163" s="221"/>
      <c r="J163" s="221"/>
      <c r="K163" s="221"/>
      <c r="L163" s="223"/>
      <c r="M163" s="35" t="s">
        <v>220</v>
      </c>
      <c r="N163" s="96" t="s">
        <v>213</v>
      </c>
      <c r="O163" s="72" t="s">
        <v>19</v>
      </c>
      <c r="P163" s="85">
        <v>25</v>
      </c>
      <c r="Q163" s="85">
        <v>25</v>
      </c>
      <c r="R163" s="85">
        <v>25</v>
      </c>
      <c r="S163" s="226"/>
      <c r="T163" s="56"/>
      <c r="U163" s="56"/>
      <c r="V163" s="56"/>
      <c r="W163" s="56"/>
      <c r="X163" s="56"/>
    </row>
    <row r="164" spans="1:24" ht="9" customHeight="1" x14ac:dyDescent="0.2">
      <c r="A164" s="202"/>
      <c r="B164" s="207"/>
      <c r="C164" s="254"/>
      <c r="D164" s="216"/>
      <c r="E164" s="217"/>
      <c r="F164" s="219"/>
      <c r="G164" s="220"/>
      <c r="H164" s="221"/>
      <c r="I164" s="221"/>
      <c r="J164" s="221"/>
      <c r="K164" s="221"/>
      <c r="L164" s="223"/>
      <c r="M164" s="35" t="s">
        <v>221</v>
      </c>
      <c r="N164" s="47" t="s">
        <v>214</v>
      </c>
      <c r="O164" s="72" t="s">
        <v>19</v>
      </c>
      <c r="P164" s="85">
        <v>25</v>
      </c>
      <c r="Q164" s="85">
        <v>25</v>
      </c>
      <c r="R164" s="85">
        <v>25</v>
      </c>
      <c r="S164" s="226"/>
      <c r="T164" s="56"/>
      <c r="U164" s="56"/>
      <c r="V164" s="56"/>
      <c r="W164" s="56"/>
      <c r="X164" s="56"/>
    </row>
    <row r="165" spans="1:24" ht="9" customHeight="1" x14ac:dyDescent="0.2">
      <c r="A165" s="202"/>
      <c r="B165" s="207"/>
      <c r="C165" s="230"/>
      <c r="D165" s="252"/>
      <c r="E165" s="253"/>
      <c r="F165" s="257"/>
      <c r="G165" s="255"/>
      <c r="H165" s="256"/>
      <c r="I165" s="256"/>
      <c r="J165" s="256"/>
      <c r="K165" s="256"/>
      <c r="L165" s="251"/>
      <c r="M165" s="35" t="s">
        <v>237</v>
      </c>
      <c r="N165" s="88" t="s">
        <v>238</v>
      </c>
      <c r="O165" s="72" t="s">
        <v>19</v>
      </c>
      <c r="P165" s="97">
        <v>30</v>
      </c>
      <c r="Q165" s="97">
        <v>30</v>
      </c>
      <c r="R165" s="98">
        <v>30</v>
      </c>
      <c r="S165" s="227"/>
      <c r="T165" s="56"/>
      <c r="U165" s="56"/>
      <c r="V165" s="56"/>
      <c r="W165" s="56"/>
      <c r="X165" s="56"/>
    </row>
    <row r="166" spans="1:24" ht="12.75" x14ac:dyDescent="0.2">
      <c r="A166" s="202"/>
      <c r="B166" s="207"/>
      <c r="C166" s="224" t="s">
        <v>0</v>
      </c>
      <c r="D166" s="53">
        <v>188714469</v>
      </c>
      <c r="E166" s="54" t="s">
        <v>21</v>
      </c>
      <c r="F166" s="26" t="s">
        <v>26</v>
      </c>
      <c r="G166" s="8">
        <v>4</v>
      </c>
      <c r="H166" s="8"/>
      <c r="I166" s="164">
        <v>4</v>
      </c>
      <c r="J166" s="8">
        <v>4</v>
      </c>
      <c r="K166" s="8">
        <v>4</v>
      </c>
      <c r="L166" s="13" t="s">
        <v>26</v>
      </c>
      <c r="M166" s="44"/>
      <c r="N166" s="45"/>
      <c r="O166" s="46"/>
      <c r="P166" s="50"/>
      <c r="Q166" s="50"/>
      <c r="R166" s="51"/>
      <c r="S166" s="104"/>
    </row>
    <row r="167" spans="1:24" ht="12.75" x14ac:dyDescent="0.2">
      <c r="A167" s="202"/>
      <c r="B167" s="207"/>
      <c r="C167" s="224"/>
      <c r="D167" s="183" t="s">
        <v>29</v>
      </c>
      <c r="E167" s="184"/>
      <c r="F167" s="185"/>
      <c r="G167" s="28">
        <f>SUM(G166:G166)</f>
        <v>4</v>
      </c>
      <c r="H167" s="28">
        <f t="shared" ref="H167" si="41">SUM(H166:H166)</f>
        <v>0</v>
      </c>
      <c r="I167" s="165">
        <f t="shared" ref="I167" si="42">SUM(I166:I166)</f>
        <v>4</v>
      </c>
      <c r="J167" s="28">
        <f t="shared" ref="J167" si="43">SUM(J166:J166)</f>
        <v>4</v>
      </c>
      <c r="K167" s="28">
        <f t="shared" ref="K167" si="44">SUM(K166:K166)</f>
        <v>4</v>
      </c>
      <c r="L167" s="13" t="s">
        <v>26</v>
      </c>
      <c r="M167" s="29" t="s">
        <v>26</v>
      </c>
      <c r="N167" s="29" t="s">
        <v>26</v>
      </c>
      <c r="O167" s="29" t="s">
        <v>26</v>
      </c>
      <c r="P167" s="29" t="s">
        <v>26</v>
      </c>
      <c r="Q167" s="29" t="s">
        <v>26</v>
      </c>
      <c r="R167" s="29" t="s">
        <v>26</v>
      </c>
      <c r="S167" s="105">
        <f>(I167-G167)/G167</f>
        <v>0</v>
      </c>
    </row>
    <row r="168" spans="1:24" ht="12.75" x14ac:dyDescent="0.2">
      <c r="A168" s="202"/>
      <c r="B168" s="68" t="s">
        <v>0</v>
      </c>
      <c r="C168" s="204" t="s">
        <v>2</v>
      </c>
      <c r="D168" s="204"/>
      <c r="E168" s="204"/>
      <c r="F168" s="205"/>
      <c r="G168" s="30">
        <f>G167</f>
        <v>4</v>
      </c>
      <c r="H168" s="30">
        <f t="shared" ref="H168:H169" si="45">H167</f>
        <v>0</v>
      </c>
      <c r="I168" s="166">
        <f t="shared" ref="I168:I169" si="46">I167</f>
        <v>4</v>
      </c>
      <c r="J168" s="30">
        <f t="shared" ref="J168:J169" si="47">J167</f>
        <v>4</v>
      </c>
      <c r="K168" s="30">
        <f t="shared" ref="K168:K169" si="48">K167</f>
        <v>4</v>
      </c>
      <c r="L168" s="31" t="s">
        <v>26</v>
      </c>
      <c r="M168" s="32" t="s">
        <v>26</v>
      </c>
      <c r="N168" s="32" t="s">
        <v>26</v>
      </c>
      <c r="O168" s="32" t="s">
        <v>26</v>
      </c>
      <c r="P168" s="32" t="s">
        <v>26</v>
      </c>
      <c r="Q168" s="32" t="s">
        <v>26</v>
      </c>
      <c r="R168" s="32" t="s">
        <v>26</v>
      </c>
      <c r="S168" s="104"/>
    </row>
    <row r="169" spans="1:24" ht="12.75" x14ac:dyDescent="0.2">
      <c r="A169" s="37" t="s">
        <v>36</v>
      </c>
      <c r="B169" s="208" t="s">
        <v>11</v>
      </c>
      <c r="C169" s="209"/>
      <c r="D169" s="209"/>
      <c r="E169" s="209"/>
      <c r="F169" s="209"/>
      <c r="G169" s="38">
        <f>G168</f>
        <v>4</v>
      </c>
      <c r="H169" s="38">
        <f t="shared" si="45"/>
        <v>0</v>
      </c>
      <c r="I169" s="168">
        <f t="shared" si="46"/>
        <v>4</v>
      </c>
      <c r="J169" s="38">
        <f t="shared" si="47"/>
        <v>4</v>
      </c>
      <c r="K169" s="38">
        <f t="shared" si="48"/>
        <v>4</v>
      </c>
      <c r="L169" s="39" t="s">
        <v>26</v>
      </c>
      <c r="M169" s="40" t="s">
        <v>26</v>
      </c>
      <c r="N169" s="40" t="s">
        <v>26</v>
      </c>
      <c r="O169" s="40" t="s">
        <v>26</v>
      </c>
      <c r="P169" s="40" t="s">
        <v>26</v>
      </c>
      <c r="Q169" s="40" t="s">
        <v>26</v>
      </c>
      <c r="R169" s="40" t="s">
        <v>26</v>
      </c>
      <c r="S169" s="104"/>
    </row>
    <row r="170" spans="1:24" ht="12.75" x14ac:dyDescent="0.2">
      <c r="A170" s="24" t="s">
        <v>37</v>
      </c>
      <c r="B170" s="210" t="s">
        <v>100</v>
      </c>
      <c r="C170" s="210"/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1"/>
      <c r="S170" s="104"/>
    </row>
    <row r="171" spans="1:24" ht="25.5" customHeight="1" x14ac:dyDescent="0.2">
      <c r="A171" s="201" t="s">
        <v>37</v>
      </c>
      <c r="B171" s="48" t="s">
        <v>0</v>
      </c>
      <c r="C171" s="203" t="s">
        <v>103</v>
      </c>
      <c r="D171" s="203"/>
      <c r="E171" s="203"/>
      <c r="F171" s="75" t="s">
        <v>25</v>
      </c>
      <c r="G171" s="25"/>
      <c r="H171" s="25"/>
      <c r="I171" s="167"/>
      <c r="J171" s="25"/>
      <c r="K171" s="25"/>
      <c r="L171" s="76" t="s">
        <v>160</v>
      </c>
      <c r="M171" s="33" t="s">
        <v>95</v>
      </c>
      <c r="N171" s="33" t="s">
        <v>101</v>
      </c>
      <c r="O171" s="34" t="s">
        <v>39</v>
      </c>
      <c r="P171" s="77">
        <v>5</v>
      </c>
      <c r="Q171" s="77">
        <v>5</v>
      </c>
      <c r="R171" s="150">
        <v>5</v>
      </c>
      <c r="S171" s="104"/>
    </row>
    <row r="172" spans="1:24" ht="23.25" customHeight="1" x14ac:dyDescent="0.2">
      <c r="A172" s="202"/>
      <c r="B172" s="206" t="s">
        <v>0</v>
      </c>
      <c r="C172" s="212" t="s">
        <v>0</v>
      </c>
      <c r="D172" s="214" t="s">
        <v>102</v>
      </c>
      <c r="E172" s="215"/>
      <c r="F172" s="218" t="s">
        <v>114</v>
      </c>
      <c r="G172" s="186"/>
      <c r="H172" s="187"/>
      <c r="I172" s="187"/>
      <c r="J172" s="187"/>
      <c r="K172" s="187"/>
      <c r="L172" s="222" t="s">
        <v>160</v>
      </c>
      <c r="M172" s="35" t="s">
        <v>161</v>
      </c>
      <c r="N172" s="47" t="s">
        <v>163</v>
      </c>
      <c r="O172" s="4" t="s">
        <v>39</v>
      </c>
      <c r="P172" s="85">
        <v>5</v>
      </c>
      <c r="Q172" s="85">
        <v>5</v>
      </c>
      <c r="R172" s="85">
        <v>5</v>
      </c>
      <c r="S172" s="104"/>
      <c r="T172" s="71"/>
      <c r="U172" s="71"/>
      <c r="V172" s="71"/>
      <c r="W172" s="71"/>
      <c r="X172" s="71"/>
    </row>
    <row r="173" spans="1:24" ht="23.25" customHeight="1" x14ac:dyDescent="0.2">
      <c r="A173" s="202"/>
      <c r="B173" s="207"/>
      <c r="C173" s="213"/>
      <c r="D173" s="216"/>
      <c r="E173" s="217"/>
      <c r="F173" s="219"/>
      <c r="G173" s="220"/>
      <c r="H173" s="221"/>
      <c r="I173" s="221"/>
      <c r="J173" s="221"/>
      <c r="K173" s="221"/>
      <c r="L173" s="223"/>
      <c r="M173" s="35" t="s">
        <v>162</v>
      </c>
      <c r="N173" s="47" t="s">
        <v>104</v>
      </c>
      <c r="O173" s="4" t="s">
        <v>19</v>
      </c>
      <c r="P173" s="85">
        <v>5</v>
      </c>
      <c r="Q173" s="85">
        <v>5</v>
      </c>
      <c r="R173" s="85">
        <v>5</v>
      </c>
      <c r="S173" s="104"/>
    </row>
    <row r="174" spans="1:24" ht="12.75" x14ac:dyDescent="0.2">
      <c r="A174" s="202"/>
      <c r="B174" s="207"/>
      <c r="C174" s="224" t="s">
        <v>0</v>
      </c>
      <c r="D174" s="53">
        <v>188714469</v>
      </c>
      <c r="E174" s="54" t="s">
        <v>21</v>
      </c>
      <c r="F174" s="26" t="s">
        <v>26</v>
      </c>
      <c r="G174" s="8">
        <v>2</v>
      </c>
      <c r="H174" s="8"/>
      <c r="I174" s="164">
        <v>40</v>
      </c>
      <c r="J174" s="8">
        <v>49</v>
      </c>
      <c r="K174" s="8">
        <v>53</v>
      </c>
      <c r="L174" s="27" t="s">
        <v>26</v>
      </c>
      <c r="M174" s="44"/>
      <c r="N174" s="45"/>
      <c r="O174" s="46"/>
      <c r="P174" s="50"/>
      <c r="Q174" s="50"/>
      <c r="R174" s="51"/>
      <c r="S174" s="104"/>
    </row>
    <row r="175" spans="1:24" ht="12.75" x14ac:dyDescent="0.2">
      <c r="A175" s="202"/>
      <c r="B175" s="207"/>
      <c r="C175" s="224"/>
      <c r="D175" s="183" t="s">
        <v>29</v>
      </c>
      <c r="E175" s="184"/>
      <c r="F175" s="185"/>
      <c r="G175" s="28">
        <f>SUM(G174:G174)</f>
        <v>2</v>
      </c>
      <c r="H175" s="28">
        <f t="shared" ref="H175:K175" si="49">SUM(H174:H174)</f>
        <v>0</v>
      </c>
      <c r="I175" s="165">
        <f t="shared" si="49"/>
        <v>40</v>
      </c>
      <c r="J175" s="28">
        <f t="shared" si="49"/>
        <v>49</v>
      </c>
      <c r="K175" s="28">
        <f t="shared" si="49"/>
        <v>53</v>
      </c>
      <c r="L175" s="13" t="s">
        <v>26</v>
      </c>
      <c r="M175" s="29" t="s">
        <v>26</v>
      </c>
      <c r="N175" s="29" t="s">
        <v>26</v>
      </c>
      <c r="O175" s="29" t="s">
        <v>26</v>
      </c>
      <c r="P175" s="29" t="s">
        <v>26</v>
      </c>
      <c r="Q175" s="29" t="s">
        <v>26</v>
      </c>
      <c r="R175" s="29" t="s">
        <v>26</v>
      </c>
      <c r="S175" s="105">
        <f>(I175-G175)/G175</f>
        <v>19</v>
      </c>
    </row>
    <row r="176" spans="1:24" ht="12.75" x14ac:dyDescent="0.2">
      <c r="A176" s="202"/>
      <c r="B176" s="68" t="s">
        <v>0</v>
      </c>
      <c r="C176" s="204" t="s">
        <v>2</v>
      </c>
      <c r="D176" s="204"/>
      <c r="E176" s="204"/>
      <c r="F176" s="205"/>
      <c r="G176" s="30">
        <f>G175</f>
        <v>2</v>
      </c>
      <c r="H176" s="30">
        <f t="shared" ref="H176:K177" si="50">H175</f>
        <v>0</v>
      </c>
      <c r="I176" s="166">
        <f t="shared" si="50"/>
        <v>40</v>
      </c>
      <c r="J176" s="30">
        <f t="shared" si="50"/>
        <v>49</v>
      </c>
      <c r="K176" s="30">
        <f t="shared" si="50"/>
        <v>53</v>
      </c>
      <c r="L176" s="31" t="s">
        <v>26</v>
      </c>
      <c r="M176" s="32" t="s">
        <v>26</v>
      </c>
      <c r="N176" s="32" t="s">
        <v>26</v>
      </c>
      <c r="O176" s="32" t="s">
        <v>26</v>
      </c>
      <c r="P176" s="32" t="s">
        <v>26</v>
      </c>
      <c r="Q176" s="32" t="s">
        <v>26</v>
      </c>
      <c r="R176" s="32" t="s">
        <v>26</v>
      </c>
      <c r="S176" s="104"/>
    </row>
    <row r="177" spans="1:19" ht="12.75" x14ac:dyDescent="0.2">
      <c r="A177" s="37" t="s">
        <v>37</v>
      </c>
      <c r="B177" s="208" t="s">
        <v>11</v>
      </c>
      <c r="C177" s="209"/>
      <c r="D177" s="209"/>
      <c r="E177" s="209"/>
      <c r="F177" s="209"/>
      <c r="G177" s="38">
        <f>G176</f>
        <v>2</v>
      </c>
      <c r="H177" s="38">
        <f t="shared" si="50"/>
        <v>0</v>
      </c>
      <c r="I177" s="168">
        <f t="shared" si="50"/>
        <v>40</v>
      </c>
      <c r="J177" s="38">
        <f t="shared" si="50"/>
        <v>49</v>
      </c>
      <c r="K177" s="38">
        <f t="shared" si="50"/>
        <v>53</v>
      </c>
      <c r="L177" s="39" t="s">
        <v>26</v>
      </c>
      <c r="M177" s="40" t="s">
        <v>26</v>
      </c>
      <c r="N177" s="40" t="s">
        <v>26</v>
      </c>
      <c r="O177" s="40" t="s">
        <v>26</v>
      </c>
      <c r="P177" s="40" t="s">
        <v>26</v>
      </c>
      <c r="Q177" s="40" t="s">
        <v>26</v>
      </c>
      <c r="R177" s="40" t="s">
        <v>26</v>
      </c>
      <c r="S177" s="104"/>
    </row>
    <row r="178" spans="1:19" ht="12.75" x14ac:dyDescent="0.2">
      <c r="A178" s="321" t="s">
        <v>3</v>
      </c>
      <c r="B178" s="322"/>
      <c r="C178" s="322"/>
      <c r="D178" s="322"/>
      <c r="E178" s="322"/>
      <c r="F178" s="322"/>
      <c r="G178" s="41">
        <f>G116+G143+G151+G159+G169+G177</f>
        <v>12015.659</v>
      </c>
      <c r="H178" s="41">
        <f>H116+H143+H151+H159+H169+H177</f>
        <v>0</v>
      </c>
      <c r="I178" s="171">
        <f>I116+I143+I151+I159+I169+I177</f>
        <v>12720.630000000001</v>
      </c>
      <c r="J178" s="41">
        <f>J116+J143+J151+J159+J169+J177</f>
        <v>14410.439999999999</v>
      </c>
      <c r="K178" s="41">
        <f>K116+K143+K151+K159+K169+K177</f>
        <v>14956.011999999999</v>
      </c>
      <c r="L178" s="12" t="s">
        <v>26</v>
      </c>
      <c r="M178" s="42" t="s">
        <v>26</v>
      </c>
      <c r="N178" s="42" t="s">
        <v>26</v>
      </c>
      <c r="O178" s="42" t="s">
        <v>26</v>
      </c>
      <c r="P178" s="42" t="s">
        <v>26</v>
      </c>
      <c r="Q178" s="42" t="s">
        <v>26</v>
      </c>
      <c r="R178" s="42" t="s">
        <v>26</v>
      </c>
      <c r="S178" s="104"/>
    </row>
    <row r="179" spans="1:19" ht="12.75" x14ac:dyDescent="0.2">
      <c r="A179" s="43" t="s">
        <v>31</v>
      </c>
    </row>
    <row r="180" spans="1:19" ht="12.75" x14ac:dyDescent="0.2">
      <c r="A180" s="43" t="s">
        <v>33</v>
      </c>
    </row>
    <row r="181" spans="1:19" ht="12.75" x14ac:dyDescent="0.2">
      <c r="A181" s="43" t="s">
        <v>32</v>
      </c>
    </row>
    <row r="182" spans="1:19" ht="25.5" customHeight="1" thickBot="1" x14ac:dyDescent="0.25">
      <c r="A182" s="323" t="s">
        <v>5</v>
      </c>
      <c r="B182" s="323"/>
      <c r="C182" s="323"/>
      <c r="D182" s="323"/>
      <c r="E182" s="323"/>
      <c r="F182" s="323"/>
      <c r="G182" s="323"/>
      <c r="H182" s="323"/>
      <c r="I182" s="323"/>
      <c r="J182" s="323"/>
      <c r="K182" s="323"/>
    </row>
    <row r="183" spans="1:19" ht="25.5" customHeight="1" x14ac:dyDescent="0.2">
      <c r="A183" s="192" t="s">
        <v>6</v>
      </c>
      <c r="B183" s="193"/>
      <c r="C183" s="194"/>
      <c r="D183" s="9" t="s">
        <v>20</v>
      </c>
      <c r="E183" s="314" t="s">
        <v>21</v>
      </c>
      <c r="F183" s="314"/>
      <c r="G183" s="11">
        <f>G174+G166+G147+G140+G135+G128+G125+G113+G110+G97+G94+G88+G73+G69+G63+G60+G32+G156+G26+G52</f>
        <v>7562.8999999999987</v>
      </c>
      <c r="H183" s="11">
        <f>H174+H166+H147+H140+H135+H128+H125+H113+H110+H97+H94+H88+H73+H69+H63+H60+H32+H156+H26</f>
        <v>0</v>
      </c>
      <c r="I183" s="172">
        <f>I174+I166+I147+I140+I135+I128+I125+I113+I110+I97+I94+I88+I73+I69+I63+I60+I32+I156+I26</f>
        <v>8985.4</v>
      </c>
      <c r="J183" s="11">
        <f>J174+J166+J147+J140+J135+J128+J125+J113+J110+J97+J94+J88+J73+J69+J63+J60+J32+J156+J26</f>
        <v>9570.6500000000015</v>
      </c>
      <c r="K183" s="108">
        <f>K174+K166+K147+K140+K135+K128+K125+K113+K110+K97+K94+K88+K73+K69+K63+K60+K32+K156+K26</f>
        <v>10076.862000000001</v>
      </c>
    </row>
    <row r="184" spans="1:19" ht="25.5" hidden="1" customHeight="1" x14ac:dyDescent="0.2">
      <c r="A184" s="195"/>
      <c r="B184" s="196"/>
      <c r="C184" s="197"/>
      <c r="D184" s="10" t="s">
        <v>313</v>
      </c>
      <c r="E184" s="190" t="s">
        <v>314</v>
      </c>
      <c r="F184" s="190"/>
      <c r="G184" s="139"/>
      <c r="H184" s="139"/>
      <c r="I184" s="173"/>
      <c r="J184" s="139"/>
      <c r="K184" s="143"/>
    </row>
    <row r="185" spans="1:19" ht="25.5" customHeight="1" x14ac:dyDescent="0.2">
      <c r="A185" s="195"/>
      <c r="B185" s="196"/>
      <c r="C185" s="197"/>
      <c r="D185" s="10" t="s">
        <v>27</v>
      </c>
      <c r="E185" s="190" t="s">
        <v>22</v>
      </c>
      <c r="F185" s="190"/>
      <c r="G185" s="14">
        <f>G105+G98+G89+G64+G54+G47+G44+G41+G33+G27+G25+G20+G16+G74+G51+G53+G77</f>
        <v>4359.1589999999997</v>
      </c>
      <c r="H185" s="14">
        <f t="shared" ref="H185:K185" si="51">H105+H98+H89+H64+H54+H47+H44+H41+H33+H27+H25+H20+H16+H74+H51+H53+H77</f>
        <v>0</v>
      </c>
      <c r="I185" s="174">
        <f t="shared" si="51"/>
        <v>3647.7299999999996</v>
      </c>
      <c r="J185" s="14">
        <f t="shared" si="51"/>
        <v>4742.79</v>
      </c>
      <c r="K185" s="14">
        <f t="shared" si="51"/>
        <v>4772.05</v>
      </c>
    </row>
    <row r="186" spans="1:19" ht="25.5" customHeight="1" x14ac:dyDescent="0.2">
      <c r="A186" s="195"/>
      <c r="B186" s="196"/>
      <c r="C186" s="197"/>
      <c r="D186" s="10" t="s">
        <v>23</v>
      </c>
      <c r="E186" s="190" t="s">
        <v>24</v>
      </c>
      <c r="F186" s="190"/>
      <c r="G186" s="14">
        <f>G136+G99+G90</f>
        <v>93.6</v>
      </c>
      <c r="H186" s="14">
        <f>H136+H99+H90</f>
        <v>0</v>
      </c>
      <c r="I186" s="174">
        <f>I136+I99+I90</f>
        <v>87.5</v>
      </c>
      <c r="J186" s="14">
        <f>J136+J99+J90</f>
        <v>97</v>
      </c>
      <c r="K186" s="109">
        <f>K136+K99+K90</f>
        <v>107.1</v>
      </c>
    </row>
    <row r="187" spans="1:19" ht="25.5" hidden="1" customHeight="1" x14ac:dyDescent="0.2">
      <c r="A187" s="195"/>
      <c r="B187" s="196"/>
      <c r="C187" s="197"/>
      <c r="D187" s="10" t="s">
        <v>320</v>
      </c>
      <c r="E187" s="138" t="s">
        <v>321</v>
      </c>
      <c r="F187" s="138"/>
      <c r="G187" s="140"/>
      <c r="H187" s="140"/>
      <c r="I187" s="175"/>
      <c r="J187" s="140"/>
      <c r="K187" s="141"/>
    </row>
    <row r="188" spans="1:19" ht="25.5" hidden="1" customHeight="1" x14ac:dyDescent="0.2">
      <c r="A188" s="195"/>
      <c r="B188" s="196"/>
      <c r="C188" s="197"/>
      <c r="D188" s="10" t="s">
        <v>315</v>
      </c>
      <c r="E188" s="190" t="s">
        <v>25</v>
      </c>
      <c r="F188" s="190"/>
      <c r="G188" s="140"/>
      <c r="H188" s="140"/>
      <c r="I188" s="175"/>
      <c r="J188" s="140"/>
      <c r="K188" s="141"/>
    </row>
    <row r="189" spans="1:19" ht="25.5" hidden="1" customHeight="1" x14ac:dyDescent="0.2">
      <c r="A189" s="195"/>
      <c r="B189" s="196"/>
      <c r="C189" s="197"/>
      <c r="D189" s="10" t="s">
        <v>316</v>
      </c>
      <c r="E189" s="190" t="s">
        <v>317</v>
      </c>
      <c r="F189" s="190"/>
      <c r="G189" s="140"/>
      <c r="H189" s="140"/>
      <c r="I189" s="175"/>
      <c r="J189" s="140"/>
      <c r="K189" s="141"/>
    </row>
    <row r="190" spans="1:19" ht="25.5" hidden="1" customHeight="1" thickBot="1" x14ac:dyDescent="0.25">
      <c r="A190" s="198"/>
      <c r="B190" s="199"/>
      <c r="C190" s="200"/>
      <c r="D190" s="142" t="s">
        <v>318</v>
      </c>
      <c r="E190" s="191" t="s">
        <v>319</v>
      </c>
      <c r="F190" s="191"/>
      <c r="G190" s="140"/>
      <c r="H190" s="140"/>
      <c r="I190" s="175"/>
      <c r="J190" s="140"/>
      <c r="K190" s="141"/>
    </row>
    <row r="191" spans="1:19" ht="13.5" thickBot="1" x14ac:dyDescent="0.25">
      <c r="A191" s="315" t="s">
        <v>3</v>
      </c>
      <c r="B191" s="316"/>
      <c r="C191" s="316"/>
      <c r="D191" s="316"/>
      <c r="E191" s="316"/>
      <c r="F191" s="316"/>
      <c r="G191" s="144">
        <f>SUM(G183:G186)</f>
        <v>12015.658999999998</v>
      </c>
      <c r="H191" s="144">
        <f t="shared" ref="H191:K191" si="52">SUM(H183:H186)</f>
        <v>0</v>
      </c>
      <c r="I191" s="176">
        <f t="shared" si="52"/>
        <v>12720.63</v>
      </c>
      <c r="J191" s="144">
        <f t="shared" si="52"/>
        <v>14410.440000000002</v>
      </c>
      <c r="K191" s="145">
        <f t="shared" si="52"/>
        <v>14956.012000000001</v>
      </c>
    </row>
    <row r="192" spans="1:19" ht="12.75" x14ac:dyDescent="0.2">
      <c r="A192" s="317" t="s">
        <v>9</v>
      </c>
      <c r="B192" s="318"/>
      <c r="C192" s="318"/>
      <c r="D192" s="318"/>
      <c r="E192" s="318"/>
      <c r="F192" s="318"/>
      <c r="G192" s="15"/>
      <c r="H192" s="15"/>
      <c r="I192" s="177"/>
      <c r="J192" s="15"/>
      <c r="K192" s="16"/>
    </row>
    <row r="193" spans="1:11" ht="12.75" x14ac:dyDescent="0.2">
      <c r="A193" s="319" t="s">
        <v>7</v>
      </c>
      <c r="B193" s="320"/>
      <c r="C193" s="320"/>
      <c r="D193" s="320"/>
      <c r="E193" s="320"/>
      <c r="F193" s="320"/>
      <c r="G193" s="17">
        <f>G126+G141+G149+G175+G111</f>
        <v>390</v>
      </c>
      <c r="H193" s="17">
        <f>H126+H141+H149+H175+H111</f>
        <v>0</v>
      </c>
      <c r="I193" s="178">
        <f>I126+I141+I149+I175+I111</f>
        <v>1010.8000000000001</v>
      </c>
      <c r="J193" s="17">
        <f>J126+J141+J149+J175+J111</f>
        <v>468.43</v>
      </c>
      <c r="K193" s="110">
        <f>K126+K141+K149+K175+K111</f>
        <v>512.92000000000007</v>
      </c>
    </row>
    <row r="194" spans="1:11" ht="13.5" thickBot="1" x14ac:dyDescent="0.25">
      <c r="A194" s="312" t="s">
        <v>8</v>
      </c>
      <c r="B194" s="313"/>
      <c r="C194" s="313"/>
      <c r="D194" s="313"/>
      <c r="E194" s="313"/>
      <c r="F194" s="313"/>
      <c r="G194" s="18">
        <f>G178-G193</f>
        <v>11625.659</v>
      </c>
      <c r="H194" s="18">
        <f t="shared" ref="H194:K194" si="53">H178-H193</f>
        <v>0</v>
      </c>
      <c r="I194" s="179">
        <f t="shared" si="53"/>
        <v>11709.830000000002</v>
      </c>
      <c r="J194" s="18">
        <f t="shared" si="53"/>
        <v>13942.009999999998</v>
      </c>
      <c r="K194" s="111">
        <f t="shared" si="53"/>
        <v>14443.091999999999</v>
      </c>
    </row>
    <row r="195" spans="1:11" ht="25.5" customHeight="1" x14ac:dyDescent="0.2">
      <c r="F195" s="19"/>
      <c r="G195" s="19"/>
      <c r="H195" s="5"/>
      <c r="I195" s="180"/>
      <c r="J195" s="5"/>
      <c r="K195" s="5"/>
    </row>
    <row r="196" spans="1:11" ht="25.5" customHeight="1" x14ac:dyDescent="0.2">
      <c r="D196" s="1" t="s">
        <v>30</v>
      </c>
      <c r="F196" s="19"/>
      <c r="G196" s="20">
        <f>G191-G178</f>
        <v>0</v>
      </c>
      <c r="H196" s="20">
        <f t="shared" ref="H196:K196" si="54">H191-H178</f>
        <v>0</v>
      </c>
      <c r="I196" s="181">
        <f t="shared" si="54"/>
        <v>0</v>
      </c>
      <c r="J196" s="20">
        <f t="shared" si="54"/>
        <v>0</v>
      </c>
      <c r="K196" s="20">
        <f t="shared" si="54"/>
        <v>0</v>
      </c>
    </row>
    <row r="197" spans="1:11" ht="25.5" customHeight="1" x14ac:dyDescent="0.2">
      <c r="G197" s="102">
        <f>G193+G194-G178</f>
        <v>0</v>
      </c>
      <c r="H197" s="102">
        <f t="shared" ref="H197:K197" si="55">H193+H194-H178</f>
        <v>0</v>
      </c>
      <c r="I197" s="182">
        <f t="shared" si="55"/>
        <v>0</v>
      </c>
      <c r="J197" s="102">
        <f t="shared" si="55"/>
        <v>0</v>
      </c>
      <c r="K197" s="102">
        <f t="shared" si="55"/>
        <v>0</v>
      </c>
    </row>
  </sheetData>
  <mergeCells count="260">
    <mergeCell ref="G43:K43"/>
    <mergeCell ref="A145:A150"/>
    <mergeCell ref="J1:L1"/>
    <mergeCell ref="C25:C28"/>
    <mergeCell ref="B83:B100"/>
    <mergeCell ref="C88:C91"/>
    <mergeCell ref="D91:F91"/>
    <mergeCell ref="G92:K93"/>
    <mergeCell ref="G71:K72"/>
    <mergeCell ref="D28:F28"/>
    <mergeCell ref="C63:C65"/>
    <mergeCell ref="D71:E72"/>
    <mergeCell ref="G62:K62"/>
    <mergeCell ref="C56:C59"/>
    <mergeCell ref="D56:E59"/>
    <mergeCell ref="C69:C70"/>
    <mergeCell ref="D70:F70"/>
    <mergeCell ref="D62:E62"/>
    <mergeCell ref="D65:F65"/>
    <mergeCell ref="C35:C40"/>
    <mergeCell ref="C47:C48"/>
    <mergeCell ref="L22:L24"/>
    <mergeCell ref="G22:K24"/>
    <mergeCell ref="L35:L40"/>
    <mergeCell ref="A194:F194"/>
    <mergeCell ref="E186:F186"/>
    <mergeCell ref="E185:F185"/>
    <mergeCell ref="E183:F183"/>
    <mergeCell ref="A191:F191"/>
    <mergeCell ref="A192:F192"/>
    <mergeCell ref="A193:F193"/>
    <mergeCell ref="B103:B106"/>
    <mergeCell ref="A178:F178"/>
    <mergeCell ref="B116:F116"/>
    <mergeCell ref="B144:R144"/>
    <mergeCell ref="C115:F115"/>
    <mergeCell ref="B143:F143"/>
    <mergeCell ref="A182:K182"/>
    <mergeCell ref="D109:E109"/>
    <mergeCell ref="B109:B114"/>
    <mergeCell ref="C107:F107"/>
    <mergeCell ref="D112:E112"/>
    <mergeCell ref="G112:K112"/>
    <mergeCell ref="C113:C114"/>
    <mergeCell ref="D114:F114"/>
    <mergeCell ref="L103:L104"/>
    <mergeCell ref="G103:K104"/>
    <mergeCell ref="D103:E104"/>
    <mergeCell ref="F22:F24"/>
    <mergeCell ref="A9:A10"/>
    <mergeCell ref="D17:F17"/>
    <mergeCell ref="D9:D10"/>
    <mergeCell ref="B12:R12"/>
    <mergeCell ref="N9:O9"/>
    <mergeCell ref="L9:L10"/>
    <mergeCell ref="M9:M10"/>
    <mergeCell ref="F9:F10"/>
    <mergeCell ref="C16:C17"/>
    <mergeCell ref="L13:L14"/>
    <mergeCell ref="I9:I10"/>
    <mergeCell ref="G9:G10"/>
    <mergeCell ref="H9:H10"/>
    <mergeCell ref="B13:B14"/>
    <mergeCell ref="C13:E14"/>
    <mergeCell ref="F13:F14"/>
    <mergeCell ref="A13:A115"/>
    <mergeCell ref="C101:F101"/>
    <mergeCell ref="L29:L31"/>
    <mergeCell ref="C71:C72"/>
    <mergeCell ref="G49:K50"/>
    <mergeCell ref="C32:C34"/>
    <mergeCell ref="C44:C45"/>
    <mergeCell ref="D35:E40"/>
    <mergeCell ref="F35:F40"/>
    <mergeCell ref="G35:K40"/>
    <mergeCell ref="S9:S10"/>
    <mergeCell ref="J9:J10"/>
    <mergeCell ref="K9:K10"/>
    <mergeCell ref="B9:B10"/>
    <mergeCell ref="C9:C10"/>
    <mergeCell ref="E9:E10"/>
    <mergeCell ref="G13:K14"/>
    <mergeCell ref="G15:K15"/>
    <mergeCell ref="D21:F21"/>
    <mergeCell ref="C20:C21"/>
    <mergeCell ref="D15:E15"/>
    <mergeCell ref="D18:E19"/>
    <mergeCell ref="C18:C19"/>
    <mergeCell ref="P9:R9"/>
    <mergeCell ref="F18:F19"/>
    <mergeCell ref="G18:K19"/>
    <mergeCell ref="B15:B78"/>
    <mergeCell ref="C66:C68"/>
    <mergeCell ref="F66:F68"/>
    <mergeCell ref="C22:C24"/>
    <mergeCell ref="D22:E24"/>
    <mergeCell ref="C29:C31"/>
    <mergeCell ref="D29:E31"/>
    <mergeCell ref="F29:F31"/>
    <mergeCell ref="G29:K31"/>
    <mergeCell ref="D43:E43"/>
    <mergeCell ref="L83:L87"/>
    <mergeCell ref="L73:L74"/>
    <mergeCell ref="G76:K76"/>
    <mergeCell ref="C77:C78"/>
    <mergeCell ref="D78:F78"/>
    <mergeCell ref="D76:E76"/>
    <mergeCell ref="D46:E46"/>
    <mergeCell ref="F80:F82"/>
    <mergeCell ref="L71:L72"/>
    <mergeCell ref="C74:C75"/>
    <mergeCell ref="L80:L82"/>
    <mergeCell ref="C51:C55"/>
    <mergeCell ref="C79:F79"/>
    <mergeCell ref="L56:L59"/>
    <mergeCell ref="D45:F45"/>
    <mergeCell ref="C41:C42"/>
    <mergeCell ref="D42:F42"/>
    <mergeCell ref="L49:L50"/>
    <mergeCell ref="D34:F34"/>
    <mergeCell ref="D48:F48"/>
    <mergeCell ref="D55:F55"/>
    <mergeCell ref="C80:E82"/>
    <mergeCell ref="G46:K46"/>
    <mergeCell ref="C49:C50"/>
    <mergeCell ref="D49:E50"/>
    <mergeCell ref="F49:F50"/>
    <mergeCell ref="D96:E96"/>
    <mergeCell ref="C105:C106"/>
    <mergeCell ref="D106:F106"/>
    <mergeCell ref="D100:F100"/>
    <mergeCell ref="D83:E87"/>
    <mergeCell ref="C83:C87"/>
    <mergeCell ref="F83:F87"/>
    <mergeCell ref="G96:K96"/>
    <mergeCell ref="G83:K87"/>
    <mergeCell ref="C102:E102"/>
    <mergeCell ref="C92:C93"/>
    <mergeCell ref="C103:C104"/>
    <mergeCell ref="D92:E93"/>
    <mergeCell ref="F92:F93"/>
    <mergeCell ref="G66:K68"/>
    <mergeCell ref="D75:F75"/>
    <mergeCell ref="D66:E68"/>
    <mergeCell ref="C140:C141"/>
    <mergeCell ref="D141:F141"/>
    <mergeCell ref="G80:K82"/>
    <mergeCell ref="F56:F59"/>
    <mergeCell ref="G56:K59"/>
    <mergeCell ref="C60:C61"/>
    <mergeCell ref="D61:F61"/>
    <mergeCell ref="C94:C95"/>
    <mergeCell ref="D95:F95"/>
    <mergeCell ref="C125:C126"/>
    <mergeCell ref="C110:C111"/>
    <mergeCell ref="D111:F111"/>
    <mergeCell ref="F103:F104"/>
    <mergeCell ref="C108:E108"/>
    <mergeCell ref="F120:F124"/>
    <mergeCell ref="F138:F139"/>
    <mergeCell ref="D138:E139"/>
    <mergeCell ref="C128:C129"/>
    <mergeCell ref="D129:F129"/>
    <mergeCell ref="D126:F126"/>
    <mergeCell ref="D127:E127"/>
    <mergeCell ref="L92:L93"/>
    <mergeCell ref="C97:C100"/>
    <mergeCell ref="F71:F72"/>
    <mergeCell ref="B117:R117"/>
    <mergeCell ref="G109:K109"/>
    <mergeCell ref="B120:B129"/>
    <mergeCell ref="T146:X146"/>
    <mergeCell ref="T120:X120"/>
    <mergeCell ref="T127:X127"/>
    <mergeCell ref="T132:X132"/>
    <mergeCell ref="T138:X138"/>
    <mergeCell ref="C130:F130"/>
    <mergeCell ref="C120:C124"/>
    <mergeCell ref="D120:E124"/>
    <mergeCell ref="G120:K124"/>
    <mergeCell ref="C145:E145"/>
    <mergeCell ref="D132:E134"/>
    <mergeCell ref="C132:C134"/>
    <mergeCell ref="F132:F134"/>
    <mergeCell ref="G132:K134"/>
    <mergeCell ref="L132:L134"/>
    <mergeCell ref="G131:K131"/>
    <mergeCell ref="L138:L139"/>
    <mergeCell ref="G138:K139"/>
    <mergeCell ref="B146:B149"/>
    <mergeCell ref="D146:E146"/>
    <mergeCell ref="G146:K146"/>
    <mergeCell ref="C150:F150"/>
    <mergeCell ref="C166:C167"/>
    <mergeCell ref="D167:F167"/>
    <mergeCell ref="F153:F154"/>
    <mergeCell ref="G153:K154"/>
    <mergeCell ref="C147:C149"/>
    <mergeCell ref="D149:F149"/>
    <mergeCell ref="B151:F151"/>
    <mergeCell ref="B152:R152"/>
    <mergeCell ref="L153:L154"/>
    <mergeCell ref="G161:K161"/>
    <mergeCell ref="C153:E154"/>
    <mergeCell ref="B153:B154"/>
    <mergeCell ref="B159:F159"/>
    <mergeCell ref="B160:R160"/>
    <mergeCell ref="L162:L165"/>
    <mergeCell ref="D162:E165"/>
    <mergeCell ref="C162:C165"/>
    <mergeCell ref="G162:K165"/>
    <mergeCell ref="F162:F165"/>
    <mergeCell ref="C174:C175"/>
    <mergeCell ref="S162:S165"/>
    <mergeCell ref="S153:S154"/>
    <mergeCell ref="A8:S8"/>
    <mergeCell ref="A153:A158"/>
    <mergeCell ref="B155:B157"/>
    <mergeCell ref="D155:E155"/>
    <mergeCell ref="G155:K155"/>
    <mergeCell ref="C156:C157"/>
    <mergeCell ref="D157:F157"/>
    <mergeCell ref="C158:F158"/>
    <mergeCell ref="C138:C139"/>
    <mergeCell ref="A118:A142"/>
    <mergeCell ref="L120:L122"/>
    <mergeCell ref="C131:E131"/>
    <mergeCell ref="B132:B141"/>
    <mergeCell ref="C135:C137"/>
    <mergeCell ref="D137:F137"/>
    <mergeCell ref="C142:F142"/>
    <mergeCell ref="B118:B119"/>
    <mergeCell ref="C118:E119"/>
    <mergeCell ref="F118:F119"/>
    <mergeCell ref="L18:L19"/>
    <mergeCell ref="B80:B82"/>
    <mergeCell ref="D175:F175"/>
    <mergeCell ref="G127:K127"/>
    <mergeCell ref="L118:L119"/>
    <mergeCell ref="E184:F184"/>
    <mergeCell ref="E188:F188"/>
    <mergeCell ref="E189:F189"/>
    <mergeCell ref="E190:F190"/>
    <mergeCell ref="A183:C190"/>
    <mergeCell ref="A171:A176"/>
    <mergeCell ref="C171:E171"/>
    <mergeCell ref="C176:F176"/>
    <mergeCell ref="A161:A168"/>
    <mergeCell ref="C161:E161"/>
    <mergeCell ref="B162:B167"/>
    <mergeCell ref="C168:F168"/>
    <mergeCell ref="B169:F169"/>
    <mergeCell ref="B170:R170"/>
    <mergeCell ref="B177:F177"/>
    <mergeCell ref="B172:B175"/>
    <mergeCell ref="C172:C173"/>
    <mergeCell ref="D172:E173"/>
    <mergeCell ref="F172:F173"/>
    <mergeCell ref="G172:K173"/>
    <mergeCell ref="L172:L17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scale="82" orientation="landscape" r:id="rId1"/>
  <rowBreaks count="4" manualBreakCount="4">
    <brk id="34" max="20" man="1"/>
    <brk id="79" max="20" man="1"/>
    <brk id="116" max="20" man="1"/>
    <brk id="150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tabSelected="1" topLeftCell="A115" zoomScaleNormal="100" workbookViewId="0">
      <selection activeCell="B24" sqref="B24"/>
    </sheetView>
  </sheetViews>
  <sheetFormatPr defaultColWidth="9.140625" defaultRowHeight="12.75" x14ac:dyDescent="0.2"/>
  <cols>
    <col min="1" max="1" width="50.28515625" style="5" customWidth="1"/>
    <col min="2" max="2" width="65.140625" style="1" customWidth="1"/>
    <col min="3" max="3" width="10.42578125" style="5" customWidth="1"/>
    <col min="4" max="6" width="12.7109375" style="5" customWidth="1"/>
    <col min="7" max="7" width="37.85546875" style="5" customWidth="1"/>
    <col min="8" max="16384" width="9.140625" style="1"/>
  </cols>
  <sheetData>
    <row r="1" spans="1:14" x14ac:dyDescent="0.2">
      <c r="G1" s="126" t="s">
        <v>283</v>
      </c>
    </row>
    <row r="2" spans="1:14" x14ac:dyDescent="0.2">
      <c r="G2" s="126" t="s">
        <v>284</v>
      </c>
    </row>
    <row r="3" spans="1:14" x14ac:dyDescent="0.2">
      <c r="G3" s="126" t="s">
        <v>311</v>
      </c>
    </row>
    <row r="4" spans="1:14" x14ac:dyDescent="0.2">
      <c r="G4" s="126" t="s">
        <v>285</v>
      </c>
    </row>
    <row r="5" spans="1:14" x14ac:dyDescent="0.2">
      <c r="C5" s="22"/>
      <c r="D5" s="22"/>
      <c r="E5" s="22"/>
      <c r="F5" s="22"/>
      <c r="G5" s="22" t="s">
        <v>312</v>
      </c>
    </row>
    <row r="6" spans="1:14" x14ac:dyDescent="0.2">
      <c r="A6" s="81"/>
      <c r="B6" s="2"/>
      <c r="C6" s="22"/>
      <c r="D6" s="22"/>
      <c r="E6" s="22"/>
      <c r="F6" s="22"/>
      <c r="G6" s="22" t="s">
        <v>12</v>
      </c>
    </row>
    <row r="7" spans="1:14" x14ac:dyDescent="0.2">
      <c r="A7" s="81"/>
      <c r="B7" s="2"/>
      <c r="C7" s="22"/>
      <c r="D7" s="22"/>
      <c r="E7" s="22"/>
      <c r="F7" s="22"/>
      <c r="G7" s="128" t="s">
        <v>287</v>
      </c>
    </row>
    <row r="8" spans="1:14" x14ac:dyDescent="0.2">
      <c r="A8" s="81"/>
      <c r="B8" s="2"/>
      <c r="C8" s="81"/>
      <c r="D8" s="81"/>
      <c r="E8" s="81"/>
      <c r="F8" s="113"/>
      <c r="G8" s="113"/>
    </row>
    <row r="9" spans="1:14" ht="14.25" customHeight="1" x14ac:dyDescent="0.2">
      <c r="A9" s="344" t="s">
        <v>281</v>
      </c>
      <c r="B9" s="344"/>
      <c r="C9" s="344"/>
      <c r="D9" s="344"/>
      <c r="E9" s="344"/>
      <c r="F9" s="344"/>
      <c r="G9" s="344"/>
      <c r="H9" s="3"/>
      <c r="I9" s="3"/>
      <c r="J9" s="3"/>
      <c r="K9" s="3"/>
      <c r="L9" s="3"/>
      <c r="M9" s="3"/>
      <c r="N9" s="3"/>
    </row>
    <row r="10" spans="1:14" ht="33" customHeight="1" x14ac:dyDescent="0.2">
      <c r="A10" s="345" t="s">
        <v>10</v>
      </c>
      <c r="B10" s="345" t="s">
        <v>265</v>
      </c>
      <c r="C10" s="345"/>
      <c r="D10" s="345" t="s">
        <v>266</v>
      </c>
      <c r="E10" s="345"/>
      <c r="F10" s="345"/>
      <c r="G10" s="345" t="s">
        <v>267</v>
      </c>
    </row>
    <row r="11" spans="1:14" ht="30" x14ac:dyDescent="0.2">
      <c r="A11" s="345"/>
      <c r="B11" s="118" t="s">
        <v>1</v>
      </c>
      <c r="C11" s="118" t="s">
        <v>4</v>
      </c>
      <c r="D11" s="117">
        <v>2024</v>
      </c>
      <c r="E11" s="117">
        <v>2025</v>
      </c>
      <c r="F11" s="117">
        <v>2026</v>
      </c>
      <c r="G11" s="345"/>
    </row>
    <row r="12" spans="1:14" ht="15" x14ac:dyDescent="0.25">
      <c r="A12" s="121">
        <v>1</v>
      </c>
      <c r="B12" s="120">
        <v>2</v>
      </c>
      <c r="C12" s="120">
        <v>3</v>
      </c>
      <c r="D12" s="120">
        <v>4</v>
      </c>
      <c r="E12" s="120">
        <v>5</v>
      </c>
      <c r="F12" s="120">
        <v>6</v>
      </c>
      <c r="G12" s="121">
        <v>7</v>
      </c>
    </row>
    <row r="13" spans="1:14" ht="15" x14ac:dyDescent="0.2">
      <c r="A13" s="21" t="s">
        <v>164</v>
      </c>
      <c r="B13" s="340" t="str">
        <f>'004 pr. asignavimai'!C13</f>
        <v>Organizuoti ir įgyvendinti valstybės bei Savivaldybės teikiamą socialinę paramą Plungės rajono savivaldybėje</v>
      </c>
      <c r="C13" s="341"/>
      <c r="D13" s="341"/>
      <c r="E13" s="341"/>
      <c r="F13" s="341"/>
      <c r="G13" s="346" t="s">
        <v>269</v>
      </c>
    </row>
    <row r="14" spans="1:14" ht="30" x14ac:dyDescent="0.2">
      <c r="A14" s="6" t="str">
        <f>'004 pr. asignavimai'!M13</f>
        <v>R-004-01-01-01</v>
      </c>
      <c r="B14" s="7" t="str">
        <f>'004 pr. asignavimai'!N13</f>
        <v>Gyventojų, kuriems suteiktos bendrųjų ir socialinės priežiūros paslaugų, skaičiaus pokytis (lyginant su praėjusiais metais)</v>
      </c>
      <c r="C14" s="6" t="str">
        <f>'004 pr. asignavimai'!O13</f>
        <v>proc.</v>
      </c>
      <c r="D14" s="6">
        <f>'004 pr. asignavimai'!P13</f>
        <v>95</v>
      </c>
      <c r="E14" s="6">
        <f>'004 pr. asignavimai'!Q13</f>
        <v>95</v>
      </c>
      <c r="F14" s="114">
        <f>'004 pr. asignavimai'!R13</f>
        <v>95</v>
      </c>
      <c r="G14" s="346"/>
    </row>
    <row r="15" spans="1:14" ht="30" x14ac:dyDescent="0.2">
      <c r="A15" s="6" t="str">
        <f>'004 pr. asignavimai'!M14</f>
        <v>R-004-01-01-02</v>
      </c>
      <c r="B15" s="7" t="str">
        <f>'004 pr. asignavimai'!N14</f>
        <v>Visuomenės sveikatos biuro teikiamų paslaugų gavėjų skaičiaus pokytis (palyginti su praėjusiais metais)</v>
      </c>
      <c r="C15" s="6" t="str">
        <f>'004 pr. asignavimai'!O14</f>
        <v>proc.</v>
      </c>
      <c r="D15" s="6">
        <f>'004 pr. asignavimai'!P14</f>
        <v>0.1</v>
      </c>
      <c r="E15" s="6">
        <f>'004 pr. asignavimai'!Q14</f>
        <v>0.5</v>
      </c>
      <c r="F15" s="114">
        <f>'004 pr. asignavimai'!R14</f>
        <v>0.5</v>
      </c>
      <c r="G15" s="346"/>
    </row>
    <row r="16" spans="1:14" ht="15" customHeight="1" x14ac:dyDescent="0.2">
      <c r="A16" s="82" t="s">
        <v>165</v>
      </c>
      <c r="B16" s="339" t="str">
        <f>'004 pr. asignavimai'!D15</f>
        <v>Socialinėms išmokoms ir kompensacijoms skaičiuoti ir mokėti</v>
      </c>
      <c r="C16" s="339"/>
      <c r="D16" s="339"/>
      <c r="E16" s="339"/>
      <c r="F16" s="339"/>
      <c r="G16" s="327" t="s">
        <v>26</v>
      </c>
    </row>
    <row r="17" spans="1:7" ht="15" x14ac:dyDescent="0.2">
      <c r="A17" s="131" t="str">
        <f>'004 pr. asignavimai'!M15</f>
        <v>V-004-01-01-01-01 (VB)</v>
      </c>
      <c r="B17" s="347" t="str">
        <f>'004 pr. asignavimai'!N15</f>
        <v xml:space="preserve">Laidojimo pašalpų gavėjų skaičius </v>
      </c>
      <c r="C17" s="348" t="str">
        <f>'004 pr. asignavimai'!O15</f>
        <v>asm.</v>
      </c>
      <c r="D17" s="348">
        <f>'004 pr. asignavimai'!P15</f>
        <v>560</v>
      </c>
      <c r="E17" s="348">
        <f>'004 pr. asignavimai'!Q15</f>
        <v>560</v>
      </c>
      <c r="F17" s="348">
        <f>'004 pr. asignavimai'!R15</f>
        <v>560</v>
      </c>
      <c r="G17" s="328"/>
    </row>
    <row r="18" spans="1:7" ht="15" x14ac:dyDescent="0.2">
      <c r="A18" s="130" t="s">
        <v>166</v>
      </c>
      <c r="B18" s="349" t="str">
        <f>'004 pr. asignavimai'!D18</f>
        <v>Socialinei paramai mokiniams</v>
      </c>
      <c r="C18" s="349"/>
      <c r="D18" s="349"/>
      <c r="E18" s="349"/>
      <c r="F18" s="349"/>
      <c r="G18" s="327" t="s">
        <v>26</v>
      </c>
    </row>
    <row r="19" spans="1:7" ht="15" x14ac:dyDescent="0.2">
      <c r="A19" s="79" t="str">
        <f>'004 pr. asignavimai'!M18</f>
        <v>V-004-01-01-02-01 (VB)</v>
      </c>
      <c r="B19" s="350" t="str">
        <f>'004 pr. asignavimai'!N18</f>
        <v>Mokinio reikmenų gavėjų skaičius</v>
      </c>
      <c r="C19" s="351" t="str">
        <f>'004 pr. asignavimai'!O18</f>
        <v>asm.</v>
      </c>
      <c r="D19" s="351">
        <f>'004 pr. asignavimai'!P18</f>
        <v>779</v>
      </c>
      <c r="E19" s="351">
        <f>'004 pr. asignavimai'!Q18</f>
        <v>700</v>
      </c>
      <c r="F19" s="352">
        <f>'004 pr. asignavimai'!R18</f>
        <v>700</v>
      </c>
      <c r="G19" s="332"/>
    </row>
    <row r="20" spans="1:7" ht="15" x14ac:dyDescent="0.2">
      <c r="A20" s="79" t="str">
        <f>'004 pr. asignavimai'!M19</f>
        <v>V-004-01-01-02-02 (VB)</v>
      </c>
      <c r="B20" s="350" t="str">
        <f>'004 pr. asignavimai'!N19</f>
        <v xml:space="preserve">Nemokamo maitinimo gavėjų skaičius </v>
      </c>
      <c r="C20" s="351" t="str">
        <f>'004 pr. asignavimai'!O19</f>
        <v>asm.</v>
      </c>
      <c r="D20" s="351">
        <f>'004 pr. asignavimai'!P19</f>
        <v>1460</v>
      </c>
      <c r="E20" s="351">
        <f>'004 pr. asignavimai'!Q19</f>
        <v>2000</v>
      </c>
      <c r="F20" s="352">
        <f>'004 pr. asignavimai'!R19</f>
        <v>2000</v>
      </c>
      <c r="G20" s="328"/>
    </row>
    <row r="21" spans="1:7" ht="15" x14ac:dyDescent="0.2">
      <c r="A21" s="82" t="s">
        <v>167</v>
      </c>
      <c r="B21" s="339" t="str">
        <f>'004 pr. asignavimai'!D22</f>
        <v>Socialinėms paslaugoms</v>
      </c>
      <c r="C21" s="339"/>
      <c r="D21" s="339"/>
      <c r="E21" s="339"/>
      <c r="F21" s="339"/>
      <c r="G21" s="327" t="s">
        <v>26</v>
      </c>
    </row>
    <row r="22" spans="1:7" ht="15" x14ac:dyDescent="0.2">
      <c r="A22" s="79" t="str">
        <f>'004 pr. asignavimai'!M22</f>
        <v>V-004-01-01-03-01 (VB)</v>
      </c>
      <c r="B22" s="80" t="str">
        <f>'004 pr. asignavimai'!N22</f>
        <v>Suteiktų paslaugų socialinę riziką patiriančioms šeimoms skaičius</v>
      </c>
      <c r="C22" s="79" t="str">
        <f>'004 pr. asignavimai'!O22</f>
        <v>vnt.</v>
      </c>
      <c r="D22" s="79">
        <f>'004 pr. asignavimai'!P22</f>
        <v>200</v>
      </c>
      <c r="E22" s="79">
        <f>'004 pr. asignavimai'!Q22</f>
        <v>200</v>
      </c>
      <c r="F22" s="115">
        <f>'004 pr. asignavimai'!R22</f>
        <v>200</v>
      </c>
      <c r="G22" s="332"/>
    </row>
    <row r="23" spans="1:7" ht="15" x14ac:dyDescent="0.2">
      <c r="A23" s="79" t="str">
        <f>'004 pr. asignavimai'!M23</f>
        <v>V-004-01-01-03-02</v>
      </c>
      <c r="B23" s="80" t="str">
        <f>'004 pr. asignavimai'!N23</f>
        <v>Suteiktų pagalbos į namus paslaugų skaičius</v>
      </c>
      <c r="C23" s="79" t="str">
        <f>'004 pr. asignavimai'!O23</f>
        <v>vnt.</v>
      </c>
      <c r="D23" s="79">
        <f>'004 pr. asignavimai'!P23</f>
        <v>50</v>
      </c>
      <c r="E23" s="79">
        <f>'004 pr. asignavimai'!Q23</f>
        <v>50</v>
      </c>
      <c r="F23" s="115">
        <f>'004 pr. asignavimai'!R23</f>
        <v>60</v>
      </c>
      <c r="G23" s="332"/>
    </row>
    <row r="24" spans="1:7" ht="15" x14ac:dyDescent="0.2">
      <c r="A24" s="79" t="str">
        <f>'004 pr. asignavimai'!M24</f>
        <v>V-004-01-01-03-03</v>
      </c>
      <c r="B24" s="80" t="str">
        <f>'004 pr. asignavimai'!N24</f>
        <v>Apsaugoto būsto paslaugų gavėjų skaičius</v>
      </c>
      <c r="C24" s="79" t="str">
        <f>'004 pr. asignavimai'!O24</f>
        <v>asm.</v>
      </c>
      <c r="D24" s="79">
        <f>'004 pr. asignavimai'!P24</f>
        <v>3</v>
      </c>
      <c r="E24" s="79">
        <f>'004 pr. asignavimai'!Q24</f>
        <v>4</v>
      </c>
      <c r="F24" s="115">
        <f>'004 pr. asignavimai'!R24</f>
        <v>5</v>
      </c>
      <c r="G24" s="328"/>
    </row>
    <row r="25" spans="1:7" ht="15" x14ac:dyDescent="0.2">
      <c r="A25" s="82" t="s">
        <v>168</v>
      </c>
      <c r="B25" s="339" t="str">
        <f>'004 pr. asignavimai'!D29</f>
        <v>Socialinės reabilitacijos paslaugų neįgaliesiems bendruomenėje teikimas</v>
      </c>
      <c r="C25" s="339"/>
      <c r="D25" s="339"/>
      <c r="E25" s="339"/>
      <c r="F25" s="339"/>
      <c r="G25" s="327" t="s">
        <v>26</v>
      </c>
    </row>
    <row r="26" spans="1:7" ht="15" x14ac:dyDescent="0.2">
      <c r="A26" s="79" t="str">
        <f>'004 pr. asignavimai'!M29</f>
        <v>V-004-01-01-04-01 (SB/VB)</v>
      </c>
      <c r="B26" s="80" t="str">
        <f>'004 pr. asignavimai'!N29</f>
        <v>NVO paslaugas gavusių asmenų skaičius</v>
      </c>
      <c r="C26" s="79" t="str">
        <f>'004 pr. asignavimai'!O29</f>
        <v>vnt.</v>
      </c>
      <c r="D26" s="79">
        <f>'004 pr. asignavimai'!P29</f>
        <v>170</v>
      </c>
      <c r="E26" s="79">
        <f>'004 pr. asignavimai'!Q29</f>
        <v>180</v>
      </c>
      <c r="F26" s="115">
        <f>'004 pr. asignavimai'!R29</f>
        <v>180</v>
      </c>
      <c r="G26" s="332"/>
    </row>
    <row r="27" spans="1:7" ht="15" x14ac:dyDescent="0.2">
      <c r="A27" s="79" t="str">
        <f>'004 pr. asignavimai'!M30</f>
        <v>V-004-01-01-04-02 (SB/VB)</v>
      </c>
      <c r="B27" s="80" t="str">
        <f>'004 pr. asignavimai'!N30</f>
        <v>Pritaikytų asmenims su negalia būstų skaičius</v>
      </c>
      <c r="C27" s="79" t="str">
        <f>'004 pr. asignavimai'!O30</f>
        <v>vnt.</v>
      </c>
      <c r="D27" s="79">
        <f>'004 pr. asignavimai'!P30</f>
        <v>15</v>
      </c>
      <c r="E27" s="79">
        <f>'004 pr. asignavimai'!Q30</f>
        <v>18</v>
      </c>
      <c r="F27" s="115">
        <f>'004 pr. asignavimai'!R30</f>
        <v>18</v>
      </c>
      <c r="G27" s="332"/>
    </row>
    <row r="28" spans="1:7" ht="15" x14ac:dyDescent="0.2">
      <c r="A28" s="79" t="str">
        <f>'004 pr. asignavimai'!M31</f>
        <v>V-004-01-01-04-03</v>
      </c>
      <c r="B28" s="80" t="str">
        <f>'004 pr. asignavimai'!N31</f>
        <v>Paremtų NVO vykdomų programų skaičius</v>
      </c>
      <c r="C28" s="79" t="str">
        <f>'004 pr. asignavimai'!O31</f>
        <v>vnt.</v>
      </c>
      <c r="D28" s="79">
        <f>'004 pr. asignavimai'!P31</f>
        <v>5</v>
      </c>
      <c r="E28" s="79">
        <f>'004 pr. asignavimai'!Q31</f>
        <v>6</v>
      </c>
      <c r="F28" s="115">
        <f>'004 pr. asignavimai'!R31</f>
        <v>6</v>
      </c>
      <c r="G28" s="328"/>
    </row>
    <row r="29" spans="1:7" ht="15" x14ac:dyDescent="0.2">
      <c r="A29" s="82" t="s">
        <v>169</v>
      </c>
      <c r="B29" s="339" t="str">
        <f>'004 pr. asignavimai'!D35</f>
        <v>Visuomenės sveikatos priežiūros funkcijoms vykdyti</v>
      </c>
      <c r="C29" s="339"/>
      <c r="D29" s="339"/>
      <c r="E29" s="339"/>
      <c r="F29" s="339"/>
      <c r="G29" s="327" t="s">
        <v>26</v>
      </c>
    </row>
    <row r="30" spans="1:7" ht="15" x14ac:dyDescent="0.2">
      <c r="A30" s="79" t="str">
        <f>'004 pr. asignavimai'!M35</f>
        <v>V-004-01-01-05-01 (VB)</v>
      </c>
      <c r="B30" s="80" t="str">
        <f>'004 pr. asignavimai'!N35</f>
        <v>Visuomenės sveikatos specialistų skaičius</v>
      </c>
      <c r="C30" s="79" t="str">
        <f>'004 pr. asignavimai'!O35</f>
        <v>asm.</v>
      </c>
      <c r="D30" s="79">
        <f>'004 pr. asignavimai'!P35</f>
        <v>20</v>
      </c>
      <c r="E30" s="79">
        <f>'004 pr. asignavimai'!Q35</f>
        <v>21</v>
      </c>
      <c r="F30" s="115">
        <f>'004 pr. asignavimai'!R35</f>
        <v>22</v>
      </c>
      <c r="G30" s="332"/>
    </row>
    <row r="31" spans="1:7" ht="15" x14ac:dyDescent="0.2">
      <c r="A31" s="79" t="str">
        <f>'004 pr. asignavimai'!M36</f>
        <v>V-004-01-01-05-02 (VB)</v>
      </c>
      <c r="B31" s="80" t="str">
        <f>'004 pr. asignavimai'!N36</f>
        <v>Suorganizuotų renginių skaičius</v>
      </c>
      <c r="C31" s="79" t="str">
        <f>'004 pr. asignavimai'!O36</f>
        <v>vnt.</v>
      </c>
      <c r="D31" s="79">
        <f>'004 pr. asignavimai'!P36</f>
        <v>15000</v>
      </c>
      <c r="E31" s="79">
        <f>'004 pr. asignavimai'!Q36</f>
        <v>15000</v>
      </c>
      <c r="F31" s="115">
        <f>'004 pr. asignavimai'!R36</f>
        <v>15000</v>
      </c>
      <c r="G31" s="332"/>
    </row>
    <row r="32" spans="1:7" ht="15" x14ac:dyDescent="0.2">
      <c r="A32" s="79" t="str">
        <f>'004 pr. asignavimai'!M37</f>
        <v>V-004-01-01-05-03 (VB)</v>
      </c>
      <c r="B32" s="80" t="str">
        <f>'004 pr. asignavimai'!N37</f>
        <v xml:space="preserve">Psichikos sveikatos stiprinimo suteiktų individualių konsultacijų trukmė </v>
      </c>
      <c r="C32" s="79" t="str">
        <f>'004 pr. asignavimai'!O37</f>
        <v>val.</v>
      </c>
      <c r="D32" s="79">
        <f>'004 pr. asignavimai'!P37</f>
        <v>200</v>
      </c>
      <c r="E32" s="79">
        <f>'004 pr. asignavimai'!Q37</f>
        <v>200</v>
      </c>
      <c r="F32" s="115">
        <f>'004 pr. asignavimai'!R37</f>
        <v>200</v>
      </c>
      <c r="G32" s="332"/>
    </row>
    <row r="33" spans="1:7" ht="30" x14ac:dyDescent="0.2">
      <c r="A33" s="79" t="str">
        <f>'004 pr. asignavimai'!M38</f>
        <v>V-004-01-01-05-04 (VB)</v>
      </c>
      <c r="B33" s="80" t="str">
        <f>'004 pr. asignavimai'!N38</f>
        <v xml:space="preserve">Psichikos sveikatos stiprinimo suteiktų grupinių konsultacijų  ar užsiėmimų trukmė </v>
      </c>
      <c r="C33" s="79" t="str">
        <f>'004 pr. asignavimai'!O38</f>
        <v>val.</v>
      </c>
      <c r="D33" s="79">
        <f>'004 pr. asignavimai'!P38</f>
        <v>250</v>
      </c>
      <c r="E33" s="79">
        <f>'004 pr. asignavimai'!Q38</f>
        <v>250</v>
      </c>
      <c r="F33" s="115">
        <f>'004 pr. asignavimai'!R38</f>
        <v>250</v>
      </c>
      <c r="G33" s="332"/>
    </row>
    <row r="34" spans="1:7" ht="15" x14ac:dyDescent="0.2">
      <c r="A34" s="79" t="str">
        <f>'004 pr. asignavimai'!M39</f>
        <v>V-004-01-01-05-05 (VB)</v>
      </c>
      <c r="B34" s="80" t="str">
        <f>'004 pr. asignavimai'!N39</f>
        <v>Sveikos gyvensenos viešinimo informacijos pateikčių skaičius</v>
      </c>
      <c r="C34" s="79" t="str">
        <f>'004 pr. asignavimai'!O39</f>
        <v>vnt.</v>
      </c>
      <c r="D34" s="79">
        <f>'004 pr. asignavimai'!P39</f>
        <v>1500</v>
      </c>
      <c r="E34" s="79">
        <f>'004 pr. asignavimai'!Q39</f>
        <v>1700</v>
      </c>
      <c r="F34" s="115">
        <f>'004 pr. asignavimai'!R39</f>
        <v>1900</v>
      </c>
      <c r="G34" s="332"/>
    </row>
    <row r="35" spans="1:7" ht="15" x14ac:dyDescent="0.2">
      <c r="A35" s="79" t="str">
        <f>'004 pr. asignavimai'!M40</f>
        <v>V-004-01-01-05-06 (VB)</v>
      </c>
      <c r="B35" s="80" t="str">
        <f>'004 pr. asignavimai'!N40</f>
        <v>VSB darbuotojų kvalifikacijos kėlimo skaičius</v>
      </c>
      <c r="C35" s="79" t="str">
        <f>'004 pr. asignavimai'!O40</f>
        <v>vnt.</v>
      </c>
      <c r="D35" s="79">
        <f>'004 pr. asignavimai'!P40</f>
        <v>23</v>
      </c>
      <c r="E35" s="79">
        <f>'004 pr. asignavimai'!Q40</f>
        <v>24</v>
      </c>
      <c r="F35" s="115">
        <f>'004 pr. asignavimai'!R40</f>
        <v>25</v>
      </c>
      <c r="G35" s="328"/>
    </row>
    <row r="36" spans="1:7" ht="15" x14ac:dyDescent="0.2">
      <c r="A36" s="82" t="s">
        <v>170</v>
      </c>
      <c r="B36" s="339" t="str">
        <f>'004 pr. asignavimai'!D43</f>
        <v>Būsto nuomos mokesčio daliai kompensuoti</v>
      </c>
      <c r="C36" s="339"/>
      <c r="D36" s="339"/>
      <c r="E36" s="339"/>
      <c r="F36" s="339"/>
      <c r="G36" s="327" t="s">
        <v>26</v>
      </c>
    </row>
    <row r="37" spans="1:7" ht="15" x14ac:dyDescent="0.2">
      <c r="A37" s="79" t="str">
        <f>'004 pr. asignavimai'!M43</f>
        <v>V-004-01-01-06-01 (VB)</v>
      </c>
      <c r="B37" s="80" t="str">
        <f>'004 pr. asignavimai'!N43</f>
        <v>Būsto nuomos mokesčio dalies paramos gavėjų skaičius</v>
      </c>
      <c r="C37" s="79" t="str">
        <f>'004 pr. asignavimai'!O43</f>
        <v>asm.</v>
      </c>
      <c r="D37" s="79">
        <f>'004 pr. asignavimai'!P43</f>
        <v>25</v>
      </c>
      <c r="E37" s="79">
        <f>'004 pr. asignavimai'!Q43</f>
        <v>29</v>
      </c>
      <c r="F37" s="115">
        <f>'004 pr. asignavimai'!R43</f>
        <v>34</v>
      </c>
      <c r="G37" s="328"/>
    </row>
    <row r="38" spans="1:7" ht="15" x14ac:dyDescent="0.2">
      <c r="A38" s="82" t="s">
        <v>171</v>
      </c>
      <c r="B38" s="339" t="str">
        <f>'004 pr. asignavimai'!D46</f>
        <v>Neveiksnių asmenų būklės peržiūrėjimui užtikrinti</v>
      </c>
      <c r="C38" s="339"/>
      <c r="D38" s="339"/>
      <c r="E38" s="339"/>
      <c r="F38" s="339"/>
      <c r="G38" s="327" t="s">
        <v>26</v>
      </c>
    </row>
    <row r="39" spans="1:7" ht="15" x14ac:dyDescent="0.2">
      <c r="A39" s="79" t="str">
        <f>'004 pr. asignavimai'!M46</f>
        <v>V-004-01-01-07-01 (VB)</v>
      </c>
      <c r="B39" s="80" t="str">
        <f>'004 pr. asignavimai'!N46</f>
        <v>Peržiūrėtų neveiksnių asmenų bylų skaičius</v>
      </c>
      <c r="C39" s="79" t="str">
        <f>'004 pr. asignavimai'!O46</f>
        <v>vnt.</v>
      </c>
      <c r="D39" s="79">
        <f>'004 pr. asignavimai'!P46</f>
        <v>75</v>
      </c>
      <c r="E39" s="79">
        <f>'004 pr. asignavimai'!Q46</f>
        <v>75</v>
      </c>
      <c r="F39" s="115">
        <f>'004 pr. asignavimai'!R46</f>
        <v>75</v>
      </c>
      <c r="G39" s="328"/>
    </row>
    <row r="40" spans="1:7" ht="15" x14ac:dyDescent="0.2">
      <c r="A40" s="82" t="s">
        <v>172</v>
      </c>
      <c r="B40" s="339" t="str">
        <f>'004 pr. asignavimai'!D49</f>
        <v>Socialinės paramos organizavimas užsieniečių integracijai</v>
      </c>
      <c r="C40" s="339"/>
      <c r="D40" s="339"/>
      <c r="E40" s="339"/>
      <c r="F40" s="339"/>
      <c r="G40" s="327" t="s">
        <v>26</v>
      </c>
    </row>
    <row r="41" spans="1:7" ht="15" x14ac:dyDescent="0.2">
      <c r="A41" s="79" t="str">
        <f>'004 pr. asignavimai'!M49</f>
        <v>V-004-01-01-08-01 (VB)</v>
      </c>
      <c r="B41" s="80" t="str">
        <f>'004 pr. asignavimai'!N49</f>
        <v>Būsto nuomotojų skaičius</v>
      </c>
      <c r="C41" s="79" t="str">
        <f>'004 pr. asignavimai'!O49</f>
        <v>vnt.</v>
      </c>
      <c r="D41" s="79">
        <f>'004 pr. asignavimai'!P49</f>
        <v>130</v>
      </c>
      <c r="E41" s="79">
        <f>'004 pr. asignavimai'!Q49</f>
        <v>130</v>
      </c>
      <c r="F41" s="115">
        <f>'004 pr. asignavimai'!R49</f>
        <v>130</v>
      </c>
      <c r="G41" s="332"/>
    </row>
    <row r="42" spans="1:7" ht="15" x14ac:dyDescent="0.2">
      <c r="A42" s="79" t="str">
        <f>'004 pr. asignavimai'!M50</f>
        <v>V-004-01-01-08-02 (VB)</v>
      </c>
      <c r="B42" s="80" t="str">
        <f>'004 pr. asignavimai'!N50</f>
        <v xml:space="preserve">Pagalbą gavusių asmenų skaičius </v>
      </c>
      <c r="C42" s="79" t="str">
        <f>'004 pr. asignavimai'!O50</f>
        <v>asm.</v>
      </c>
      <c r="D42" s="79">
        <f>'004 pr. asignavimai'!P50</f>
        <v>100</v>
      </c>
      <c r="E42" s="79">
        <f>'004 pr. asignavimai'!Q50</f>
        <v>100</v>
      </c>
      <c r="F42" s="115">
        <f>'004 pr. asignavimai'!R50</f>
        <v>100</v>
      </c>
      <c r="G42" s="328"/>
    </row>
    <row r="43" spans="1:7" ht="15" x14ac:dyDescent="0.2">
      <c r="A43" s="82" t="s">
        <v>173</v>
      </c>
      <c r="B43" s="339" t="str">
        <f>'004 pr. asignavimai'!D56</f>
        <v>Savivaldybės teikiamos paramos organizavimas</v>
      </c>
      <c r="C43" s="339"/>
      <c r="D43" s="339"/>
      <c r="E43" s="339"/>
      <c r="F43" s="339"/>
      <c r="G43" s="327" t="s">
        <v>26</v>
      </c>
    </row>
    <row r="44" spans="1:7" ht="15" x14ac:dyDescent="0.2">
      <c r="A44" s="79" t="str">
        <f>'004 pr. asignavimai'!M56</f>
        <v>V-004-01-01-09-01</v>
      </c>
      <c r="B44" s="80" t="str">
        <f>'004 pr. asignavimai'!N56</f>
        <v>Pagalbos pinigais gavėjų skaičius</v>
      </c>
      <c r="C44" s="79" t="str">
        <f>'004 pr. asignavimai'!O56</f>
        <v>asm.</v>
      </c>
      <c r="D44" s="79">
        <f>'004 pr. asignavimai'!P56</f>
        <v>80</v>
      </c>
      <c r="E44" s="79">
        <f>'004 pr. asignavimai'!Q56</f>
        <v>80</v>
      </c>
      <c r="F44" s="115">
        <f>'004 pr. asignavimai'!R56</f>
        <v>80</v>
      </c>
      <c r="G44" s="332"/>
    </row>
    <row r="45" spans="1:7" ht="15" x14ac:dyDescent="0.2">
      <c r="A45" s="79" t="str">
        <f>'004 pr. asignavimai'!M57</f>
        <v>V-004-01-01-09-02</v>
      </c>
      <c r="B45" s="80" t="str">
        <f>'004 pr. asignavimai'!N57</f>
        <v xml:space="preserve">Vienkartinių pašalpų gavėjų skaičius </v>
      </c>
      <c r="C45" s="79" t="str">
        <f>'004 pr. asignavimai'!O57</f>
        <v>asm.</v>
      </c>
      <c r="D45" s="79">
        <f>'004 pr. asignavimai'!P57</f>
        <v>770</v>
      </c>
      <c r="E45" s="79">
        <f>'004 pr. asignavimai'!Q57</f>
        <v>770</v>
      </c>
      <c r="F45" s="115">
        <f>'004 pr. asignavimai'!R57</f>
        <v>770</v>
      </c>
      <c r="G45" s="332"/>
    </row>
    <row r="46" spans="1:7" ht="15" x14ac:dyDescent="0.2">
      <c r="A46" s="79" t="str">
        <f>'004 pr. asignavimai'!M58</f>
        <v>V-004-01-01-09-03</v>
      </c>
      <c r="B46" s="80" t="str">
        <f>'004 pr. asignavimai'!N58</f>
        <v>Vietinės rinkliavos išlaidų kompensacijų gavėjų skaičius</v>
      </c>
      <c r="C46" s="79" t="str">
        <f>'004 pr. asignavimai'!O58</f>
        <v>asm.</v>
      </c>
      <c r="D46" s="79">
        <f>'004 pr. asignavimai'!P58</f>
        <v>615</v>
      </c>
      <c r="E46" s="79">
        <f>'004 pr. asignavimai'!Q58</f>
        <v>615</v>
      </c>
      <c r="F46" s="115">
        <f>'004 pr. asignavimai'!R58</f>
        <v>615</v>
      </c>
      <c r="G46" s="332"/>
    </row>
    <row r="47" spans="1:7" ht="15" x14ac:dyDescent="0.2">
      <c r="A47" s="79" t="str">
        <f>'004 pr. asignavimai'!M59</f>
        <v>V-004-01-01-09-04</v>
      </c>
      <c r="B47" s="80" t="str">
        <f>'004 pr. asignavimai'!N59</f>
        <v>Socialinės globos paslaugų gavėjų skaičius</v>
      </c>
      <c r="C47" s="79" t="str">
        <f>'004 pr. asignavimai'!O59</f>
        <v>asm.</v>
      </c>
      <c r="D47" s="79">
        <f>'004 pr. asignavimai'!P59</f>
        <v>110</v>
      </c>
      <c r="E47" s="79">
        <f>'004 pr. asignavimai'!Q59</f>
        <v>115</v>
      </c>
      <c r="F47" s="115">
        <f>'004 pr. asignavimai'!R59</f>
        <v>120</v>
      </c>
      <c r="G47" s="328"/>
    </row>
    <row r="48" spans="1:7" ht="15" x14ac:dyDescent="0.2">
      <c r="A48" s="82" t="s">
        <v>174</v>
      </c>
      <c r="B48" s="339" t="str">
        <f>'004 pr. asignavimai'!D62</f>
        <v>Vaikų dienos centrų programų rėmimas</v>
      </c>
      <c r="C48" s="339"/>
      <c r="D48" s="339"/>
      <c r="E48" s="339"/>
      <c r="F48" s="339"/>
      <c r="G48" s="327" t="s">
        <v>26</v>
      </c>
    </row>
    <row r="49" spans="1:7" ht="15" x14ac:dyDescent="0.2">
      <c r="A49" s="79" t="str">
        <f>'004 pr. asignavimai'!M62</f>
        <v>V-001-01-01-10-01 (SB/VB)</v>
      </c>
      <c r="B49" s="80" t="str">
        <f>'004 pr. asignavimai'!N62</f>
        <v>Vaikų dienos centrus lankančių vaikų skaičius</v>
      </c>
      <c r="C49" s="79" t="str">
        <f>'004 pr. asignavimai'!O62</f>
        <v>asm.</v>
      </c>
      <c r="D49" s="79">
        <f>'004 pr. asignavimai'!P62</f>
        <v>240</v>
      </c>
      <c r="E49" s="79">
        <f>'004 pr. asignavimai'!Q62</f>
        <v>250</v>
      </c>
      <c r="F49" s="115">
        <f>'004 pr. asignavimai'!R62</f>
        <v>250</v>
      </c>
      <c r="G49" s="328"/>
    </row>
    <row r="50" spans="1:7" ht="15" x14ac:dyDescent="0.2">
      <c r="A50" s="82" t="s">
        <v>175</v>
      </c>
      <c r="B50" s="339" t="str">
        <f>'004 pr. asignavimai'!D66</f>
        <v>Bendruomenės centro programos įgyvendinimas</v>
      </c>
      <c r="C50" s="339"/>
      <c r="D50" s="339"/>
      <c r="E50" s="339"/>
      <c r="F50" s="339"/>
      <c r="G50" s="327" t="s">
        <v>26</v>
      </c>
    </row>
    <row r="51" spans="1:7" ht="15" x14ac:dyDescent="0.2">
      <c r="A51" s="79" t="str">
        <f>'004 pr. asignavimai'!M66</f>
        <v>V-004-01-01-11-01</v>
      </c>
      <c r="B51" s="80" t="str">
        <f>'004 pr. asignavimai'!N66</f>
        <v>Bendruomenės centro paslaugų gavėjų skaičius</v>
      </c>
      <c r="C51" s="79" t="str">
        <f>'004 pr. asignavimai'!O66</f>
        <v>asm.</v>
      </c>
      <c r="D51" s="79">
        <f>'004 pr. asignavimai'!P66</f>
        <v>60</v>
      </c>
      <c r="E51" s="79">
        <f>'004 pr. asignavimai'!Q66</f>
        <v>60</v>
      </c>
      <c r="F51" s="115">
        <f>'004 pr. asignavimai'!R66</f>
        <v>60</v>
      </c>
      <c r="G51" s="332"/>
    </row>
    <row r="52" spans="1:7" ht="15" x14ac:dyDescent="0.2">
      <c r="A52" s="79" t="str">
        <f>'004 pr. asignavimai'!M67</f>
        <v>V-004-01-01-11-02</v>
      </c>
      <c r="B52" s="80" t="str">
        <f>'004 pr. asignavimai'!N67</f>
        <v>Grupinio gyvenimo namų gyventojų skaičius</v>
      </c>
      <c r="C52" s="79" t="str">
        <f>'004 pr. asignavimai'!O67</f>
        <v>asm.</v>
      </c>
      <c r="D52" s="79">
        <f>'004 pr. asignavimai'!P67</f>
        <v>20</v>
      </c>
      <c r="E52" s="79">
        <f>'004 pr. asignavimai'!Q67</f>
        <v>20</v>
      </c>
      <c r="F52" s="115">
        <f>'004 pr. asignavimai'!R67</f>
        <v>30</v>
      </c>
      <c r="G52" s="332"/>
    </row>
    <row r="53" spans="1:7" ht="15" x14ac:dyDescent="0.2">
      <c r="A53" s="79" t="str">
        <f>'004 pr. asignavimai'!M68</f>
        <v>V-004-01-01-11-03</v>
      </c>
      <c r="B53" s="80" t="str">
        <f>'004 pr. asignavimai'!N68</f>
        <v>Socialinių dirbtuvių lankytojų skaičius</v>
      </c>
      <c r="C53" s="79" t="str">
        <f>'004 pr. asignavimai'!O68</f>
        <v>asm.</v>
      </c>
      <c r="D53" s="79">
        <f>'004 pr. asignavimai'!P68</f>
        <v>12</v>
      </c>
      <c r="E53" s="79">
        <f>'004 pr. asignavimai'!Q68</f>
        <v>12</v>
      </c>
      <c r="F53" s="115">
        <f>'004 pr. asignavimai'!R68</f>
        <v>12</v>
      </c>
      <c r="G53" s="328"/>
    </row>
    <row r="54" spans="1:7" ht="15" x14ac:dyDescent="0.2">
      <c r="A54" s="82" t="s">
        <v>176</v>
      </c>
      <c r="B54" s="339" t="str">
        <f>'004 pr. asignavimai'!D71</f>
        <v>Socialinėms pašalpoms  ir kompensacijoms skaičiuoti ir mokėti</v>
      </c>
      <c r="C54" s="339"/>
      <c r="D54" s="339"/>
      <c r="E54" s="339"/>
      <c r="F54" s="339"/>
      <c r="G54" s="327" t="s">
        <v>26</v>
      </c>
    </row>
    <row r="55" spans="1:7" ht="15" x14ac:dyDescent="0.2">
      <c r="A55" s="79" t="str">
        <f>'004 pr. asignavimai'!M71</f>
        <v>V-004-01-01-12-01</v>
      </c>
      <c r="B55" s="80" t="str">
        <f>'004 pr. asignavimai'!N71</f>
        <v>Kompensacijų gavėjų skaičius</v>
      </c>
      <c r="C55" s="79" t="str">
        <f>'004 pr. asignavimai'!O71</f>
        <v>asm.</v>
      </c>
      <c r="D55" s="79">
        <f>'004 pr. asignavimai'!P71</f>
        <v>4000</v>
      </c>
      <c r="E55" s="79">
        <f>'004 pr. asignavimai'!Q71</f>
        <v>4000</v>
      </c>
      <c r="F55" s="115">
        <f>'004 pr. asignavimai'!R71</f>
        <v>4000</v>
      </c>
      <c r="G55" s="332"/>
    </row>
    <row r="56" spans="1:7" ht="15" x14ac:dyDescent="0.2">
      <c r="A56" s="79" t="str">
        <f>'004 pr. asignavimai'!M72</f>
        <v>V-004-01-01-12-02 (SB/ VB)</v>
      </c>
      <c r="B56" s="80" t="str">
        <f>'004 pr. asignavimai'!N72</f>
        <v>Socialinių pašalpų gavėjų skaičius</v>
      </c>
      <c r="C56" s="79" t="str">
        <f>'004 pr. asignavimai'!O72</f>
        <v>asm.</v>
      </c>
      <c r="D56" s="79">
        <f>'004 pr. asignavimai'!P72</f>
        <v>1400</v>
      </c>
      <c r="E56" s="79">
        <f>'004 pr. asignavimai'!Q72</f>
        <v>1400</v>
      </c>
      <c r="F56" s="115">
        <f>'004 pr. asignavimai'!R72</f>
        <v>1400</v>
      </c>
      <c r="G56" s="328"/>
    </row>
    <row r="57" spans="1:7" ht="15" x14ac:dyDescent="0.2">
      <c r="A57" s="82" t="s">
        <v>332</v>
      </c>
      <c r="B57" s="339" t="str">
        <f>'004 pr. asignavimai'!D76</f>
        <v>Asmenų su negalia teisių užtikrinimas</v>
      </c>
      <c r="C57" s="339"/>
      <c r="D57" s="339"/>
      <c r="E57" s="339"/>
      <c r="F57" s="339"/>
      <c r="G57" s="327" t="s">
        <v>26</v>
      </c>
    </row>
    <row r="58" spans="1:7" ht="15" x14ac:dyDescent="0.2">
      <c r="A58" s="79" t="str">
        <f>'004 pr. asignavimai'!M76</f>
        <v>V-004-01-01-13-01 (SB/VB)</v>
      </c>
      <c r="B58" s="157" t="str">
        <f>'004 pr. asignavimai'!N76</f>
        <v>Asmenų su negalia paslaugos gavėjų skaičius</v>
      </c>
      <c r="C58" s="79" t="str">
        <f>'004 pr. asignavimai'!O76</f>
        <v>asm.</v>
      </c>
      <c r="D58" s="79">
        <f>'004 pr. asignavimai'!P76</f>
        <v>100</v>
      </c>
      <c r="E58" s="79">
        <f>'004 pr. asignavimai'!Q76</f>
        <v>200</v>
      </c>
      <c r="F58" s="79">
        <f>'004 pr. asignavimai'!R76</f>
        <v>200</v>
      </c>
      <c r="G58" s="328"/>
    </row>
    <row r="59" spans="1:7" ht="15" x14ac:dyDescent="0.2">
      <c r="A59" s="21" t="s">
        <v>259</v>
      </c>
      <c r="B59" s="340" t="str">
        <f>'004 pr. asignavimai'!C80</f>
        <v>Plėtoti socialinės globos ir kitas socialines paslaugas rajono teritorijoje</v>
      </c>
      <c r="C59" s="341"/>
      <c r="D59" s="341"/>
      <c r="E59" s="341"/>
      <c r="F59" s="341"/>
      <c r="G59" s="329" t="s">
        <v>268</v>
      </c>
    </row>
    <row r="60" spans="1:7" ht="30" x14ac:dyDescent="0.2">
      <c r="A60" s="6" t="str">
        <f>'004 pr. asignavimai'!M80</f>
        <v>R-004-01-02-01</v>
      </c>
      <c r="B60" s="7" t="str">
        <f>'004 pr. asignavimai'!N80</f>
        <v>Gyventojų, kuriems patenkintas socialinės paslaugų poreikis Plungės krizių centre, dalis</v>
      </c>
      <c r="C60" s="6" t="str">
        <f>'004 pr. asignavimai'!O80</f>
        <v>proc.</v>
      </c>
      <c r="D60" s="6">
        <f>'004 pr. asignavimai'!P80</f>
        <v>100</v>
      </c>
      <c r="E60" s="6">
        <f>'004 pr. asignavimai'!Q80</f>
        <v>100</v>
      </c>
      <c r="F60" s="114">
        <f>'004 pr. asignavimai'!R80</f>
        <v>100</v>
      </c>
      <c r="G60" s="337"/>
    </row>
    <row r="61" spans="1:7" ht="15" x14ac:dyDescent="0.2">
      <c r="A61" s="6" t="str">
        <f>'004 pr. asignavimai'!M81</f>
        <v>R-004-01-02-02</v>
      </c>
      <c r="B61" s="7" t="str">
        <f>'004 pr. asignavimai'!N81</f>
        <v>Vaikų, kurie gauna dienos socialinės globos paslaugas, dalis nuo poreikio</v>
      </c>
      <c r="C61" s="6" t="str">
        <f>'004 pr. asignavimai'!O81</f>
        <v>proc.</v>
      </c>
      <c r="D61" s="6">
        <f>'004 pr. asignavimai'!P81</f>
        <v>100</v>
      </c>
      <c r="E61" s="6">
        <f>'004 pr. asignavimai'!Q81</f>
        <v>100</v>
      </c>
      <c r="F61" s="114">
        <f>'004 pr. asignavimai'!R81</f>
        <v>100</v>
      </c>
      <c r="G61" s="337"/>
    </row>
    <row r="62" spans="1:7" ht="30" x14ac:dyDescent="0.2">
      <c r="A62" s="6" t="str">
        <f>'004 pr. asignavimai'!M82</f>
        <v>R-004-01-02-03</v>
      </c>
      <c r="B62" s="7" t="str">
        <f>'004 pr. asignavimai'!N82</f>
        <v>Gyventojų, kuriems patenkintas socialinės paslaugų poreikis Plungės socialinių paslaugų centre, dalis</v>
      </c>
      <c r="C62" s="6" t="str">
        <f>'004 pr. asignavimai'!O82</f>
        <v>proc.</v>
      </c>
      <c r="D62" s="6">
        <f>'004 pr. asignavimai'!P82</f>
        <v>100</v>
      </c>
      <c r="E62" s="6">
        <f>'004 pr. asignavimai'!Q82</f>
        <v>100</v>
      </c>
      <c r="F62" s="114">
        <f>'004 pr. asignavimai'!R82</f>
        <v>100</v>
      </c>
      <c r="G62" s="333"/>
    </row>
    <row r="63" spans="1:7" ht="15" x14ac:dyDescent="0.2">
      <c r="A63" s="82" t="s">
        <v>177</v>
      </c>
      <c r="B63" s="339" t="str">
        <f>'004 pr. asignavimai'!D83</f>
        <v>Socialinių paslaugų centro veikla</v>
      </c>
      <c r="C63" s="339"/>
      <c r="D63" s="339"/>
      <c r="E63" s="339"/>
      <c r="F63" s="339"/>
      <c r="G63" s="327" t="s">
        <v>26</v>
      </c>
    </row>
    <row r="64" spans="1:7" ht="15" x14ac:dyDescent="0.2">
      <c r="A64" s="79" t="str">
        <f>'004 pr. asignavimai'!M83</f>
        <v xml:space="preserve">V-004-01-02-01-01 </v>
      </c>
      <c r="B64" s="80" t="str">
        <f>'004 pr. asignavimai'!N83</f>
        <v>Globojamų vaikų skaičius</v>
      </c>
      <c r="C64" s="79" t="str">
        <f>'004 pr. asignavimai'!O83</f>
        <v>asm.</v>
      </c>
      <c r="D64" s="79">
        <f>'004 pr. asignavimai'!P83</f>
        <v>85</v>
      </c>
      <c r="E64" s="79">
        <f>'004 pr. asignavimai'!Q83</f>
        <v>85</v>
      </c>
      <c r="F64" s="115">
        <f>'004 pr. asignavimai'!R83</f>
        <v>85</v>
      </c>
      <c r="G64" s="332"/>
    </row>
    <row r="65" spans="1:7" ht="15" x14ac:dyDescent="0.2">
      <c r="A65" s="79" t="str">
        <f>'004 pr. asignavimai'!M84</f>
        <v>V-004-01-02-01-02</v>
      </c>
      <c r="B65" s="80" t="str">
        <f>'004 pr. asignavimai'!N84</f>
        <v xml:space="preserve">Tiesiogiai su vaikais dirbančių specialistų skaičius </v>
      </c>
      <c r="C65" s="79" t="str">
        <f>'004 pr. asignavimai'!O84</f>
        <v>asm.</v>
      </c>
      <c r="D65" s="79">
        <f>'004 pr. asignavimai'!P84</f>
        <v>8</v>
      </c>
      <c r="E65" s="79">
        <f>'004 pr. asignavimai'!Q84</f>
        <v>8</v>
      </c>
      <c r="F65" s="115">
        <f>'004 pr. asignavimai'!R84</f>
        <v>8</v>
      </c>
      <c r="G65" s="332"/>
    </row>
    <row r="66" spans="1:7" ht="15" x14ac:dyDescent="0.2">
      <c r="A66" s="79" t="str">
        <f>'004 pr. asignavimai'!M85</f>
        <v>V-004-01-02-01-03</v>
      </c>
      <c r="B66" s="80" t="str">
        <f>'004 pr. asignavimai'!N85</f>
        <v xml:space="preserve">Sunkios negalios asmenų, gaunančių globos paslaugas, skaičius </v>
      </c>
      <c r="C66" s="79" t="str">
        <f>'004 pr. asignavimai'!O85</f>
        <v>asm.</v>
      </c>
      <c r="D66" s="79">
        <f>'004 pr. asignavimai'!P85</f>
        <v>70</v>
      </c>
      <c r="E66" s="79">
        <f>'004 pr. asignavimai'!Q85</f>
        <v>70</v>
      </c>
      <c r="F66" s="115">
        <f>'004 pr. asignavimai'!R85</f>
        <v>70</v>
      </c>
      <c r="G66" s="332"/>
    </row>
    <row r="67" spans="1:7" ht="15" x14ac:dyDescent="0.2">
      <c r="A67" s="79" t="str">
        <f>'004 pr. asignavimai'!M86</f>
        <v>V-004-01-02-01-04</v>
      </c>
      <c r="B67" s="80" t="str">
        <f>'004 pr. asignavimai'!N86</f>
        <v>Dienos užimtumo centre dalyvavusių lankytojų skaičius</v>
      </c>
      <c r="C67" s="79" t="str">
        <f>'004 pr. asignavimai'!O86</f>
        <v>asm.</v>
      </c>
      <c r="D67" s="79">
        <f>'004 pr. asignavimai'!P86</f>
        <v>16</v>
      </c>
      <c r="E67" s="79">
        <f>'004 pr. asignavimai'!Q86</f>
        <v>16</v>
      </c>
      <c r="F67" s="115">
        <f>'004 pr. asignavimai'!R86</f>
        <v>16</v>
      </c>
      <c r="G67" s="332"/>
    </row>
    <row r="68" spans="1:7" ht="15" x14ac:dyDescent="0.2">
      <c r="A68" s="79" t="str">
        <f>'004 pr. asignavimai'!M87</f>
        <v>V-004-01-02-01-05 (VB)</v>
      </c>
      <c r="B68" s="80" t="str">
        <f>'004 pr. asignavimai'!N87</f>
        <v>Šeimų, gaunančių socialines paslaugas, skaičius</v>
      </c>
      <c r="C68" s="79" t="str">
        <f>'004 pr. asignavimai'!O87</f>
        <v>vnt.</v>
      </c>
      <c r="D68" s="79">
        <f>'004 pr. asignavimai'!P87</f>
        <v>172</v>
      </c>
      <c r="E68" s="79">
        <f>'004 pr. asignavimai'!Q87</f>
        <v>180</v>
      </c>
      <c r="F68" s="115">
        <f>'004 pr. asignavimai'!R87</f>
        <v>180</v>
      </c>
      <c r="G68" s="328"/>
    </row>
    <row r="69" spans="1:7" ht="15" x14ac:dyDescent="0.2">
      <c r="A69" s="82" t="s">
        <v>178</v>
      </c>
      <c r="B69" s="339" t="str">
        <f>'004 pr. asignavimai'!D92</f>
        <v>Sspecialiojo ugdymo centro veikla</v>
      </c>
      <c r="C69" s="339"/>
      <c r="D69" s="339"/>
      <c r="E69" s="339"/>
      <c r="F69" s="339"/>
      <c r="G69" s="327" t="s">
        <v>26</v>
      </c>
    </row>
    <row r="70" spans="1:7" ht="15" x14ac:dyDescent="0.2">
      <c r="A70" s="79" t="str">
        <f>'004 pr. asignavimai'!M92</f>
        <v xml:space="preserve">V-004-01-02-02-01 </v>
      </c>
      <c r="B70" s="80" t="str">
        <f>'004 pr. asignavimai'!N92</f>
        <v>Vaikų su negalia, gaunančių dienos socialinės globos paslaugas, skaičius</v>
      </c>
      <c r="C70" s="79" t="str">
        <f>'004 pr. asignavimai'!O92</f>
        <v>vnt.</v>
      </c>
      <c r="D70" s="79">
        <f>'004 pr. asignavimai'!P92</f>
        <v>12</v>
      </c>
      <c r="E70" s="79">
        <f>'004 pr. asignavimai'!Q92</f>
        <v>13</v>
      </c>
      <c r="F70" s="115">
        <f>'004 pr. asignavimai'!R92</f>
        <v>15</v>
      </c>
      <c r="G70" s="332"/>
    </row>
    <row r="71" spans="1:7" ht="16.5" customHeight="1" x14ac:dyDescent="0.2">
      <c r="A71" s="79" t="str">
        <f>'004 pr. asignavimai'!M93</f>
        <v>V-004-01-02-02-02</v>
      </c>
      <c r="B71" s="80" t="str">
        <f>'004 pr. asignavimai'!N93</f>
        <v>Šeimų, auginančių vaikus su negalia ir gaunančių paslaugas, skaičius</v>
      </c>
      <c r="C71" s="79" t="str">
        <f>'004 pr. asignavimai'!O93</f>
        <v>vnt.</v>
      </c>
      <c r="D71" s="79">
        <f>'004 pr. asignavimai'!P93</f>
        <v>12</v>
      </c>
      <c r="E71" s="79">
        <f>'004 pr. asignavimai'!Q93</f>
        <v>13</v>
      </c>
      <c r="F71" s="115">
        <f>'004 pr. asignavimai'!R93</f>
        <v>15</v>
      </c>
      <c r="G71" s="328"/>
    </row>
    <row r="72" spans="1:7" ht="15" x14ac:dyDescent="0.2">
      <c r="A72" s="82" t="s">
        <v>179</v>
      </c>
      <c r="B72" s="339" t="str">
        <f>'004 pr. asignavimai'!D96</f>
        <v xml:space="preserve">Krizių centro veikla </v>
      </c>
      <c r="C72" s="339"/>
      <c r="D72" s="339"/>
      <c r="E72" s="339"/>
      <c r="F72" s="339"/>
      <c r="G72" s="327" t="s">
        <v>26</v>
      </c>
    </row>
    <row r="73" spans="1:7" ht="30" x14ac:dyDescent="0.2">
      <c r="A73" s="79" t="str">
        <f>'004 pr. asignavimai'!M96</f>
        <v>V-004-01-02-03-01</v>
      </c>
      <c r="B73" s="80" t="str">
        <f>'004 pr. asignavimai'!N96</f>
        <v xml:space="preserve">Socialinės priežiūros paslaugų (laikino apnakvindinimo ir apgyvendinimo) gavėjų skaičius </v>
      </c>
      <c r="C73" s="79" t="str">
        <f>'004 pr. asignavimai'!O96</f>
        <v>asm.</v>
      </c>
      <c r="D73" s="79">
        <f>'004 pr. asignavimai'!P96</f>
        <v>70</v>
      </c>
      <c r="E73" s="79">
        <f>'004 pr. asignavimai'!Q96</f>
        <v>75</v>
      </c>
      <c r="F73" s="115">
        <f>'004 pr. asignavimai'!R96</f>
        <v>80</v>
      </c>
      <c r="G73" s="328"/>
    </row>
    <row r="74" spans="1:7" ht="15" x14ac:dyDescent="0.2">
      <c r="A74" s="21" t="s">
        <v>182</v>
      </c>
      <c r="B74" s="340" t="str">
        <f>'004 pr. asignavimai'!C102</f>
        <v>Prisidėti prie užimtumo didinimo rajone</v>
      </c>
      <c r="C74" s="341"/>
      <c r="D74" s="341"/>
      <c r="E74" s="341"/>
      <c r="F74" s="341"/>
      <c r="G74" s="329" t="s">
        <v>270</v>
      </c>
    </row>
    <row r="75" spans="1:7" ht="15" x14ac:dyDescent="0.2">
      <c r="A75" s="6" t="str">
        <f>'004 pr. asignavimai'!M102</f>
        <v>R-004-01-03-01</v>
      </c>
      <c r="B75" s="7" t="str">
        <f>'004 pr. asignavimai'!N102</f>
        <v>Nedarbo lygis rajone</v>
      </c>
      <c r="C75" s="6" t="str">
        <f>'004 pr. asignavimai'!O102</f>
        <v>proc.</v>
      </c>
      <c r="D75" s="158">
        <f>'004 pr. asignavimai'!P102</f>
        <v>13</v>
      </c>
      <c r="E75" s="158">
        <f>'004 pr. asignavimai'!Q102</f>
        <v>12.5</v>
      </c>
      <c r="F75" s="159">
        <f>'004 pr. asignavimai'!R102</f>
        <v>12</v>
      </c>
      <c r="G75" s="331"/>
    </row>
    <row r="76" spans="1:7" ht="15" x14ac:dyDescent="0.2">
      <c r="A76" s="82" t="s">
        <v>181</v>
      </c>
      <c r="B76" s="339" t="str">
        <f>'004 pr. asignavimai'!D103</f>
        <v>Savivaldybės patvirtintai užimtumo didinimo programai įgyvendinti</v>
      </c>
      <c r="C76" s="339"/>
      <c r="D76" s="339"/>
      <c r="E76" s="339"/>
      <c r="F76" s="339"/>
      <c r="G76" s="327" t="s">
        <v>26</v>
      </c>
    </row>
    <row r="77" spans="1:7" ht="15" x14ac:dyDescent="0.2">
      <c r="A77" s="79" t="str">
        <f>'004 pr. asignavimai'!M103</f>
        <v>V-004-01-03-01-01 (VB)</v>
      </c>
      <c r="B77" s="80" t="str">
        <f>'004 pr. asignavimai'!N103</f>
        <v>Įdarbintų asmenų skaičius</v>
      </c>
      <c r="C77" s="79" t="str">
        <f>'004 pr. asignavimai'!O103</f>
        <v>asm.</v>
      </c>
      <c r="D77" s="79">
        <f>'004 pr. asignavimai'!P103</f>
        <v>30</v>
      </c>
      <c r="E77" s="79">
        <f>'004 pr. asignavimai'!Q103</f>
        <v>40</v>
      </c>
      <c r="F77" s="115">
        <f>'004 pr. asignavimai'!R103</f>
        <v>60</v>
      </c>
      <c r="G77" s="332"/>
    </row>
    <row r="78" spans="1:7" ht="15" x14ac:dyDescent="0.2">
      <c r="A78" s="79" t="str">
        <f>'004 pr. asignavimai'!M104</f>
        <v>V-004-01-03-01-02 (VB)</v>
      </c>
      <c r="B78" s="80" t="str">
        <f>'004 pr. asignavimai'!N104</f>
        <v>Paslaugas gavusių ilgalaikių bedarbių skaičius</v>
      </c>
      <c r="C78" s="79" t="str">
        <f>'004 pr. asignavimai'!O104</f>
        <v>asm.</v>
      </c>
      <c r="D78" s="79">
        <f>'004 pr. asignavimai'!P104</f>
        <v>50</v>
      </c>
      <c r="E78" s="79">
        <f>'004 pr. asignavimai'!Q104</f>
        <v>60</v>
      </c>
      <c r="F78" s="115">
        <f>'004 pr. asignavimai'!R104</f>
        <v>60</v>
      </c>
      <c r="G78" s="328"/>
    </row>
    <row r="79" spans="1:7" ht="15" x14ac:dyDescent="0.2">
      <c r="A79" s="21" t="s">
        <v>183</v>
      </c>
      <c r="B79" s="340" t="str">
        <f>'004 pr. asignavimai'!C108</f>
        <v>Gerinti pavėžėjimo paslaugų kokybę ir prieinamumą</v>
      </c>
      <c r="C79" s="341"/>
      <c r="D79" s="341"/>
      <c r="E79" s="341"/>
      <c r="F79" s="341"/>
      <c r="G79" s="329" t="s">
        <v>271</v>
      </c>
    </row>
    <row r="80" spans="1:7" ht="30" x14ac:dyDescent="0.2">
      <c r="A80" s="6" t="str">
        <f>'004 pr. asignavimai'!M108</f>
        <v>R-004-01-04-01</v>
      </c>
      <c r="B80" s="6" t="str">
        <f>'004 pr. asignavimai'!N108</f>
        <v>Vidutiniškai vienam gyventojui tenkančių kelionių miesto ir priemiesčio maršrutais skaičius</v>
      </c>
      <c r="C80" s="6" t="str">
        <f>'004 pr. asignavimai'!O108</f>
        <v>asm.</v>
      </c>
      <c r="D80" s="6">
        <f>'004 pr. asignavimai'!P108</f>
        <v>13</v>
      </c>
      <c r="E80" s="6">
        <f>'004 pr. asignavimai'!Q108</f>
        <v>14</v>
      </c>
      <c r="F80" s="114">
        <f>'004 pr. asignavimai'!R108</f>
        <v>15</v>
      </c>
      <c r="G80" s="333"/>
    </row>
    <row r="81" spans="1:7" ht="15" x14ac:dyDescent="0.2">
      <c r="A81" s="82" t="s">
        <v>257</v>
      </c>
      <c r="B81" s="339" t="str">
        <f>'004 pr. asignavimai'!D109</f>
        <v>„Plungės autobusų parkas“ veiklos gerinimas</v>
      </c>
      <c r="C81" s="339"/>
      <c r="D81" s="339"/>
      <c r="E81" s="339"/>
      <c r="F81" s="339"/>
      <c r="G81" s="334" t="s">
        <v>271</v>
      </c>
    </row>
    <row r="82" spans="1:7" ht="15" x14ac:dyDescent="0.2">
      <c r="A82" s="79" t="str">
        <f>'004 pr. asignavimai'!M109</f>
        <v>P-004-01-04-01-01</v>
      </c>
      <c r="B82" s="80" t="str">
        <f>'004 pr. asignavimai'!N109</f>
        <v>Įsigytų priemonių skaičius</v>
      </c>
      <c r="C82" s="79" t="str">
        <f>'004 pr. asignavimai'!O109</f>
        <v>vnt.</v>
      </c>
      <c r="D82" s="79">
        <f>'004 pr. asignavimai'!P109</f>
        <v>2</v>
      </c>
      <c r="E82" s="79">
        <f>'004 pr. asignavimai'!Q109</f>
        <v>4</v>
      </c>
      <c r="F82" s="115">
        <f>'004 pr. asignavimai'!R109</f>
        <v>3</v>
      </c>
      <c r="G82" s="328"/>
    </row>
    <row r="83" spans="1:7" ht="15" x14ac:dyDescent="0.2">
      <c r="A83" s="82" t="s">
        <v>184</v>
      </c>
      <c r="B83" s="339" t="str">
        <f>'004 pr. asignavimai'!D112</f>
        <v>Keleivių ir moksleivių pavėžėjimo užtikrinimas</v>
      </c>
      <c r="C83" s="339"/>
      <c r="D83" s="339"/>
      <c r="E83" s="339"/>
      <c r="F83" s="339"/>
      <c r="G83" s="327" t="s">
        <v>26</v>
      </c>
    </row>
    <row r="84" spans="1:7" ht="15" x14ac:dyDescent="0.2">
      <c r="A84" s="79" t="str">
        <f>'004 pr. asignavimai'!M112</f>
        <v>V-004-01-04-02-01</v>
      </c>
      <c r="B84" s="80" t="str">
        <f>'004 pr. asignavimai'!N112</f>
        <v>Viešuoju transportu pervežtų keleivių skaičius</v>
      </c>
      <c r="C84" s="79" t="str">
        <f>'004 pr. asignavimai'!O112</f>
        <v>asm.</v>
      </c>
      <c r="D84" s="79">
        <f>'004 pr. asignavimai'!P112</f>
        <v>445500</v>
      </c>
      <c r="E84" s="79">
        <f>'004 pr. asignavimai'!Q112</f>
        <v>490050</v>
      </c>
      <c r="F84" s="115">
        <f>'004 pr. asignavimai'!R112</f>
        <v>490500</v>
      </c>
      <c r="G84" s="328"/>
    </row>
    <row r="85" spans="1:7" ht="15" x14ac:dyDescent="0.2">
      <c r="A85" s="21" t="s">
        <v>185</v>
      </c>
      <c r="B85" s="342" t="str">
        <f>'004 pr. asignavimai'!C118</f>
        <v>Padidinti kokybiškų ir kvalifikuotų asmens sveikatos priežiūros paslaugų prieinamumą Plungės rajono savivaldybės gyventojams</v>
      </c>
      <c r="C85" s="343"/>
      <c r="D85" s="343"/>
      <c r="E85" s="343"/>
      <c r="F85" s="343"/>
      <c r="G85" s="329" t="s">
        <v>272</v>
      </c>
    </row>
    <row r="86" spans="1:7" ht="30" x14ac:dyDescent="0.2">
      <c r="A86" s="95" t="str">
        <f>'004 pr. asignavimai'!M118</f>
        <v>R-004-02-01-01</v>
      </c>
      <c r="B86" s="112" t="str">
        <f>'004 pr. asignavimai'!N118</f>
        <v>Teikiamų ambulatorinių paslaugų skaičiaus pokytis (skaičiuojama už tuos metus, kai gydytojai pradeda dirbti ir lyginama su praėjusiais metais)</v>
      </c>
      <c r="C86" s="95" t="str">
        <f>'004 pr. asignavimai'!O118</f>
        <v>proc.</v>
      </c>
      <c r="D86" s="95">
        <f>'004 pr. asignavimai'!P118</f>
        <v>0.5</v>
      </c>
      <c r="E86" s="95">
        <f>'004 pr. asignavimai'!Q118</f>
        <v>0.5</v>
      </c>
      <c r="F86" s="116">
        <f>'004 pr. asignavimai'!R118</f>
        <v>0.5</v>
      </c>
      <c r="G86" s="330"/>
    </row>
    <row r="87" spans="1:7" ht="15" x14ac:dyDescent="0.2">
      <c r="A87" s="95" t="str">
        <f>'004 pr. asignavimai'!M119</f>
        <v>R-004-02-01-02</v>
      </c>
      <c r="B87" s="112" t="str">
        <f>'004 pr. asignavimai'!N119</f>
        <v>Pritrauktų sveikatos priežiūros specialistų skaičius per metus</v>
      </c>
      <c r="C87" s="95" t="str">
        <f>'004 pr. asignavimai'!O119</f>
        <v>proc.</v>
      </c>
      <c r="D87" s="95">
        <f>'004 pr. asignavimai'!P119</f>
        <v>4</v>
      </c>
      <c r="E87" s="95">
        <f>'004 pr. asignavimai'!Q119</f>
        <v>5</v>
      </c>
      <c r="F87" s="116">
        <f>'004 pr. asignavimai'!R119</f>
        <v>5</v>
      </c>
      <c r="G87" s="331"/>
    </row>
    <row r="88" spans="1:7" ht="15" x14ac:dyDescent="0.2">
      <c r="A88" s="82" t="s">
        <v>195</v>
      </c>
      <c r="B88" s="339" t="str">
        <f>'004 pr. asignavimai'!D120</f>
        <v>Ligoninės programos įgyvendinimas</v>
      </c>
      <c r="C88" s="339"/>
      <c r="D88" s="339"/>
      <c r="E88" s="339"/>
      <c r="F88" s="339"/>
      <c r="G88" s="334" t="s">
        <v>272</v>
      </c>
    </row>
    <row r="89" spans="1:7" ht="15" x14ac:dyDescent="0.2">
      <c r="A89" s="79" t="str">
        <f>'004 pr. asignavimai'!M120</f>
        <v>P-004-02-01-01-01</v>
      </c>
      <c r="B89" s="80" t="str">
        <f>'004 pr. asignavimai'!N120</f>
        <v>Gydytojų rezidentų skaičius</v>
      </c>
      <c r="C89" s="79" t="str">
        <f>'004 pr. asignavimai'!O120</f>
        <v>asm.</v>
      </c>
      <c r="D89" s="79">
        <f>'004 pr. asignavimai'!P120</f>
        <v>2</v>
      </c>
      <c r="E89" s="79">
        <f>'004 pr. asignavimai'!Q120</f>
        <v>1</v>
      </c>
      <c r="F89" s="115">
        <f>'004 pr. asignavimai'!R120</f>
        <v>1</v>
      </c>
      <c r="G89" s="335"/>
    </row>
    <row r="90" spans="1:7" ht="15" x14ac:dyDescent="0.2">
      <c r="A90" s="79" t="str">
        <f>'004 pr. asignavimai'!M121</f>
        <v>P-004-02-01-01-02</v>
      </c>
      <c r="B90" s="80" t="str">
        <f>'004 pr. asignavimai'!N121</f>
        <v>Iš kitų miestų atvykstančių gydytojų skaičius</v>
      </c>
      <c r="C90" s="79" t="str">
        <f>'004 pr. asignavimai'!O121</f>
        <v>asm.</v>
      </c>
      <c r="D90" s="79">
        <f>'004 pr. asignavimai'!P121</f>
        <v>37</v>
      </c>
      <c r="E90" s="79">
        <f>'004 pr. asignavimai'!Q121</f>
        <v>39</v>
      </c>
      <c r="F90" s="115">
        <f>'004 pr. asignavimai'!R121</f>
        <v>39</v>
      </c>
      <c r="G90" s="335"/>
    </row>
    <row r="91" spans="1:7" ht="15" x14ac:dyDescent="0.2">
      <c r="A91" s="79" t="str">
        <f>'004 pr. asignavimai'!M122</f>
        <v>P-004-02-01-01-03</v>
      </c>
      <c r="B91" s="80" t="str">
        <f>'004 pr. asignavimai'!N122</f>
        <v>Prevencinė  krūties vėžio programos paslaugų skaičius</v>
      </c>
      <c r="C91" s="79" t="str">
        <f>'004 pr. asignavimai'!O122</f>
        <v>vnt.</v>
      </c>
      <c r="D91" s="79">
        <f>'004 pr. asignavimai'!P122</f>
        <v>0</v>
      </c>
      <c r="E91" s="79">
        <f>'004 pr. asignavimai'!Q122</f>
        <v>1500</v>
      </c>
      <c r="F91" s="115">
        <f>'004 pr. asignavimai'!R122</f>
        <v>2500</v>
      </c>
      <c r="G91" s="336"/>
    </row>
    <row r="92" spans="1:7" ht="15" x14ac:dyDescent="0.2">
      <c r="A92" s="79" t="str">
        <f>'004 pr. asignavimai'!M123</f>
        <v>P-004-02-01-01-04</v>
      </c>
      <c r="B92" s="80" t="str">
        <f>'004 pr. asignavimai'!N123</f>
        <v>Skubios pagalbos skyriaus atitikimas SAM keliamiems reikalavimams</v>
      </c>
      <c r="C92" s="79" t="str">
        <f>'004 pr. asignavimai'!O123</f>
        <v>atitikimas</v>
      </c>
      <c r="D92" s="79">
        <f>'004 pr. asignavimai'!P123</f>
        <v>0</v>
      </c>
      <c r="E92" s="79">
        <f>'004 pr. asignavimai'!Q123</f>
        <v>0</v>
      </c>
      <c r="F92" s="115" t="str">
        <f>'004 pr. asignavimai'!R123</f>
        <v>B</v>
      </c>
      <c r="G92" s="152"/>
    </row>
    <row r="93" spans="1:7" ht="15" x14ac:dyDescent="0.2">
      <c r="A93" s="79" t="str">
        <f>'004 pr. asignavimai'!M124</f>
        <v>P-004-02-01-01-05</v>
      </c>
      <c r="B93" s="80" t="str">
        <f>'004 pr. asignavimai'!N124</f>
        <v>Lėtinio skausmo gydymo procedūrų skaičiaus augimas</v>
      </c>
      <c r="C93" s="79" t="str">
        <f>'004 pr. asignavimai'!O124</f>
        <v>proc.</v>
      </c>
      <c r="D93" s="79">
        <f>'004 pr. asignavimai'!P124</f>
        <v>0</v>
      </c>
      <c r="E93" s="79">
        <f>'004 pr. asignavimai'!Q124</f>
        <v>10</v>
      </c>
      <c r="F93" s="115">
        <f>'004 pr. asignavimai'!R124</f>
        <v>10</v>
      </c>
      <c r="G93" s="152"/>
    </row>
    <row r="94" spans="1:7" ht="15" x14ac:dyDescent="0.2">
      <c r="A94" s="82" t="s">
        <v>186</v>
      </c>
      <c r="B94" s="339" t="str">
        <f>'004 pr. asignavimai'!D127</f>
        <v>Saugios nakvynės paslaugos organizavimas  Plungės ligoninėje</v>
      </c>
      <c r="C94" s="339"/>
      <c r="D94" s="339"/>
      <c r="E94" s="339"/>
      <c r="F94" s="339"/>
      <c r="G94" s="327" t="s">
        <v>26</v>
      </c>
    </row>
    <row r="95" spans="1:7" ht="15" x14ac:dyDescent="0.2">
      <c r="A95" s="79" t="str">
        <f>'004 pr. asignavimai'!M127</f>
        <v>V-004-02-01-02-01</v>
      </c>
      <c r="B95" s="80" t="str">
        <f>'004 pr. asignavimai'!N127</f>
        <v>Asmenų, kuriems suteiktos saugios nakvynės paslaugos, skaičius</v>
      </c>
      <c r="C95" s="79" t="str">
        <f>'004 pr. asignavimai'!O127</f>
        <v>asm.</v>
      </c>
      <c r="D95" s="79">
        <f>'004 pr. asignavimai'!P127</f>
        <v>120</v>
      </c>
      <c r="E95" s="79">
        <f>'004 pr. asignavimai'!Q127</f>
        <v>120</v>
      </c>
      <c r="F95" s="115">
        <f>'004 pr. asignavimai'!R127</f>
        <v>220</v>
      </c>
      <c r="G95" s="328"/>
    </row>
    <row r="96" spans="1:7" ht="70.5" customHeight="1" x14ac:dyDescent="0.2">
      <c r="A96" s="21" t="s">
        <v>188</v>
      </c>
      <c r="B96" s="340" t="str">
        <f>'004 pr. asignavimai'!C131</f>
        <v>Siekti, kad BĮ Plungės rajono savivaldybės visuomenės sveikatos biuras taptų modernia šiuolaikine įstaiga, kurioje dirbs kvalifikuoti, išsilavinę specialistai</v>
      </c>
      <c r="C96" s="341"/>
      <c r="D96" s="341"/>
      <c r="E96" s="341"/>
      <c r="F96" s="341"/>
      <c r="G96" s="329" t="s">
        <v>273</v>
      </c>
    </row>
    <row r="97" spans="1:7" ht="50.25" customHeight="1" x14ac:dyDescent="0.2">
      <c r="A97" s="6" t="str">
        <f>'004 pr. asignavimai'!M131</f>
        <v>R-004-02-02-01</v>
      </c>
      <c r="B97" s="6" t="str">
        <f>'004 pr. asignavimai'!N131</f>
        <v>Pravestų teorinių ir praktinių užsiėmimų skaičiaus pokytis (palyginti su praėjusiais metais)</v>
      </c>
      <c r="C97" s="6" t="str">
        <f>'004 pr. asignavimai'!O131</f>
        <v>proc.</v>
      </c>
      <c r="D97" s="6">
        <f>'004 pr. asignavimai'!P131</f>
        <v>0.1</v>
      </c>
      <c r="E97" s="6">
        <f>'004 pr. asignavimai'!Q131</f>
        <v>0.5</v>
      </c>
      <c r="F97" s="114">
        <f>'004 pr. asignavimai'!R131</f>
        <v>0.5</v>
      </c>
      <c r="G97" s="331"/>
    </row>
    <row r="98" spans="1:7" ht="15" x14ac:dyDescent="0.2">
      <c r="A98" s="82" t="s">
        <v>187</v>
      </c>
      <c r="B98" s="339" t="str">
        <f>'004 pr. asignavimai'!D132</f>
        <v>Visuomenės sveikatos biuro veikla</v>
      </c>
      <c r="C98" s="339"/>
      <c r="D98" s="339"/>
      <c r="E98" s="339"/>
      <c r="F98" s="339"/>
      <c r="G98" s="327" t="s">
        <v>26</v>
      </c>
    </row>
    <row r="99" spans="1:7" ht="30" x14ac:dyDescent="0.2">
      <c r="A99" s="79" t="str">
        <f>'004 pr. asignavimai'!M132</f>
        <v>V-004-02-02-01-01</v>
      </c>
      <c r="B99" s="80" t="str">
        <f>'004 pr. asignavimai'!N132</f>
        <v>VSB darbuotojų ir ikimokyklinio ugdymo įstaigų visuomenės sveikatos specialistų skaičius</v>
      </c>
      <c r="C99" s="79" t="str">
        <f>'004 pr. asignavimai'!O132</f>
        <v>asm.</v>
      </c>
      <c r="D99" s="79">
        <f>'004 pr. asignavimai'!P132</f>
        <v>10</v>
      </c>
      <c r="E99" s="79">
        <f>'004 pr. asignavimai'!Q132</f>
        <v>11</v>
      </c>
      <c r="F99" s="115">
        <f>'004 pr. asignavimai'!R132</f>
        <v>12</v>
      </c>
      <c r="G99" s="332"/>
    </row>
    <row r="100" spans="1:7" ht="16.5" customHeight="1" x14ac:dyDescent="0.2">
      <c r="A100" s="79" t="str">
        <f>'004 pr. asignavimai'!M133</f>
        <v>V-004-02-02-01-02</v>
      </c>
      <c r="B100" s="80" t="str">
        <f>'004 pr. asignavimai'!N133</f>
        <v>Privalomųjų mokymų skaičius</v>
      </c>
      <c r="C100" s="79" t="str">
        <f>'004 pr. asignavimai'!O133</f>
        <v>vnt.</v>
      </c>
      <c r="D100" s="79">
        <f>'004 pr. asignavimai'!P133</f>
        <v>1200</v>
      </c>
      <c r="E100" s="79">
        <f>'004 pr. asignavimai'!Q133</f>
        <v>1300</v>
      </c>
      <c r="F100" s="115">
        <f>'004 pr. asignavimai'!R133</f>
        <v>1400</v>
      </c>
      <c r="G100" s="332"/>
    </row>
    <row r="101" spans="1:7" ht="16.5" customHeight="1" x14ac:dyDescent="0.2">
      <c r="A101" s="79" t="str">
        <f>'004 pr. asignavimai'!M134</f>
        <v>V-004-02-02-01-03</v>
      </c>
      <c r="B101" s="80" t="str">
        <f>'004 pr. asignavimai'!N134</f>
        <v>Suteiktų JPSPP gavėjų skaičius</v>
      </c>
      <c r="C101" s="79" t="str">
        <f>'004 pr. asignavimai'!O134</f>
        <v>asm.</v>
      </c>
      <c r="D101" s="79">
        <f>'004 pr. asignavimai'!P134</f>
        <v>100</v>
      </c>
      <c r="E101" s="79">
        <f>'004 pr. asignavimai'!Q134</f>
        <v>110</v>
      </c>
      <c r="F101" s="115">
        <f>'004 pr. asignavimai'!R134</f>
        <v>120</v>
      </c>
      <c r="G101" s="328"/>
    </row>
    <row r="102" spans="1:7" ht="33" customHeight="1" x14ac:dyDescent="0.2">
      <c r="A102" s="82" t="s">
        <v>282</v>
      </c>
      <c r="B102" s="339" t="s">
        <v>87</v>
      </c>
      <c r="C102" s="339"/>
      <c r="D102" s="339"/>
      <c r="E102" s="339"/>
      <c r="F102" s="339"/>
      <c r="G102" s="334" t="s">
        <v>274</v>
      </c>
    </row>
    <row r="103" spans="1:7" ht="30.75" customHeight="1" x14ac:dyDescent="0.2">
      <c r="A103" s="79" t="str">
        <f>'004 pr. asignavimai'!M138</f>
        <v>P-004-02-02-02-01</v>
      </c>
      <c r="B103" s="80" t="str">
        <f>'004 pr. asignavimai'!N138</f>
        <v>Priklausomybių mažinimo programos dalyvių skaičius</v>
      </c>
      <c r="C103" s="79" t="str">
        <f>'004 pr. asignavimai'!O138</f>
        <v>asm.</v>
      </c>
      <c r="D103" s="79">
        <f>'004 pr. asignavimai'!P138</f>
        <v>102</v>
      </c>
      <c r="E103" s="79">
        <f>'004 pr. asignavimai'!Q138</f>
        <v>104</v>
      </c>
      <c r="F103" s="115">
        <f>'004 pr. asignavimai'!R138</f>
        <v>105</v>
      </c>
      <c r="G103" s="335"/>
    </row>
    <row r="104" spans="1:7" ht="30.75" customHeight="1" x14ac:dyDescent="0.2">
      <c r="A104" s="79" t="str">
        <f>'004 pr. asignavimai'!M139</f>
        <v>P-004-02-02-02-02</v>
      </c>
      <c r="B104" s="80" t="str">
        <f>'004 pr. asignavimai'!N139</f>
        <v>Priklausomybių mažinimo programos renginių skaičius</v>
      </c>
      <c r="C104" s="79" t="str">
        <f>'004 pr. asignavimai'!O139</f>
        <v>vnt.</v>
      </c>
      <c r="D104" s="79">
        <f>'004 pr. asignavimai'!P139</f>
        <v>25</v>
      </c>
      <c r="E104" s="79">
        <f>'004 pr. asignavimai'!Q139</f>
        <v>27</v>
      </c>
      <c r="F104" s="115">
        <f>'004 pr. asignavimai'!R139</f>
        <v>29</v>
      </c>
      <c r="G104" s="336"/>
    </row>
    <row r="105" spans="1:7" ht="33" customHeight="1" x14ac:dyDescent="0.2">
      <c r="A105" s="21" t="s">
        <v>189</v>
      </c>
      <c r="B105" s="340" t="str">
        <f>'004 pr. asignavimai'!C145</f>
        <v>Užtikrinti Plungės rajono savivaldybės ir socialinio būsto fondo plėtrą</v>
      </c>
      <c r="C105" s="341"/>
      <c r="D105" s="341"/>
      <c r="E105" s="341"/>
      <c r="F105" s="341"/>
      <c r="G105" s="329" t="s">
        <v>275</v>
      </c>
    </row>
    <row r="106" spans="1:7" ht="21.75" customHeight="1" x14ac:dyDescent="0.2">
      <c r="A106" s="6" t="str">
        <f>'004 pr. asignavimai'!M145</f>
        <v>R-004-03-01-01</v>
      </c>
      <c r="B106" s="7" t="str">
        <f>'004 pr. asignavimai'!N145</f>
        <v>Asmenų (šeimų), gavusių socialinį būstą, skaičius</v>
      </c>
      <c r="C106" s="6" t="str">
        <f>'004 pr. asignavimai'!O145</f>
        <v>asm.</v>
      </c>
      <c r="D106" s="6">
        <f>'004 pr. asignavimai'!P145</f>
        <v>15</v>
      </c>
      <c r="E106" s="6">
        <f>'004 pr. asignavimai'!Q145</f>
        <v>15</v>
      </c>
      <c r="F106" s="114">
        <f>'004 pr. asignavimai'!R145</f>
        <v>15</v>
      </c>
      <c r="G106" s="331"/>
    </row>
    <row r="107" spans="1:7" ht="33" customHeight="1" x14ac:dyDescent="0.2">
      <c r="A107" s="82" t="s">
        <v>194</v>
      </c>
      <c r="B107" s="339" t="str">
        <f>'004 pr. asignavimai'!D146</f>
        <v>Savivaldybės ir socialinio būsto fondo plėtra</v>
      </c>
      <c r="C107" s="339"/>
      <c r="D107" s="339"/>
      <c r="E107" s="339"/>
      <c r="F107" s="339"/>
      <c r="G107" s="334" t="s">
        <v>275</v>
      </c>
    </row>
    <row r="108" spans="1:7" ht="25.5" customHeight="1" x14ac:dyDescent="0.2">
      <c r="A108" s="153" t="str">
        <f>'004 pr. asignavimai'!M146</f>
        <v>P-004-03-01-01-01(SB/VB)</v>
      </c>
      <c r="B108" s="80" t="str">
        <f>'004 pr. asignavimai'!N146</f>
        <v xml:space="preserve">Padidintas socialinio būsto fondas </v>
      </c>
      <c r="C108" s="79" t="str">
        <f>'004 pr. asignavimai'!O146</f>
        <v>vnt.</v>
      </c>
      <c r="D108" s="79">
        <f>'004 pr. asignavimai'!P146</f>
        <v>1</v>
      </c>
      <c r="E108" s="79">
        <f>'004 pr. asignavimai'!Q146</f>
        <v>1</v>
      </c>
      <c r="F108" s="115">
        <f>'004 pr. asignavimai'!R146</f>
        <v>1</v>
      </c>
      <c r="G108" s="336"/>
    </row>
    <row r="109" spans="1:7" ht="15" x14ac:dyDescent="0.2">
      <c r="A109" s="21" t="s">
        <v>191</v>
      </c>
      <c r="B109" s="340" t="str">
        <f>'004 pr. asignavimai'!C153</f>
        <v>Užtikrinti pirties ir viešojo tualeto nepertraukiamą veiklą</v>
      </c>
      <c r="C109" s="341"/>
      <c r="D109" s="341"/>
      <c r="E109" s="341"/>
      <c r="F109" s="341"/>
      <c r="G109" s="329" t="s">
        <v>268</v>
      </c>
    </row>
    <row r="110" spans="1:7" ht="30" x14ac:dyDescent="0.2">
      <c r="A110" s="6" t="str">
        <f>'004 pr. asignavimai'!M153</f>
        <v>R-004-04-01-01</v>
      </c>
      <c r="B110" s="7" t="str">
        <f>'004 pr. asignavimai'!N153</f>
        <v>Lankytojų, kuriems kompensuotos pirties paslaugos, dalis (nuo visų lankytojų skaičius)</v>
      </c>
      <c r="C110" s="6" t="str">
        <f>'004 pr. asignavimai'!O153</f>
        <v>proc.</v>
      </c>
      <c r="D110" s="6">
        <f>'004 pr. asignavimai'!P153</f>
        <v>80</v>
      </c>
      <c r="E110" s="6">
        <f>'004 pr. asignavimai'!Q153</f>
        <v>80</v>
      </c>
      <c r="F110" s="114">
        <f>'004 pr. asignavimai'!R153</f>
        <v>80</v>
      </c>
      <c r="G110" s="337"/>
    </row>
    <row r="111" spans="1:7" ht="15" x14ac:dyDescent="0.2">
      <c r="A111" s="6" t="str">
        <f>'004 pr. asignavimai'!M154</f>
        <v>R-004-04-01-02</v>
      </c>
      <c r="B111" s="7" t="str">
        <f>'004 pr. asignavimai'!N154</f>
        <v>Viešojo tualeto paslaugų kompensavimas</v>
      </c>
      <c r="C111" s="6" t="str">
        <f>'004 pr. asignavimai'!O154</f>
        <v>proc.</v>
      </c>
      <c r="D111" s="6">
        <f>'004 pr. asignavimai'!P154</f>
        <v>100</v>
      </c>
      <c r="E111" s="6">
        <f>'004 pr. asignavimai'!Q154</f>
        <v>100</v>
      </c>
      <c r="F111" s="114">
        <f>'004 pr. asignavimai'!R154</f>
        <v>100</v>
      </c>
      <c r="G111" s="333"/>
    </row>
    <row r="112" spans="1:7" ht="15" x14ac:dyDescent="0.2">
      <c r="A112" s="82" t="s">
        <v>190</v>
      </c>
      <c r="B112" s="339" t="str">
        <f>'004 pr. asignavimai'!D155</f>
        <v>"Plungės būstas" programos įgyvendinimas</v>
      </c>
      <c r="C112" s="339"/>
      <c r="D112" s="339"/>
      <c r="E112" s="339"/>
      <c r="F112" s="339"/>
      <c r="G112" s="327" t="s">
        <v>26</v>
      </c>
    </row>
    <row r="113" spans="1:7" ht="15" x14ac:dyDescent="0.2">
      <c r="A113" s="79" t="str">
        <f>'004 pr. asignavimai'!M155</f>
        <v>V-004-04-01-01-01</v>
      </c>
      <c r="B113" s="80" t="str">
        <f>'004 pr. asignavimai'!N155</f>
        <v>Atliktų pirties ir viešojo tualetų remontų skaičius</v>
      </c>
      <c r="C113" s="79" t="str">
        <f>'004 pr. asignavimai'!O155</f>
        <v>vnt.</v>
      </c>
      <c r="D113" s="79">
        <f>'004 pr. asignavimai'!P155</f>
        <v>2</v>
      </c>
      <c r="E113" s="79">
        <f>'004 pr. asignavimai'!Q155</f>
        <v>2</v>
      </c>
      <c r="F113" s="115">
        <f>'004 pr. asignavimai'!R155</f>
        <v>2</v>
      </c>
      <c r="G113" s="328"/>
    </row>
    <row r="114" spans="1:7" ht="15" x14ac:dyDescent="0.2">
      <c r="A114" s="21" t="s">
        <v>192</v>
      </c>
      <c r="B114" s="340" t="str">
        <f>'004 pr. asignavimai'!C161</f>
        <v>Vykdyti nusikalstamų veikų bei teisės pažeidimų prevenciją ir tyrimus</v>
      </c>
      <c r="C114" s="341"/>
      <c r="D114" s="341"/>
      <c r="E114" s="341"/>
      <c r="F114" s="341"/>
      <c r="G114" s="338" t="s">
        <v>26</v>
      </c>
    </row>
    <row r="115" spans="1:7" ht="30" x14ac:dyDescent="0.2">
      <c r="A115" s="6" t="str">
        <f>'004 pr. asignavimai'!M161</f>
        <v>R-004-05-01-01</v>
      </c>
      <c r="B115" s="7" t="str">
        <f>'004 pr. asignavimai'!N161</f>
        <v>Įgyvendintų neformaliojo švietimo  programų, susijusių su visuomenės saugumu, skaičius</v>
      </c>
      <c r="C115" s="6" t="str">
        <f>'004 pr. asignavimai'!O161</f>
        <v>vnt.</v>
      </c>
      <c r="D115" s="6">
        <f>'004 pr. asignavimai'!P161</f>
        <v>1</v>
      </c>
      <c r="E115" s="6">
        <f>'004 pr. asignavimai'!Q161</f>
        <v>1</v>
      </c>
      <c r="F115" s="114">
        <f>'004 pr. asignavimai'!R161</f>
        <v>1</v>
      </c>
      <c r="G115" s="333"/>
    </row>
    <row r="116" spans="1:7" ht="15" x14ac:dyDescent="0.2">
      <c r="A116" s="82" t="s">
        <v>193</v>
      </c>
      <c r="B116" s="339" t="str">
        <f>'004 pr. asignavimai'!D162</f>
        <v>Policijos komisariato programos įgyvendinimas</v>
      </c>
      <c r="C116" s="339"/>
      <c r="D116" s="339"/>
      <c r="E116" s="339"/>
      <c r="F116" s="339"/>
      <c r="G116" s="327" t="s">
        <v>26</v>
      </c>
    </row>
    <row r="117" spans="1:7" ht="30" x14ac:dyDescent="0.2">
      <c r="A117" s="79" t="str">
        <f>'004 pr. asignavimai'!M162</f>
        <v>V-004-05-01-01-01</v>
      </c>
      <c r="B117" s="80" t="str">
        <f>'004 pr. asignavimai'!N162</f>
        <v>Atliktų viešosios tvarkos bei visuomenės saugumo užtikrinimo (reidų, renginių) skaičius</v>
      </c>
      <c r="C117" s="79" t="str">
        <f>'004 pr. asignavimai'!O162</f>
        <v>vnt.</v>
      </c>
      <c r="D117" s="79">
        <f>'004 pr. asignavimai'!P162</f>
        <v>20</v>
      </c>
      <c r="E117" s="79">
        <f>'004 pr. asignavimai'!Q162</f>
        <v>20</v>
      </c>
      <c r="F117" s="115">
        <f>'004 pr. asignavimai'!R162</f>
        <v>20</v>
      </c>
      <c r="G117" s="332"/>
    </row>
    <row r="118" spans="1:7" ht="15" x14ac:dyDescent="0.2">
      <c r="A118" s="79" t="str">
        <f>'004 pr. asignavimai'!M163</f>
        <v>V-004-05-01-01-02</v>
      </c>
      <c r="B118" s="80" t="str">
        <f>'004 pr. asignavimai'!N163</f>
        <v>Surengtų priemonių eismo saugumo užtikrinimui skaičius</v>
      </c>
      <c r="C118" s="79" t="str">
        <f>'004 pr. asignavimai'!O163</f>
        <v>vnt.</v>
      </c>
      <c r="D118" s="79">
        <f>'004 pr. asignavimai'!P163</f>
        <v>25</v>
      </c>
      <c r="E118" s="79">
        <f>'004 pr. asignavimai'!Q163</f>
        <v>25</v>
      </c>
      <c r="F118" s="115">
        <f>'004 pr. asignavimai'!R163</f>
        <v>25</v>
      </c>
      <c r="G118" s="332"/>
    </row>
    <row r="119" spans="1:7" ht="30" x14ac:dyDescent="0.2">
      <c r="A119" s="79" t="str">
        <f>'004 pr. asignavimai'!M164</f>
        <v>V-004-05-01-01-03</v>
      </c>
      <c r="B119" s="80" t="str">
        <f>'004 pr. asignavimai'!N164</f>
        <v>Surengtų priemonių pagal situacijų prevencijos planą, skirtų visuomenės saugumui ir viešajai tvarkai užtikrinti skaičius</v>
      </c>
      <c r="C119" s="79" t="str">
        <f>'004 pr. asignavimai'!O164</f>
        <v>vnt.</v>
      </c>
      <c r="D119" s="79">
        <f>'004 pr. asignavimai'!P164</f>
        <v>25</v>
      </c>
      <c r="E119" s="79">
        <f>'004 pr. asignavimai'!Q164</f>
        <v>25</v>
      </c>
      <c r="F119" s="115">
        <f>'004 pr. asignavimai'!R164</f>
        <v>25</v>
      </c>
      <c r="G119" s="332"/>
    </row>
    <row r="120" spans="1:7" ht="30" x14ac:dyDescent="0.2">
      <c r="A120" s="79" t="str">
        <f>'004 pr. asignavimai'!M165</f>
        <v>V-004-05-01-01-04</v>
      </c>
      <c r="B120" s="80" t="str">
        <f>'004 pr. asignavimai'!N165</f>
        <v>Bendrosios prevencijos priemonių, skirtų visuomenės saugumui didinti, skaičius</v>
      </c>
      <c r="C120" s="79" t="str">
        <f>'004 pr. asignavimai'!O165</f>
        <v>vnt.</v>
      </c>
      <c r="D120" s="79">
        <f>'004 pr. asignavimai'!P165</f>
        <v>30</v>
      </c>
      <c r="E120" s="79">
        <f>'004 pr. asignavimai'!Q165</f>
        <v>30</v>
      </c>
      <c r="F120" s="115">
        <f>'004 pr. asignavimai'!R165</f>
        <v>30</v>
      </c>
      <c r="G120" s="328"/>
    </row>
    <row r="121" spans="1:7" ht="31.5" customHeight="1" x14ac:dyDescent="0.2">
      <c r="A121" s="21" t="s">
        <v>196</v>
      </c>
      <c r="B121" s="340" t="str">
        <f>'004 pr. asignavimai'!C171</f>
        <v>Teikti finansavimą Savivaldybės įstaigoms, pritraukusioms reikalingus specialistus</v>
      </c>
      <c r="C121" s="341"/>
      <c r="D121" s="341"/>
      <c r="E121" s="341"/>
      <c r="F121" s="341"/>
      <c r="G121" s="329" t="s">
        <v>276</v>
      </c>
    </row>
    <row r="122" spans="1:7" ht="31.5" customHeight="1" x14ac:dyDescent="0.2">
      <c r="A122" s="6" t="str">
        <f>'004 pr. asignavimai'!M171</f>
        <v>R-004-06-01-01</v>
      </c>
      <c r="B122" s="7" t="str">
        <f>'004 pr. asignavimai'!N171</f>
        <v>Pritrauktų specialistų skaičius</v>
      </c>
      <c r="C122" s="6" t="str">
        <f>'004 pr. asignavimai'!O171</f>
        <v>asm.</v>
      </c>
      <c r="D122" s="6">
        <f>'004 pr. asignavimai'!P171</f>
        <v>5</v>
      </c>
      <c r="E122" s="6">
        <f>'004 pr. asignavimai'!Q171</f>
        <v>5</v>
      </c>
      <c r="F122" s="114">
        <f>'004 pr. asignavimai'!R171</f>
        <v>5</v>
      </c>
      <c r="G122" s="333"/>
    </row>
    <row r="123" spans="1:7" ht="29.25" customHeight="1" x14ac:dyDescent="0.2">
      <c r="A123" s="82" t="s">
        <v>197</v>
      </c>
      <c r="B123" s="339" t="str">
        <f>'004 pr. asignavimai'!D172</f>
        <v>Savivaldybės įstaigoms reikalingų specialybių darbuotojų pritraukimo finansinis skatinimas</v>
      </c>
      <c r="C123" s="339"/>
      <c r="D123" s="339"/>
      <c r="E123" s="339"/>
      <c r="F123" s="339"/>
      <c r="G123" s="334" t="s">
        <v>276</v>
      </c>
    </row>
    <row r="124" spans="1:7" ht="19.5" customHeight="1" x14ac:dyDescent="0.2">
      <c r="A124" s="79" t="str">
        <f>'004 pr. asignavimai'!M172</f>
        <v>P-004-06-01-01-01</v>
      </c>
      <c r="B124" s="80" t="str">
        <f>'004 pr. asignavimai'!N172</f>
        <v>Specialistų, gavusių kompensacijas, skaičius</v>
      </c>
      <c r="C124" s="79" t="str">
        <f>'004 pr. asignavimai'!O172</f>
        <v>asm.</v>
      </c>
      <c r="D124" s="79">
        <f>'004 pr. asignavimai'!P172</f>
        <v>5</v>
      </c>
      <c r="E124" s="79">
        <f>'004 pr. asignavimai'!Q172</f>
        <v>5</v>
      </c>
      <c r="F124" s="115">
        <f>'004 pr. asignavimai'!R172</f>
        <v>5</v>
      </c>
      <c r="G124" s="332"/>
    </row>
    <row r="125" spans="1:7" ht="19.5" customHeight="1" x14ac:dyDescent="0.2">
      <c r="A125" s="79" t="str">
        <f>'004 pr. asignavimai'!M173</f>
        <v>P-004-06-01-01-02</v>
      </c>
      <c r="B125" s="80" t="str">
        <f>'004 pr. asignavimai'!N173</f>
        <v>Suteiktų savivaldybės būstų skaičius</v>
      </c>
      <c r="C125" s="79" t="str">
        <f>'004 pr. asignavimai'!O173</f>
        <v>vnt.</v>
      </c>
      <c r="D125" s="79">
        <f>'004 pr. asignavimai'!P173</f>
        <v>5</v>
      </c>
      <c r="E125" s="79">
        <f>'004 pr. asignavimai'!Q173</f>
        <v>5</v>
      </c>
      <c r="F125" s="115">
        <f>'004 pr. asignavimai'!R173</f>
        <v>5</v>
      </c>
      <c r="G125" s="328"/>
    </row>
  </sheetData>
  <mergeCells count="79">
    <mergeCell ref="B57:F57"/>
    <mergeCell ref="G57:G58"/>
    <mergeCell ref="A9:G9"/>
    <mergeCell ref="B25:F25"/>
    <mergeCell ref="B10:C10"/>
    <mergeCell ref="A10:A11"/>
    <mergeCell ref="B13:F13"/>
    <mergeCell ref="B16:F16"/>
    <mergeCell ref="B18:F18"/>
    <mergeCell ref="B21:F21"/>
    <mergeCell ref="D10:F10"/>
    <mergeCell ref="G10:G11"/>
    <mergeCell ref="G13:G15"/>
    <mergeCell ref="G16:G17"/>
    <mergeCell ref="G18:G20"/>
    <mergeCell ref="G21:G24"/>
    <mergeCell ref="G25:G28"/>
    <mergeCell ref="B43:F43"/>
    <mergeCell ref="B48:F48"/>
    <mergeCell ref="B50:F50"/>
    <mergeCell ref="B54:F54"/>
    <mergeCell ref="B29:F29"/>
    <mergeCell ref="B36:F36"/>
    <mergeCell ref="B38:F38"/>
    <mergeCell ref="B40:F40"/>
    <mergeCell ref="G29:G35"/>
    <mergeCell ref="G38:G39"/>
    <mergeCell ref="G36:G37"/>
    <mergeCell ref="B72:F72"/>
    <mergeCell ref="B74:F74"/>
    <mergeCell ref="B59:F59"/>
    <mergeCell ref="B63:F63"/>
    <mergeCell ref="B69:F69"/>
    <mergeCell ref="B88:F88"/>
    <mergeCell ref="B76:F76"/>
    <mergeCell ref="B79:F79"/>
    <mergeCell ref="B81:F81"/>
    <mergeCell ref="B83:F83"/>
    <mergeCell ref="B85:F85"/>
    <mergeCell ref="B123:F123"/>
    <mergeCell ref="B121:F121"/>
    <mergeCell ref="B112:F112"/>
    <mergeCell ref="B116:F116"/>
    <mergeCell ref="B114:F114"/>
    <mergeCell ref="B107:F107"/>
    <mergeCell ref="B109:F109"/>
    <mergeCell ref="B102:F102"/>
    <mergeCell ref="B105:F105"/>
    <mergeCell ref="B94:F94"/>
    <mergeCell ref="B96:F96"/>
    <mergeCell ref="B98:F98"/>
    <mergeCell ref="G63:G68"/>
    <mergeCell ref="G69:G71"/>
    <mergeCell ref="G40:G42"/>
    <mergeCell ref="G43:G47"/>
    <mergeCell ref="G48:G49"/>
    <mergeCell ref="G54:G56"/>
    <mergeCell ref="G59:G62"/>
    <mergeCell ref="G50:G53"/>
    <mergeCell ref="G123:G125"/>
    <mergeCell ref="G105:G106"/>
    <mergeCell ref="G107:G108"/>
    <mergeCell ref="G109:G111"/>
    <mergeCell ref="G112:G113"/>
    <mergeCell ref="G114:G115"/>
    <mergeCell ref="G72:G73"/>
    <mergeCell ref="G74:G75"/>
    <mergeCell ref="G76:G78"/>
    <mergeCell ref="G79:G80"/>
    <mergeCell ref="G81:G82"/>
    <mergeCell ref="G83:G84"/>
    <mergeCell ref="G85:G87"/>
    <mergeCell ref="G116:G120"/>
    <mergeCell ref="G121:G122"/>
    <mergeCell ref="G88:G91"/>
    <mergeCell ref="G94:G95"/>
    <mergeCell ref="G96:G97"/>
    <mergeCell ref="G102:G104"/>
    <mergeCell ref="G98:G101"/>
  </mergeCells>
  <phoneticPr fontId="7" type="noConversion"/>
  <pageMargins left="0.25" right="0.25" top="0.75" bottom="0.75" header="0.3" footer="0.3"/>
  <pageSetup paperSize="9" scale="72" orientation="landscape" r:id="rId1"/>
  <rowBreaks count="3" manualBreakCount="3">
    <brk id="39" max="6" man="1"/>
    <brk id="73" max="16383" man="1"/>
    <brk id="10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</vt:i4>
      </vt:variant>
    </vt:vector>
  </HeadingPairs>
  <TitlesOfParts>
    <vt:vector size="3" baseType="lpstr">
      <vt:lpstr>004 pr. asignavimai</vt:lpstr>
      <vt:lpstr>004 pr.vert.krit.suvestinė</vt:lpstr>
      <vt:lpstr>'004 pr. asignavimai'!Print_Area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2022-01-19T08:54:22Z</dcterms:created>
  <dcterms:modified xsi:type="dcterms:W3CDTF">2024-01-19T12:41:17Z</dcterms:modified>
</cp:coreProperties>
</file>