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720" activeTab="1"/>
  </bookViews>
  <sheets>
    <sheet name="006 pr. asignavimai" sheetId="3" r:id="rId1"/>
    <sheet name="006 pr.vert.krit.suvestinė" sheetId="4" r:id="rId2"/>
  </sheets>
  <definedNames>
    <definedName name="_xlnm.Print_Area" localSheetId="0">'006 pr. asignavimai'!$A$1:$L$123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3" l="1"/>
  <c r="I81" i="3"/>
  <c r="J81" i="3"/>
  <c r="K81" i="3"/>
  <c r="G81" i="3"/>
  <c r="H123" i="3"/>
  <c r="I123" i="3"/>
  <c r="J123" i="3"/>
  <c r="K123" i="3"/>
  <c r="G123" i="3"/>
  <c r="H112" i="3"/>
  <c r="I112" i="3"/>
  <c r="J112" i="3"/>
  <c r="K112" i="3"/>
  <c r="G114" i="3"/>
  <c r="G115" i="3"/>
  <c r="G118" i="3"/>
  <c r="H114" i="3"/>
  <c r="I114" i="3"/>
  <c r="J114" i="3"/>
  <c r="K114" i="3"/>
  <c r="H115" i="3"/>
  <c r="I115" i="3"/>
  <c r="J115" i="3"/>
  <c r="K115" i="3"/>
  <c r="H118" i="3"/>
  <c r="I118" i="3"/>
  <c r="J118" i="3"/>
  <c r="K118" i="3"/>
  <c r="G112" i="3"/>
  <c r="B58" i="4" l="1"/>
  <c r="C58" i="4"/>
  <c r="D58" i="4"/>
  <c r="E58" i="4"/>
  <c r="F58" i="4"/>
  <c r="A58" i="4"/>
  <c r="B57" i="4"/>
  <c r="K80" i="3"/>
  <c r="J80" i="3"/>
  <c r="I80" i="3"/>
  <c r="S80" i="3" s="1"/>
  <c r="H80" i="3"/>
  <c r="G80" i="3"/>
  <c r="I21" i="3" l="1"/>
  <c r="H122" i="3" l="1"/>
  <c r="J122" i="3"/>
  <c r="K122" i="3"/>
  <c r="D73" i="4" l="1"/>
  <c r="E73" i="4"/>
  <c r="F73" i="4"/>
  <c r="C73" i="4"/>
  <c r="B73" i="4"/>
  <c r="B72" i="4"/>
  <c r="A73" i="4"/>
  <c r="K104" i="3"/>
  <c r="J104" i="3"/>
  <c r="I104" i="3"/>
  <c r="H104" i="3"/>
  <c r="G104" i="3"/>
  <c r="S104" i="3" l="1"/>
  <c r="A71" i="4"/>
  <c r="H97" i="3" l="1"/>
  <c r="I97" i="3"/>
  <c r="J97" i="3"/>
  <c r="K97" i="3"/>
  <c r="G97" i="3"/>
  <c r="C71" i="4" l="1"/>
  <c r="D71" i="4"/>
  <c r="E71" i="4"/>
  <c r="F71" i="4"/>
  <c r="C70" i="4"/>
  <c r="D70" i="4"/>
  <c r="E70" i="4"/>
  <c r="F70" i="4"/>
  <c r="B71" i="4"/>
  <c r="B70" i="4"/>
  <c r="A70" i="4"/>
  <c r="K101" i="3"/>
  <c r="J101" i="3"/>
  <c r="I101" i="3"/>
  <c r="H101" i="3"/>
  <c r="G101" i="3"/>
  <c r="G74" i="3"/>
  <c r="H74" i="3"/>
  <c r="I74" i="3"/>
  <c r="J74" i="3"/>
  <c r="K74" i="3"/>
  <c r="S101" i="3" l="1"/>
  <c r="S74" i="3"/>
  <c r="K93" i="3" l="1"/>
  <c r="J93" i="3"/>
  <c r="I93" i="3"/>
  <c r="H93" i="3"/>
  <c r="G93" i="3"/>
  <c r="K90" i="3"/>
  <c r="J90" i="3"/>
  <c r="I90" i="3"/>
  <c r="H90" i="3"/>
  <c r="G90" i="3"/>
  <c r="H87" i="3"/>
  <c r="H105" i="3" s="1"/>
  <c r="I87" i="3"/>
  <c r="I122" i="3" s="1"/>
  <c r="J87" i="3"/>
  <c r="K87" i="3"/>
  <c r="K105" i="3" s="1"/>
  <c r="G87" i="3"/>
  <c r="G105" i="3" s="1"/>
  <c r="G106" i="3" s="1"/>
  <c r="H77" i="3"/>
  <c r="I77" i="3"/>
  <c r="J77" i="3"/>
  <c r="K77" i="3"/>
  <c r="G77" i="3"/>
  <c r="H67" i="3"/>
  <c r="I67" i="3"/>
  <c r="J67" i="3"/>
  <c r="K67" i="3"/>
  <c r="G67" i="3"/>
  <c r="H60" i="3"/>
  <c r="I60" i="3"/>
  <c r="J60" i="3"/>
  <c r="K60" i="3"/>
  <c r="G60" i="3"/>
  <c r="K47" i="3"/>
  <c r="J47" i="3"/>
  <c r="I47" i="3"/>
  <c r="H47" i="3"/>
  <c r="G47" i="3"/>
  <c r="K41" i="3"/>
  <c r="J41" i="3"/>
  <c r="I41" i="3"/>
  <c r="H41" i="3"/>
  <c r="G41" i="3"/>
  <c r="K35" i="3"/>
  <c r="J35" i="3"/>
  <c r="I35" i="3"/>
  <c r="H35" i="3"/>
  <c r="G35" i="3"/>
  <c r="H29" i="3"/>
  <c r="I29" i="3"/>
  <c r="J29" i="3"/>
  <c r="K29" i="3"/>
  <c r="G29" i="3"/>
  <c r="H23" i="3"/>
  <c r="I23" i="3"/>
  <c r="J23" i="3"/>
  <c r="K23" i="3"/>
  <c r="G23" i="3"/>
  <c r="J105" i="3" l="1"/>
  <c r="I105" i="3"/>
  <c r="K106" i="3"/>
  <c r="G122" i="3"/>
  <c r="H106" i="3"/>
  <c r="S97" i="3"/>
  <c r="H48" i="3"/>
  <c r="H49" i="3" s="1"/>
  <c r="S29" i="3"/>
  <c r="S35" i="3"/>
  <c r="S60" i="3"/>
  <c r="S87" i="3"/>
  <c r="S90" i="3"/>
  <c r="S93" i="3"/>
  <c r="J106" i="3"/>
  <c r="I106" i="3"/>
  <c r="K82" i="3"/>
  <c r="J82" i="3"/>
  <c r="H82" i="3"/>
  <c r="S77" i="3"/>
  <c r="S67" i="3"/>
  <c r="I82" i="3"/>
  <c r="S47" i="3"/>
  <c r="G48" i="3"/>
  <c r="S41" i="3"/>
  <c r="J48" i="3"/>
  <c r="J49" i="3" s="1"/>
  <c r="K48" i="3"/>
  <c r="K49" i="3" s="1"/>
  <c r="I48" i="3"/>
  <c r="I49" i="3" s="1"/>
  <c r="S23" i="3"/>
  <c r="F62" i="4"/>
  <c r="E62" i="4"/>
  <c r="D62" i="4"/>
  <c r="C62" i="4"/>
  <c r="B62" i="4"/>
  <c r="A62" i="4"/>
  <c r="B61" i="4"/>
  <c r="F60" i="4"/>
  <c r="E60" i="4"/>
  <c r="D60" i="4"/>
  <c r="C60" i="4"/>
  <c r="B60" i="4"/>
  <c r="A60" i="4"/>
  <c r="B59" i="4"/>
  <c r="F56" i="4"/>
  <c r="E56" i="4"/>
  <c r="D56" i="4"/>
  <c r="C56" i="4"/>
  <c r="B56" i="4"/>
  <c r="A56" i="4"/>
  <c r="B55" i="4"/>
  <c r="F54" i="4"/>
  <c r="E54" i="4"/>
  <c r="D54" i="4"/>
  <c r="C54" i="4"/>
  <c r="B54" i="4"/>
  <c r="F53" i="4"/>
  <c r="E53" i="4"/>
  <c r="D53" i="4"/>
  <c r="C53" i="4"/>
  <c r="B53" i="4"/>
  <c r="F52" i="4"/>
  <c r="E52" i="4"/>
  <c r="D52" i="4"/>
  <c r="C52" i="4"/>
  <c r="B52" i="4"/>
  <c r="F51" i="4"/>
  <c r="E51" i="4"/>
  <c r="D51" i="4"/>
  <c r="C51" i="4"/>
  <c r="B51" i="4"/>
  <c r="A52" i="4"/>
  <c r="A53" i="4"/>
  <c r="A54" i="4"/>
  <c r="A51" i="4"/>
  <c r="B50" i="4"/>
  <c r="B46" i="4"/>
  <c r="C46" i="4"/>
  <c r="D46" i="4"/>
  <c r="E46" i="4"/>
  <c r="F46" i="4"/>
  <c r="B47" i="4"/>
  <c r="C47" i="4"/>
  <c r="D47" i="4"/>
  <c r="E47" i="4"/>
  <c r="F47" i="4"/>
  <c r="B48" i="4"/>
  <c r="C48" i="4"/>
  <c r="D48" i="4"/>
  <c r="E48" i="4"/>
  <c r="F48" i="4"/>
  <c r="B49" i="4"/>
  <c r="C49" i="4"/>
  <c r="D49" i="4"/>
  <c r="E49" i="4"/>
  <c r="F49" i="4"/>
  <c r="A47" i="4"/>
  <c r="A48" i="4"/>
  <c r="A49" i="4"/>
  <c r="A46" i="4"/>
  <c r="B45" i="4"/>
  <c r="B42" i="4"/>
  <c r="C42" i="4"/>
  <c r="D42" i="4"/>
  <c r="E42" i="4"/>
  <c r="F42" i="4"/>
  <c r="B43" i="4"/>
  <c r="C43" i="4"/>
  <c r="D43" i="4"/>
  <c r="E43" i="4"/>
  <c r="F43" i="4"/>
  <c r="B44" i="4"/>
  <c r="C44" i="4"/>
  <c r="D44" i="4"/>
  <c r="E44" i="4"/>
  <c r="F44" i="4"/>
  <c r="A43" i="4"/>
  <c r="A44" i="4"/>
  <c r="A42" i="4"/>
  <c r="B41" i="4"/>
  <c r="B38" i="4"/>
  <c r="C38" i="4"/>
  <c r="D38" i="4"/>
  <c r="E38" i="4"/>
  <c r="F38" i="4"/>
  <c r="B39" i="4"/>
  <c r="C39" i="4"/>
  <c r="D39" i="4"/>
  <c r="E39" i="4"/>
  <c r="F39" i="4"/>
  <c r="B40" i="4"/>
  <c r="C40" i="4"/>
  <c r="D40" i="4"/>
  <c r="E40" i="4"/>
  <c r="F40" i="4"/>
  <c r="A39" i="4"/>
  <c r="A40" i="4"/>
  <c r="A38" i="4"/>
  <c r="B37" i="4"/>
  <c r="B34" i="4"/>
  <c r="C34" i="4"/>
  <c r="D34" i="4"/>
  <c r="E34" i="4"/>
  <c r="F34" i="4"/>
  <c r="B35" i="4"/>
  <c r="C35" i="4"/>
  <c r="D35" i="4"/>
  <c r="E35" i="4"/>
  <c r="F35" i="4"/>
  <c r="B36" i="4"/>
  <c r="C36" i="4"/>
  <c r="D36" i="4"/>
  <c r="E36" i="4"/>
  <c r="F36" i="4"/>
  <c r="A35" i="4"/>
  <c r="A36" i="4"/>
  <c r="A34" i="4"/>
  <c r="B33" i="4"/>
  <c r="B30" i="4"/>
  <c r="C30" i="4"/>
  <c r="D30" i="4"/>
  <c r="E30" i="4"/>
  <c r="F30" i="4"/>
  <c r="B31" i="4"/>
  <c r="C31" i="4"/>
  <c r="D31" i="4"/>
  <c r="E31" i="4"/>
  <c r="F31" i="4"/>
  <c r="B32" i="4"/>
  <c r="C32" i="4"/>
  <c r="D32" i="4"/>
  <c r="E32" i="4"/>
  <c r="F32" i="4"/>
  <c r="A31" i="4"/>
  <c r="A32" i="4"/>
  <c r="A30" i="4"/>
  <c r="B29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A27" i="4"/>
  <c r="A28" i="4"/>
  <c r="A26" i="4"/>
  <c r="B25" i="4"/>
  <c r="B22" i="4"/>
  <c r="C22" i="4"/>
  <c r="D22" i="4"/>
  <c r="E22" i="4"/>
  <c r="F22" i="4"/>
  <c r="B23" i="4"/>
  <c r="C23" i="4"/>
  <c r="D23" i="4"/>
  <c r="E23" i="4"/>
  <c r="F23" i="4"/>
  <c r="B24" i="4"/>
  <c r="C24" i="4"/>
  <c r="D24" i="4"/>
  <c r="E24" i="4"/>
  <c r="F24" i="4"/>
  <c r="A23" i="4"/>
  <c r="A24" i="4"/>
  <c r="A22" i="4"/>
  <c r="B21" i="4"/>
  <c r="B17" i="4"/>
  <c r="C17" i="4"/>
  <c r="D17" i="4"/>
  <c r="E17" i="4"/>
  <c r="F17" i="4"/>
  <c r="B18" i="4"/>
  <c r="C18" i="4"/>
  <c r="D18" i="4"/>
  <c r="E18" i="4"/>
  <c r="F18" i="4"/>
  <c r="B19" i="4"/>
  <c r="C19" i="4"/>
  <c r="D19" i="4"/>
  <c r="E19" i="4"/>
  <c r="F19" i="4"/>
  <c r="B20" i="4"/>
  <c r="C20" i="4"/>
  <c r="D20" i="4"/>
  <c r="E20" i="4"/>
  <c r="F20" i="4"/>
  <c r="A18" i="4"/>
  <c r="A19" i="4"/>
  <c r="A20" i="4"/>
  <c r="A17" i="4"/>
  <c r="B16" i="4"/>
  <c r="B14" i="4"/>
  <c r="C14" i="4"/>
  <c r="D14" i="4"/>
  <c r="E14" i="4"/>
  <c r="F14" i="4"/>
  <c r="B15" i="4"/>
  <c r="C15" i="4"/>
  <c r="D15" i="4"/>
  <c r="E15" i="4"/>
  <c r="F15" i="4"/>
  <c r="A15" i="4"/>
  <c r="A14" i="4"/>
  <c r="B13" i="4"/>
  <c r="J107" i="3" l="1"/>
  <c r="I107" i="3"/>
  <c r="K107" i="3"/>
  <c r="H107" i="3"/>
  <c r="G120" i="3"/>
  <c r="H120" i="3"/>
  <c r="I120" i="3"/>
  <c r="J120" i="3"/>
  <c r="K120" i="3"/>
  <c r="G49" i="3" l="1"/>
  <c r="G82" i="3" l="1"/>
  <c r="G107" i="3" s="1"/>
  <c r="B68" i="4"/>
  <c r="C68" i="4"/>
  <c r="D68" i="4"/>
  <c r="E68" i="4"/>
  <c r="F68" i="4"/>
  <c r="A68" i="4"/>
  <c r="B67" i="4"/>
  <c r="B66" i="4"/>
  <c r="C66" i="4"/>
  <c r="D66" i="4"/>
  <c r="E66" i="4"/>
  <c r="F66" i="4"/>
  <c r="A66" i="4"/>
  <c r="B65" i="4"/>
  <c r="B63" i="4"/>
  <c r="B64" i="4"/>
  <c r="C64" i="4"/>
  <c r="D64" i="4"/>
  <c r="E64" i="4"/>
  <c r="F64" i="4"/>
  <c r="A64" i="4"/>
  <c r="G126" i="3" l="1"/>
  <c r="G125" i="3" l="1"/>
  <c r="J126" i="3" l="1"/>
  <c r="H126" i="3"/>
  <c r="I126" i="3"/>
  <c r="K126" i="3"/>
  <c r="K125" i="3" l="1"/>
  <c r="J125" i="3"/>
  <c r="I125" i="3"/>
  <c r="H125" i="3"/>
</calcChain>
</file>

<file path=xl/sharedStrings.xml><?xml version="1.0" encoding="utf-8"?>
<sst xmlns="http://schemas.openxmlformats.org/spreadsheetml/2006/main" count="603" uniqueCount="197">
  <si>
    <t>01</t>
  </si>
  <si>
    <t>pavadinimas</t>
  </si>
  <si>
    <t>Iš viso uždaviniui</t>
  </si>
  <si>
    <t>Iš viso programai</t>
  </si>
  <si>
    <t>matavimo vnt.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</si>
  <si>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</si>
  <si>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</si>
  <si>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</si>
  <si>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</si>
  <si>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</si>
  <si>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</si>
  <si>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</si>
  <si>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>Programos tikslo kodas ir pavadinimas</t>
  </si>
  <si>
    <t>Programos priemonės kodas ir pavadinimas</t>
  </si>
  <si>
    <t>Asignavimų valdytojo kodas</t>
  </si>
  <si>
    <t>mato vnt.</t>
  </si>
  <si>
    <t>02</t>
  </si>
  <si>
    <t>proc.</t>
  </si>
  <si>
    <t>vnt.</t>
  </si>
  <si>
    <t xml:space="preserve">Savivaldybės biudžeto lėšos </t>
  </si>
  <si>
    <t>SB</t>
  </si>
  <si>
    <t>SB (VB)</t>
  </si>
  <si>
    <t xml:space="preserve">Pajamos už prekes ir paslaugos </t>
  </si>
  <si>
    <t>SB (SP)</t>
  </si>
  <si>
    <t>x</t>
  </si>
  <si>
    <t xml:space="preserve">Valstybės biudžeto dotacijos lėšos </t>
  </si>
  <si>
    <t>Iš viso priemonei:</t>
  </si>
  <si>
    <t>Tikrinimas</t>
  </si>
  <si>
    <t>* P - pažangos uždavinys, T - tęstinės veiklos uždavinys, RP - regiono pažangos priemonė (projektas), PP - pažangos priemonė (projektas), TP - tęstinės veiklos priemonė, NF - nefinansinė priemonė,</t>
  </si>
  <si>
    <t>TI - tęstinė veiklos priemonė, pagal kurią planuojami tęstiniai investiciniai projektai (pereinamojo laikotarpio)</t>
  </si>
  <si>
    <t>TE - tęstinė veiklos priemonė, skirta 2014-2020 m. nacionalinei pažangos programai / ES fondų investicijų veiksmų programai įgyvendinti</t>
  </si>
  <si>
    <t>03</t>
  </si>
  <si>
    <t>04</t>
  </si>
  <si>
    <t>05</t>
  </si>
  <si>
    <t>asm.</t>
  </si>
  <si>
    <t>188714469</t>
  </si>
  <si>
    <t>1.6 priedas</t>
  </si>
  <si>
    <t>Tenkinti vietos gyventojų sociokultūrinius poreikius, sudaryti galimybes kūrybinei saviraiškai</t>
  </si>
  <si>
    <t>Padidinti kultūros centrų teikiamų paslaugų įvairovę ir kokybę</t>
  </si>
  <si>
    <t>R-006-01-01-01</t>
  </si>
  <si>
    <t>R-006-01-01-02</t>
  </si>
  <si>
    <t>Kultūros centrų organizuojamų kultūrinių renginių skaičiaus pokytis (palyginti su praėjusiais metais)</t>
  </si>
  <si>
    <t>Aktyvių meno mėgėjų kolektyvų, veikiančių įstaigoje, skaičius</t>
  </si>
  <si>
    <t xml:space="preserve">Aktyvių / įgyvendintų kultūrinių, edukacinių ir meno programų / projektų skaičius </t>
  </si>
  <si>
    <t xml:space="preserve">Tarptautinių kultūrinių projektų / programų, vykdomų įstaigoje, skaičius </t>
  </si>
  <si>
    <t>Kulių kultūros centro veikla</t>
  </si>
  <si>
    <t xml:space="preserve">Šateikių kultūros centro veikla </t>
  </si>
  <si>
    <t>Žemaičių Kalvarijos kultūros centro veikla</t>
  </si>
  <si>
    <t>Žlibinų kultūros centro veikla</t>
  </si>
  <si>
    <t>R-006-02-01-01</t>
  </si>
  <si>
    <t>Turizmo informacijos centro lankytojų skaičiaus pokytis (palyginti su praėjusiais metais)</t>
  </si>
  <si>
    <t>R-006-02-01-02</t>
  </si>
  <si>
    <t>Viešosios bibliotekos ir filialų skaitytojų dalis nuo visų rajono gyventojų skaičiaus</t>
  </si>
  <si>
    <t>Plungės TIC išleistų leidinių (rūšių) skaičius</t>
  </si>
  <si>
    <t>Parodų/mugių, kuriose dalyvauta, skaičius</t>
  </si>
  <si>
    <t>Parko priežiūra</t>
  </si>
  <si>
    <t xml:space="preserve"> Prižiūrėto Mykolo Oginskio rūmų parko plotas</t>
  </si>
  <si>
    <t>ha</t>
  </si>
  <si>
    <t>Skatinti meno plėtrą bei meninę saviraišką</t>
  </si>
  <si>
    <t>Kultūros projektų rėmimas</t>
  </si>
  <si>
    <t>Pasiruošimas dainų šventei</t>
  </si>
  <si>
    <t>Meno mėgėjų kolektyvų, kuriems skirta parama rūbų ar instrumentų įsigijimui, skaičius</t>
  </si>
  <si>
    <t>Miesto šventės ir kitų reprezentacinių renginių organizavimas</t>
  </si>
  <si>
    <t>Suorganizuotų renginių skaičius tarptautinio M. Oginskio festivalio metu</t>
  </si>
  <si>
    <t>Tarptautinio M. Oginskio festivalio organizavimas</t>
  </si>
  <si>
    <t xml:space="preserve">Lietuvos kultūros tarybos ir kitų kultūrinių projektų rėmimas                                      </t>
  </si>
  <si>
    <t>Finansuotų projektų skaičius</t>
  </si>
  <si>
    <t>TP</t>
  </si>
  <si>
    <t xml:space="preserve">Viešosios bibliotekos ir filialų fondų dokumentų skaičius </t>
  </si>
  <si>
    <t>V-006-02-01-01-01</t>
  </si>
  <si>
    <t>V-006-02-01-01-02</t>
  </si>
  <si>
    <t>Viešojoje bibliotekoje ir filialuose apsilankiusių asmenų (lankytojų) skaičius</t>
  </si>
  <si>
    <t>Viešojoje bibliotekoje ir filialuose suorganizuotų renginių/edukacijų/ projektų/ ekskursijų skaičius</t>
  </si>
  <si>
    <t>V-006-02-01-01-03 (VB)</t>
  </si>
  <si>
    <t>Plungės TIC suorganizuotų renginių/edukacijų/ projektų/ ekskursijų skaičius</t>
  </si>
  <si>
    <t>Muziejaus lankytojų skaičiaus pokytis (palyginti su praėjusiais metais)</t>
  </si>
  <si>
    <t>Muziejaus suorganizuotų renginių/edukacijų/ projektų/ ekskursijų skaičius</t>
  </si>
  <si>
    <t>Kultūriniuose renginiuose dalyvavusių dalyvių ir lankytojų skaičiaus padidėjimas (palyginti su praėjusiais metais)</t>
  </si>
  <si>
    <t xml:space="preserve">Finansuotų paraiškų skaičius </t>
  </si>
  <si>
    <t>Suorganizuotų renginių skaičius</t>
  </si>
  <si>
    <t>T</t>
  </si>
  <si>
    <t>Tenkinti vietos gyventojų ir rajono svečių informacinius, kultūrinius, švietimo poreikius, prisidėti prie turizmo plėtros rajone</t>
  </si>
  <si>
    <t>Užtikrinti Plungės rajono savivaldybės viešosios bibliotekos, Plungės TIC bei Žemaičių dailės muziejaus funkcionavimo ir informacijos sklaidos sąlygas</t>
  </si>
  <si>
    <t>R-006-02-01-03</t>
  </si>
  <si>
    <t>Žemaičių dailės muziejaus veikla</t>
  </si>
  <si>
    <t>V-006-02-01-02-01</t>
  </si>
  <si>
    <t>V-006-02-01-02-02</t>
  </si>
  <si>
    <t>V-006-02-01-02-03</t>
  </si>
  <si>
    <t>V-006-02-01-02-04</t>
  </si>
  <si>
    <t>V-006-02-01-04-01</t>
  </si>
  <si>
    <t>R-006-03-01-01</t>
  </si>
  <si>
    <t>V-006-03-01-02-01</t>
  </si>
  <si>
    <t>V-006-03-01-03-01</t>
  </si>
  <si>
    <t>006-01-01 Programos uždavinys (tęstinis)</t>
  </si>
  <si>
    <t>006-01-01-01 Programos priemonė (tęstinė)</t>
  </si>
  <si>
    <t>006-01-01-02 Programos priemonė (tęstinė)</t>
  </si>
  <si>
    <t>006-01-01-03 Programos priemonė (tęstinė)</t>
  </si>
  <si>
    <t>006-01-01-04 Programos priemonė (tęstinė)</t>
  </si>
  <si>
    <t>006-01-01-05 Programos priemonė (tęstinė)</t>
  </si>
  <si>
    <t>006-02-01 Programos uždavinys (tęstinis)</t>
  </si>
  <si>
    <t>006-02-01-01 Programos priemonė (tęstinė)</t>
  </si>
  <si>
    <t>006-02-01-02 Programos priemonė (tęstinė)</t>
  </si>
  <si>
    <t>006-02-01-03 Programos priemonė (tęstinė)</t>
  </si>
  <si>
    <t>006-02-01-04 Programos priemonė (tęstinė)</t>
  </si>
  <si>
    <t>006-03-01-02 Programos priemonė (tęstinė)</t>
  </si>
  <si>
    <t>006-03-01-03 Programos priemonė (tęstinė)</t>
  </si>
  <si>
    <t xml:space="preserve">Plungės TIC socialinės medijos (interneto puslapio, socialinių tinklų) lankytojų skaičius </t>
  </si>
  <si>
    <t>Sudaryti sąlygas kultūros ir meno sričių programų finansavimui</t>
  </si>
  <si>
    <t>Muziejuje apsilankiusių asmenų (lankytojų) skaičius</t>
  </si>
  <si>
    <t xml:space="preserve">vnt. </t>
  </si>
  <si>
    <t>Muziejuje saugomų eksponatų skaičius</t>
  </si>
  <si>
    <t>P</t>
  </si>
  <si>
    <t>PP</t>
  </si>
  <si>
    <t>4.3.2; 4.3.4</t>
  </si>
  <si>
    <t>006-03-01 Programos uždavinys (pažangos)</t>
  </si>
  <si>
    <t>006-03-01-01 Programos priemonė (pažangos)</t>
  </si>
  <si>
    <t>P-006-03-01-01-01</t>
  </si>
  <si>
    <t xml:space="preserve">V-006-01-01-01-01 </t>
  </si>
  <si>
    <t>V-006-01-01-01-02</t>
  </si>
  <si>
    <t>V-006-01-01-01-03</t>
  </si>
  <si>
    <t>V-006-01-01-01-04</t>
  </si>
  <si>
    <t xml:space="preserve">V-006-02-01-03-01 </t>
  </si>
  <si>
    <t>V-006-02-01-03-02</t>
  </si>
  <si>
    <t>V-006-02-01-03-03</t>
  </si>
  <si>
    <t>V-006-02-01-03-04</t>
  </si>
  <si>
    <t>V-006-01-01-02-02</t>
  </si>
  <si>
    <t>V-006-01-01-02-03</t>
  </si>
  <si>
    <t>V-006-01-01-03-02</t>
  </si>
  <si>
    <t>V-006-01-01-03-03</t>
  </si>
  <si>
    <t>V-006-01-01-04-02</t>
  </si>
  <si>
    <t>V-006-01-01-04-03</t>
  </si>
  <si>
    <t>V-006-01-01-05-02</t>
  </si>
  <si>
    <t>V-006-01-01-05-03</t>
  </si>
  <si>
    <t>P-006-03-01-04-01</t>
  </si>
  <si>
    <t>Į įstaigą atvykusių ir ilgalaikius produktus/ paslaugas sukūrusių profesionalių menininkų kūrėjų skaičius</t>
  </si>
  <si>
    <t>006-03-01-04 Programos priemonė (pažangos)</t>
  </si>
  <si>
    <t xml:space="preserve">Gyventojų, dalyvavusių kultūros centrų organizuojamuose renginiuose per metus, dalis nuo bendro rajono gyventojų skaičiaus (einamųjų metų sausio 1 d. duomenys) </t>
  </si>
  <si>
    <t>4.3.2.; 4.3.4</t>
  </si>
  <si>
    <t>V-006-01-01-02-01</t>
  </si>
  <si>
    <t>V-006-01-01-03-01</t>
  </si>
  <si>
    <t>V-006-01-01-04-01</t>
  </si>
  <si>
    <t>V-006-01-01-05-01</t>
  </si>
  <si>
    <t>4.3.1; 4.3.3; 4.3.5</t>
  </si>
  <si>
    <t>4.2.5; 4.3.2; 4.3.5; 4.4.5</t>
  </si>
  <si>
    <t>Programos uždavinio kodas ir pavadinimas</t>
  </si>
  <si>
    <t>Uždavinio/ priemonės požymis *</t>
  </si>
  <si>
    <t>2023-ųjų m. asignavimai ir kitos lėšos (projektas)</t>
  </si>
  <si>
    <t>Savivaldybės strateginio plėtros plano tikslo/ uždavinio/ priemonės kodas</t>
  </si>
  <si>
    <t>Stebėsenos rodiklio</t>
  </si>
  <si>
    <t>Siektinos stebėsenos rodiklių reikšmės</t>
  </si>
  <si>
    <t>Savivaldybės strateginio plėtros plano rodiklis</t>
  </si>
  <si>
    <t xml:space="preserve">Aktyvių meno kolektyvų skaičius Plungės rajone (vnt.); Įkurtų profesionalių meno kolektyvų skaičius (vnt.); Atvykusių profesionalių menininkų kūrėjų skaičius (vnt.); Tarptautinių kultūrinių projektų/programų skaičius (vnt.) </t>
  </si>
  <si>
    <t>X</t>
  </si>
  <si>
    <t xml:space="preserve">Rinkodaros priemonių skaičius (vnt.); Kultūros renginių dalyvių skaičius per metus (vnt.); Tarptautinių kultūrinių projektų/programų skaičius (vnt.); Vykdomų edukacinių / reprezentacinių paslaugų skaičius (vnt.);  Lankytojų skaičius Mykolo Oginskio rūmų komplekse (vnt.) </t>
  </si>
  <si>
    <t xml:space="preserve">Kultūros renginių dalyvių skaičius per metus (vnt.); Aktyvių/įgyvendintų kultūrinių, edukacinių ir meno programų/ projektų skaičius (vnt.) </t>
  </si>
  <si>
    <t>SB(VB)</t>
  </si>
  <si>
    <r>
      <rPr>
        <b/>
        <u/>
        <sz val="12"/>
        <color rgb="FF000000"/>
        <rFont val="Times New Roman"/>
        <family val="1"/>
        <charset val="186"/>
      </rPr>
      <t xml:space="preserve">006 KULTŪROS IR TURIZMO PROGRAMOS </t>
    </r>
    <r>
      <rPr>
        <b/>
        <sz val="12"/>
        <color indexed="8"/>
        <rFont val="Times New Roman"/>
        <family val="1"/>
        <charset val="186"/>
      </rPr>
      <t>UŽDAVINIAI, PRIEMONĖS IR JŲ STEBĖSENOS RODIKLIAI</t>
    </r>
  </si>
  <si>
    <t>PATVIRTINTAS</t>
  </si>
  <si>
    <t>Plungės rajono savivaldybės</t>
  </si>
  <si>
    <t xml:space="preserve">sprendimu Nr. T1 - </t>
  </si>
  <si>
    <t>strateginio veiklos plano</t>
  </si>
  <si>
    <t>sprendimu Nr.T1-</t>
  </si>
  <si>
    <t>2.6 priedas</t>
  </si>
  <si>
    <r>
      <t xml:space="preserve">2024-2026 METŲ </t>
    </r>
    <r>
      <rPr>
        <b/>
        <u/>
        <sz val="12"/>
        <color rgb="FF000000"/>
        <rFont val="Times New Roman"/>
        <family val="1"/>
        <charset val="186"/>
      </rPr>
      <t>006 KULTŪROS IR TURIZMO PROGRAMOS</t>
    </r>
    <r>
      <rPr>
        <b/>
        <sz val="12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</si>
  <si>
    <t>2023-ųjų m. asignavimai ir kitos lėšos (2023-12-31 datai)</t>
  </si>
  <si>
    <t>2024-ųjų m. asignavimai ir kitos lėšos</t>
  </si>
  <si>
    <t>Planuojami           2025-ųjų m. asignavimai ir kitos lėšos</t>
  </si>
  <si>
    <t>Planuojami        2026-ųjų m. asignavimai ir kitos lėšos</t>
  </si>
  <si>
    <t xml:space="preserve"> Kultūros paveldo objektų, kuriuose atlikti remonto ar tvarkybos darbai, skaičius</t>
  </si>
  <si>
    <t>Sutvarkytų kultūrinę vertę turinčių objektų skaičius</t>
  </si>
  <si>
    <t>006-03-01-05 Programos priemonė (pažangos)</t>
  </si>
  <si>
    <t>Kultūros vertybių apsaugos organizavimas</t>
  </si>
  <si>
    <t xml:space="preserve">Viešosios bibliotekos veikla </t>
  </si>
  <si>
    <t>Turizmo informacijos centro veikla</t>
  </si>
  <si>
    <t xml:space="preserve">                  tarybos 2024 m. vasario 8 d. </t>
  </si>
  <si>
    <t xml:space="preserve">                            Plungės rajono savivaldybės 2024–2026 metų </t>
  </si>
  <si>
    <t xml:space="preserve">tarybos 2024 m. vasario 8 d. </t>
  </si>
  <si>
    <t xml:space="preserve"> Plungės rajono savivaldybės 2024–2026 metų </t>
  </si>
  <si>
    <t>ES</t>
  </si>
  <si>
    <t>Europos Sąjungos paramos lėšos</t>
  </si>
  <si>
    <t>Savivaldybės biudžeto lėšos (prisidėjimas prie regioninių projektų)</t>
  </si>
  <si>
    <t>SB (RP)</t>
  </si>
  <si>
    <t>Paskolos lėšos</t>
  </si>
  <si>
    <t>Europos Sąjungos paramos lėšos (regioniniai projektai)</t>
  </si>
  <si>
    <t>ES (RP)</t>
  </si>
  <si>
    <t xml:space="preserve">Savivaldybės aplinkos apsaugos rėmimo specialiosios programos lėšos </t>
  </si>
  <si>
    <t>SB (AA)</t>
  </si>
  <si>
    <t>Kultūros centro veikla</t>
  </si>
  <si>
    <t xml:space="preserve">Kultūros vertybių apsaugos organizavimas  </t>
  </si>
  <si>
    <t>06</t>
  </si>
  <si>
    <t>V-006-03-01-06-01</t>
  </si>
  <si>
    <t>006-03-01-06 Programos priemonė (tęstinė)</t>
  </si>
  <si>
    <t>V-006-03-01-05-01</t>
  </si>
  <si>
    <t>V-006-03-01-05-02</t>
  </si>
  <si>
    <t>Asignavimų skirtumas (2023 m.- 2024 m.)</t>
  </si>
  <si>
    <t>V-006-02-01-05-01</t>
  </si>
  <si>
    <t>006-02-01-05 Programos priemonė (tęstinė)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</si>
</sst>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0.000"/>
    <numFmt numFmtId="165" formatCode="[$-10409]#0.00"/>
    <numFmt numFmtId="166" formatCode="0.000"/>
  </numFmts>
  <fonts count="31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0"/>
      <name val="Arial"/>
      <family val="2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3" fillId="0" borderId="0" applyFont="0" applyFill="0" applyBorder="0" applyAlignment="0" applyProtection="0"/>
    <xf numFmtId="0" fontId="28" fillId="0" borderId="0"/>
  </cellStyleXfs>
  <cellXfs count="299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9" fillId="3" borderId="3" xfId="0" applyFont="1" applyFill="1" applyBorder="1" applyAlignment="1" applyProtection="1">
      <alignment horizontal="center" vertical="center" wrapText="1" readingOrder="1"/>
      <protection locked="0"/>
    </xf>
    <xf numFmtId="0" fontId="9" fillId="3" borderId="3" xfId="0" applyFont="1" applyFill="1" applyBorder="1" applyAlignment="1" applyProtection="1">
      <alignment horizontal="left" vertical="center" wrapText="1" readingOrder="1"/>
      <protection locked="0"/>
    </xf>
    <xf numFmtId="166" fontId="1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12" fillId="7" borderId="5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Border="1" applyAlignment="1" applyProtection="1">
      <alignment horizontal="center" vertical="center" wrapText="1" readingOrder="1"/>
      <protection locked="0"/>
    </xf>
    <xf numFmtId="166" fontId="12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1" fillId="3" borderId="5" xfId="0" applyFont="1" applyFill="1" applyBorder="1" applyAlignment="1" applyProtection="1">
      <alignment horizontal="center" vertical="top" wrapText="1" readingOrder="1"/>
      <protection locked="0"/>
    </xf>
    <xf numFmtId="0" fontId="18" fillId="0" borderId="0" xfId="0" applyFont="1" applyAlignment="1">
      <alignment vertical="center"/>
    </xf>
    <xf numFmtId="0" fontId="5" fillId="7" borderId="5" xfId="0" applyFont="1" applyFill="1" applyBorder="1" applyAlignment="1" applyProtection="1">
      <alignment horizontal="center" vertical="top" wrapText="1" readingOrder="1"/>
      <protection locked="0"/>
    </xf>
    <xf numFmtId="49" fontId="4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/>
    <xf numFmtId="1" fontId="1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166" fontId="12" fillId="0" borderId="19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5" xfId="0" applyFont="1" applyBorder="1" applyAlignment="1">
      <alignment horizontal="center" vertical="center"/>
    </xf>
    <xf numFmtId="166" fontId="6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3" borderId="5" xfId="0" applyFont="1" applyFill="1" applyBorder="1" applyAlignment="1" applyProtection="1">
      <alignment horizontal="center" vertical="center" wrapText="1" readingOrder="1"/>
      <protection locked="0"/>
    </xf>
    <xf numFmtId="0" fontId="6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/>
    <xf numFmtId="49" fontId="1" fillId="5" borderId="5" xfId="0" applyNumberFormat="1" applyFont="1" applyFill="1" applyBorder="1" applyAlignment="1">
      <alignment horizontal="center"/>
    </xf>
    <xf numFmtId="166" fontId="6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5" borderId="5" xfId="0" applyFont="1" applyFill="1" applyBorder="1" applyAlignment="1" applyProtection="1">
      <alignment horizontal="center" vertical="center" wrapText="1" readingOrder="1"/>
      <protection locked="0"/>
    </xf>
    <xf numFmtId="0" fontId="6" fillId="5" borderId="5" xfId="0" applyFont="1" applyFill="1" applyBorder="1" applyAlignment="1">
      <alignment horizontal="center" vertical="center"/>
    </xf>
    <xf numFmtId="166" fontId="12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7" fillId="9" borderId="5" xfId="0" applyFont="1" applyFill="1" applyBorder="1" applyAlignment="1">
      <alignment wrapText="1"/>
    </xf>
    <xf numFmtId="0" fontId="1" fillId="9" borderId="12" xfId="0" applyFont="1" applyFill="1" applyBorder="1" applyAlignment="1">
      <alignment wrapText="1"/>
    </xf>
    <xf numFmtId="0" fontId="1" fillId="9" borderId="12" xfId="0" applyFont="1" applyFill="1" applyBorder="1"/>
    <xf numFmtId="0" fontId="1" fillId="0" borderId="5" xfId="0" applyFont="1" applyBorder="1" applyAlignment="1" applyProtection="1">
      <alignment horizontal="left" vertical="center" wrapText="1" readingOrder="1"/>
      <protection locked="0"/>
    </xf>
    <xf numFmtId="165" fontId="4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9" borderId="5" xfId="0" applyFont="1" applyFill="1" applyBorder="1"/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left"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0" fontId="15" fillId="9" borderId="5" xfId="0" applyFont="1" applyFill="1" applyBorder="1" applyAlignment="1">
      <alignment wrapText="1"/>
    </xf>
    <xf numFmtId="1" fontId="16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5" xfId="0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>
      <alignment wrapText="1"/>
    </xf>
    <xf numFmtId="1" fontId="6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20" xfId="0" applyFont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horizontal="center" vertical="center" wrapText="1" readingOrder="1"/>
      <protection locked="0"/>
    </xf>
    <xf numFmtId="0" fontId="1" fillId="0" borderId="2" xfId="0" applyFont="1" applyBorder="1" applyAlignment="1" applyProtection="1">
      <alignment horizontal="left" vertical="center" wrapText="1" readingOrder="1"/>
      <protection locked="0"/>
    </xf>
    <xf numFmtId="49" fontId="6" fillId="0" borderId="20" xfId="0" applyNumberFormat="1" applyFont="1" applyBorder="1" applyAlignment="1" applyProtection="1">
      <alignment horizontal="center" vertical="center" wrapText="1" readingOrder="1"/>
      <protection locked="0"/>
    </xf>
    <xf numFmtId="0" fontId="20" fillId="10" borderId="9" xfId="0" applyFont="1" applyFill="1" applyBorder="1" applyAlignment="1" applyProtection="1">
      <alignment vertical="top" wrapText="1" readingOrder="1"/>
      <protection locked="0"/>
    </xf>
    <xf numFmtId="0" fontId="8" fillId="10" borderId="3" xfId="0" applyFont="1" applyFill="1" applyBorder="1" applyAlignment="1" applyProtection="1">
      <alignment horizontal="center" vertical="center" wrapText="1" readingOrder="1"/>
      <protection locked="0"/>
    </xf>
    <xf numFmtId="0" fontId="8" fillId="10" borderId="3" xfId="0" applyFont="1" applyFill="1" applyBorder="1" applyAlignment="1" applyProtection="1">
      <alignment horizontal="left" vertical="center" wrapText="1" readingOrder="1"/>
      <protection locked="0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49" fontId="12" fillId="0" borderId="20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20" xfId="0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horizontal="center" vertical="center" wrapText="1" readingOrder="1"/>
      <protection locked="0"/>
    </xf>
    <xf numFmtId="0" fontId="1" fillId="9" borderId="5" xfId="0" applyFont="1" applyFill="1" applyBorder="1" applyAlignment="1">
      <alignment wrapText="1"/>
    </xf>
    <xf numFmtId="165" fontId="1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6" xfId="0" applyFont="1" applyBorder="1" applyAlignment="1" applyProtection="1">
      <alignment horizontal="left" vertical="center" wrapText="1" readingOrder="1"/>
      <protection locked="0"/>
    </xf>
    <xf numFmtId="166" fontId="12" fillId="10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10" borderId="5" xfId="0" applyFont="1" applyFill="1" applyBorder="1"/>
    <xf numFmtId="0" fontId="1" fillId="10" borderId="5" xfId="0" applyFont="1" applyFill="1" applyBorder="1" applyAlignment="1">
      <alignment horizontal="center"/>
    </xf>
    <xf numFmtId="49" fontId="4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Font="1"/>
    <xf numFmtId="0" fontId="17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" fillId="0" borderId="12" xfId="0" applyFont="1" applyBorder="1"/>
    <xf numFmtId="165" fontId="4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 applyAlignment="1" applyProtection="1">
      <alignment horizontal="center" vertical="center" wrapText="1" readingOrder="1"/>
      <protection locked="0"/>
    </xf>
    <xf numFmtId="166" fontId="1" fillId="0" borderId="0" xfId="0" applyNumberFormat="1" applyFont="1" applyAlignment="1">
      <alignment horizontal="center"/>
    </xf>
    <xf numFmtId="0" fontId="12" fillId="7" borderId="5" xfId="0" applyFont="1" applyFill="1" applyBorder="1" applyAlignment="1" applyProtection="1">
      <alignment horizontal="center" wrapText="1" readingOrder="1"/>
      <protection locked="0"/>
    </xf>
    <xf numFmtId="0" fontId="21" fillId="0" borderId="0" xfId="0" applyFont="1"/>
    <xf numFmtId="0" fontId="22" fillId="0" borderId="0" xfId="0" applyFont="1" applyAlignment="1" applyProtection="1">
      <alignment horizontal="center" vertical="center" wrapText="1" readingOrder="1"/>
      <protection locked="0"/>
    </xf>
    <xf numFmtId="9" fontId="21" fillId="9" borderId="5" xfId="2" applyFont="1" applyFill="1" applyBorder="1"/>
    <xf numFmtId="0" fontId="21" fillId="10" borderId="0" xfId="0" applyFont="1" applyFill="1"/>
    <xf numFmtId="9" fontId="22" fillId="11" borderId="5" xfId="2" applyFont="1" applyFill="1" applyBorder="1" applyAlignment="1" applyProtection="1">
      <alignment horizontal="center" vertical="center" wrapText="1" readingOrder="1"/>
      <protection locked="0"/>
    </xf>
    <xf numFmtId="0" fontId="12" fillId="7" borderId="7" xfId="0" applyFont="1" applyFill="1" applyBorder="1" applyAlignment="1" applyProtection="1">
      <alignment horizontal="center" wrapText="1" readingOrder="1"/>
      <protection locked="0"/>
    </xf>
    <xf numFmtId="0" fontId="5" fillId="7" borderId="7" xfId="0" applyFont="1" applyFill="1" applyBorder="1" applyAlignment="1" applyProtection="1">
      <alignment horizontal="center" vertical="top" wrapText="1" readingOrder="1"/>
      <protection locked="0"/>
    </xf>
    <xf numFmtId="0" fontId="4" fillId="6" borderId="5" xfId="0" applyFont="1" applyFill="1" applyBorder="1" applyAlignment="1" applyProtection="1">
      <alignment horizontal="center" vertical="center" wrapText="1" readingOrder="1"/>
      <protection locked="0"/>
    </xf>
    <xf numFmtId="0" fontId="23" fillId="6" borderId="5" xfId="0" applyFont="1" applyFill="1" applyBorder="1" applyAlignment="1" applyProtection="1">
      <alignment horizontal="center" vertical="center" wrapText="1" readingOrder="1"/>
      <protection locked="0"/>
    </xf>
    <xf numFmtId="0" fontId="10" fillId="7" borderId="5" xfId="0" applyFont="1" applyFill="1" applyBorder="1" applyAlignment="1" applyProtection="1">
      <alignment horizontal="center" vertical="top" wrapText="1" readingOrder="1"/>
      <protection locked="0"/>
    </xf>
    <xf numFmtId="0" fontId="3" fillId="7" borderId="5" xfId="0" applyFont="1" applyFill="1" applyBorder="1" applyAlignment="1" applyProtection="1">
      <alignment horizontal="center" vertical="top" wrapText="1" readingOrder="1"/>
      <protection locked="0"/>
    </xf>
    <xf numFmtId="0" fontId="9" fillId="7" borderId="5" xfId="0" applyFont="1" applyFill="1" applyBorder="1" applyAlignment="1" applyProtection="1">
      <alignment horizontal="center" wrapText="1" readingOrder="1"/>
      <protection locked="0"/>
    </xf>
    <xf numFmtId="0" fontId="9" fillId="7" borderId="5" xfId="0" applyFont="1" applyFill="1" applyBorder="1" applyAlignment="1" applyProtection="1">
      <alignment horizontal="center" vertical="top" wrapText="1" readingOrder="1"/>
      <protection locked="0"/>
    </xf>
    <xf numFmtId="0" fontId="9" fillId="3" borderId="29" xfId="0" applyFont="1" applyFill="1" applyBorder="1" applyAlignment="1" applyProtection="1">
      <alignment horizontal="center" vertical="center" wrapText="1" readingOrder="1"/>
      <protection locked="0"/>
    </xf>
    <xf numFmtId="0" fontId="8" fillId="10" borderId="29" xfId="0" applyFont="1" applyFill="1" applyBorder="1" applyAlignment="1" applyProtection="1">
      <alignment horizontal="center" vertic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1" fontId="1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 applyProtection="1">
      <alignment horizontal="left" vertical="center" wrapText="1" readingOrder="1"/>
      <protection locked="0"/>
    </xf>
    <xf numFmtId="166" fontId="12" fillId="0" borderId="30" xfId="0" applyNumberFormat="1" applyFont="1" applyBorder="1" applyAlignment="1" applyProtection="1">
      <alignment horizontal="center" vertical="center" wrapText="1" readingOrder="1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3" borderId="31" xfId="0" applyFont="1" applyFill="1" applyBorder="1" applyAlignment="1" applyProtection="1">
      <alignment horizontal="center" vertical="center" wrapText="1" readingOrder="1"/>
      <protection locked="0"/>
    </xf>
    <xf numFmtId="0" fontId="8" fillId="10" borderId="31" xfId="0" applyFont="1" applyFill="1" applyBorder="1" applyAlignment="1" applyProtection="1">
      <alignment horizontal="center" vertical="center" wrapText="1" readingOrder="1"/>
      <protection locked="0"/>
    </xf>
    <xf numFmtId="0" fontId="8" fillId="10" borderId="32" xfId="0" applyFont="1" applyFill="1" applyBorder="1" applyAlignment="1" applyProtection="1">
      <alignment horizontal="center" vertical="center" wrapText="1" readingOrder="1"/>
      <protection locked="0"/>
    </xf>
    <xf numFmtId="0" fontId="8" fillId="10" borderId="33" xfId="0" applyFont="1" applyFill="1" applyBorder="1" applyAlignment="1" applyProtection="1">
      <alignment horizontal="left" vertical="center" wrapText="1" readingOrder="1"/>
      <protection locked="0"/>
    </xf>
    <xf numFmtId="0" fontId="8" fillId="10" borderId="33" xfId="0" applyFont="1" applyFill="1" applyBorder="1" applyAlignment="1" applyProtection="1">
      <alignment horizontal="center" vertical="center" wrapText="1" readingOrder="1"/>
      <protection locked="0"/>
    </xf>
    <xf numFmtId="0" fontId="8" fillId="10" borderId="34" xfId="0" applyFont="1" applyFill="1" applyBorder="1" applyAlignment="1" applyProtection="1">
      <alignment horizontal="center" vertical="center" wrapText="1" readingOrder="1"/>
      <protection locked="0"/>
    </xf>
    <xf numFmtId="166" fontId="1" fillId="8" borderId="5" xfId="3" applyNumberFormat="1" applyFont="1" applyFill="1" applyBorder="1" applyAlignment="1" applyProtection="1">
      <alignment horizontal="center" vertical="center" wrapText="1" readingOrder="1"/>
      <protection locked="0"/>
    </xf>
    <xf numFmtId="166" fontId="12" fillId="0" borderId="35" xfId="0" applyNumberFormat="1" applyFont="1" applyBorder="1" applyAlignment="1" applyProtection="1">
      <alignment horizontal="center" vertical="center" wrapText="1" readingOrder="1"/>
      <protection locked="0"/>
    </xf>
    <xf numFmtId="0" fontId="4" fillId="3" borderId="12" xfId="0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/>
    <xf numFmtId="0" fontId="1" fillId="0" borderId="12" xfId="0" applyFont="1" applyFill="1" applyBorder="1" applyAlignment="1" applyProtection="1">
      <alignment horizontal="left" vertical="center" wrapText="1" readingOrder="1"/>
      <protection locked="0"/>
    </xf>
    <xf numFmtId="0" fontId="1" fillId="0" borderId="12" xfId="0" applyFont="1" applyFill="1" applyBorder="1"/>
    <xf numFmtId="1" fontId="1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 readingOrder="1"/>
      <protection locked="0"/>
    </xf>
    <xf numFmtId="166" fontId="12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1" xfId="0" applyFont="1" applyBorder="1" applyAlignment="1" applyProtection="1">
      <alignment horizontal="left" vertical="center" wrapText="1" readingOrder="1"/>
      <protection locked="0"/>
    </xf>
    <xf numFmtId="1" fontId="1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4" fillId="7" borderId="5" xfId="0" applyFont="1" applyFill="1" applyBorder="1" applyAlignment="1" applyProtection="1">
      <alignment horizontal="left" vertical="center" wrapText="1" readingOrder="1"/>
      <protection locked="0"/>
    </xf>
    <xf numFmtId="0" fontId="4" fillId="7" borderId="5" xfId="0" applyFont="1" applyFill="1" applyBorder="1" applyAlignment="1" applyProtection="1">
      <alignment horizontal="left" vertical="center" wrapText="1" readingOrder="1"/>
      <protection locked="0"/>
    </xf>
    <xf numFmtId="0" fontId="4" fillId="7" borderId="5" xfId="0" applyFont="1" applyFill="1" applyBorder="1" applyAlignment="1" applyProtection="1">
      <alignment vertical="center" wrapText="1" readingOrder="1"/>
      <protection locked="0"/>
    </xf>
    <xf numFmtId="166" fontId="12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39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12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37" xfId="0" applyNumberFormat="1" applyFont="1" applyBorder="1" applyAlignment="1" applyProtection="1">
      <alignment horizontal="center" vertical="center" wrapText="1" readingOrder="1"/>
      <protection locked="0"/>
    </xf>
    <xf numFmtId="0" fontId="4" fillId="7" borderId="4" xfId="0" applyFont="1" applyFill="1" applyBorder="1" applyAlignment="1" applyProtection="1">
      <alignment vertical="center" wrapText="1" readingOrder="1"/>
      <protection locked="0"/>
    </xf>
    <xf numFmtId="0" fontId="4" fillId="7" borderId="7" xfId="0" applyFont="1" applyFill="1" applyBorder="1" applyAlignment="1" applyProtection="1">
      <alignment vertical="center" wrapText="1" readingOrder="1"/>
      <protection locked="0"/>
    </xf>
    <xf numFmtId="164" fontId="12" fillId="6" borderId="4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6" borderId="4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10" borderId="29" xfId="0" applyFont="1" applyFill="1" applyBorder="1" applyAlignment="1" applyProtection="1">
      <alignment horizontal="left" vertical="center" wrapText="1" readingOrder="1"/>
      <protection locked="0"/>
    </xf>
    <xf numFmtId="0" fontId="24" fillId="0" borderId="5" xfId="0" applyFont="1" applyBorder="1" applyAlignment="1">
      <alignment wrapText="1"/>
    </xf>
    <xf numFmtId="1" fontId="6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1" fillId="8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/>
    <xf numFmtId="0" fontId="18" fillId="6" borderId="5" xfId="0" applyFont="1" applyFill="1" applyBorder="1" applyAlignment="1" applyProtection="1">
      <alignment horizontal="center" vertical="center" wrapText="1" readingOrder="1"/>
      <protection locked="0"/>
    </xf>
    <xf numFmtId="166" fontId="29" fillId="0" borderId="19" xfId="0" applyNumberFormat="1" applyFont="1" applyBorder="1" applyAlignment="1" applyProtection="1">
      <alignment horizontal="center" vertical="center" wrapText="1" readingOrder="1"/>
      <protection locked="0"/>
    </xf>
    <xf numFmtId="166" fontId="18" fillId="8" borderId="5" xfId="3" applyNumberFormat="1" applyFont="1" applyFill="1" applyBorder="1" applyAlignment="1" applyProtection="1">
      <alignment horizontal="center" vertical="center" wrapText="1" readingOrder="1"/>
      <protection locked="0"/>
    </xf>
    <xf numFmtId="166" fontId="29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29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29" fillId="10" borderId="19" xfId="0" applyNumberFormat="1" applyFont="1" applyFill="1" applyBorder="1" applyAlignment="1" applyProtection="1">
      <alignment horizontal="center" vertical="center" wrapText="1" readingOrder="1"/>
      <protection locked="0"/>
    </xf>
    <xf numFmtId="166" fontId="29" fillId="0" borderId="35" xfId="0" applyNumberFormat="1" applyFont="1" applyBorder="1" applyAlignment="1" applyProtection="1">
      <alignment horizontal="center" vertical="center" wrapText="1" readingOrder="1"/>
      <protection locked="0"/>
    </xf>
    <xf numFmtId="166" fontId="29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29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29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166" fontId="29" fillId="0" borderId="5" xfId="0" applyNumberFormat="1" applyFont="1" applyBorder="1" applyAlignment="1" applyProtection="1">
      <alignment horizontal="center" vertical="center" wrapText="1" readingOrder="1"/>
      <protection locked="0"/>
    </xf>
    <xf numFmtId="166" fontId="29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29" fillId="6" borderId="41" xfId="0" applyNumberFormat="1" applyFont="1" applyFill="1" applyBorder="1" applyAlignment="1" applyProtection="1">
      <alignment horizontal="center" vertical="center" wrapText="1" readingOrder="1"/>
      <protection locked="0"/>
    </xf>
    <xf numFmtId="164" fontId="30" fillId="0" borderId="12" xfId="0" applyNumberFormat="1" applyFont="1" applyBorder="1" applyAlignment="1" applyProtection="1">
      <alignment horizontal="center" vertical="center" wrapText="1" readingOrder="1"/>
      <protection locked="0"/>
    </xf>
    <xf numFmtId="164" fontId="30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8" fillId="0" borderId="0" xfId="0" applyFont="1" applyAlignment="1">
      <alignment horizontal="center"/>
    </xf>
    <xf numFmtId="166" fontId="29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49" fontId="4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1" fontId="6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8" fillId="10" borderId="31" xfId="0" applyFont="1" applyFill="1" applyBorder="1" applyAlignment="1" applyProtection="1">
      <alignment horizontal="left" vertical="center" wrapText="1" readingOrder="1"/>
      <protection locked="0"/>
    </xf>
    <xf numFmtId="0" fontId="4" fillId="7" borderId="7" xfId="0" applyFont="1" applyFill="1" applyBorder="1" applyAlignment="1" applyProtection="1">
      <alignment horizontal="left" vertical="center" wrapText="1" readingOrder="1"/>
      <protection locked="0"/>
    </xf>
    <xf numFmtId="0" fontId="6" fillId="7" borderId="2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9" fillId="0" borderId="21" xfId="0" applyFont="1" applyBorder="1" applyAlignment="1" applyProtection="1">
      <alignment horizontal="left" vertical="center" wrapText="1" readingOrder="1"/>
      <protection locked="0"/>
    </xf>
    <xf numFmtId="0" fontId="19" fillId="0" borderId="10" xfId="0" applyFont="1" applyBorder="1" applyAlignment="1" applyProtection="1">
      <alignment horizontal="left" vertical="center" wrapText="1" readingOrder="1"/>
      <protection locked="0"/>
    </xf>
    <xf numFmtId="0" fontId="19" fillId="0" borderId="0" xfId="0" applyFont="1" applyAlignment="1" applyProtection="1">
      <alignment horizontal="left" vertical="center" wrapText="1" readingOrder="1"/>
      <protection locked="0"/>
    </xf>
    <xf numFmtId="0" fontId="19" fillId="0" borderId="11" xfId="0" applyFont="1" applyBorder="1" applyAlignment="1" applyProtection="1">
      <alignment horizontal="left" vertical="center" wrapText="1" readingOrder="1"/>
      <protection locked="0"/>
    </xf>
    <xf numFmtId="49" fontId="4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12" fillId="0" borderId="20" xfId="0" applyNumberFormat="1" applyFont="1" applyBorder="1" applyAlignment="1" applyProtection="1">
      <alignment horizontal="center" vertical="center" wrapText="1" readingOrder="1"/>
      <protection locked="0"/>
    </xf>
    <xf numFmtId="49" fontId="12" fillId="0" borderId="13" xfId="0" applyNumberFormat="1" applyFont="1" applyBorder="1" applyAlignment="1" applyProtection="1">
      <alignment horizontal="center" vertical="center" wrapText="1" readingOrder="1"/>
      <protection locked="0"/>
    </xf>
    <xf numFmtId="49" fontId="12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17" fillId="3" borderId="9" xfId="0" applyFont="1" applyFill="1" applyBorder="1" applyAlignment="1" applyProtection="1">
      <alignment horizontal="center" vertical="center" wrapText="1" readingOrder="1"/>
      <protection locked="0"/>
    </xf>
    <xf numFmtId="0" fontId="17" fillId="3" borderId="1" xfId="0" applyFont="1" applyFill="1" applyBorder="1" applyAlignment="1" applyProtection="1">
      <alignment horizontal="center" vertical="center" wrapText="1" readingOrder="1"/>
      <protection locked="0"/>
    </xf>
    <xf numFmtId="0" fontId="12" fillId="2" borderId="14" xfId="0" applyFont="1" applyFill="1" applyBorder="1" applyAlignment="1" applyProtection="1">
      <alignment horizontal="right" vertical="center" wrapText="1" readingOrder="1"/>
      <protection locked="0"/>
    </xf>
    <xf numFmtId="0" fontId="12" fillId="2" borderId="27" xfId="0" applyFont="1" applyFill="1" applyBorder="1" applyAlignment="1" applyProtection="1">
      <alignment horizontal="right" vertical="center" wrapText="1" readingOrder="1"/>
      <protection locked="0"/>
    </xf>
    <xf numFmtId="0" fontId="12" fillId="5" borderId="16" xfId="0" applyFont="1" applyFill="1" applyBorder="1" applyAlignment="1" applyProtection="1">
      <alignment horizontal="right" vertical="center" wrapText="1" readingOrder="1"/>
      <protection locked="0"/>
    </xf>
    <xf numFmtId="0" fontId="12" fillId="5" borderId="15" xfId="0" applyFont="1" applyFill="1" applyBorder="1" applyAlignment="1" applyProtection="1">
      <alignment horizontal="right" vertical="center" wrapText="1" readingOrder="1"/>
      <protection locked="0"/>
    </xf>
    <xf numFmtId="0" fontId="1" fillId="4" borderId="9" xfId="0" applyFont="1" applyFill="1" applyBorder="1" applyAlignment="1" applyProtection="1">
      <alignment horizontal="left" vertical="center" wrapText="1" readingOrder="1"/>
      <protection locked="0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0" fontId="4" fillId="7" borderId="5" xfId="0" applyFont="1" applyFill="1" applyBorder="1" applyAlignment="1" applyProtection="1">
      <alignment horizontal="left" vertical="center" wrapText="1" readingOrder="1"/>
      <protection locked="0"/>
    </xf>
    <xf numFmtId="1" fontId="15" fillId="0" borderId="20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21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13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0" xfId="0" applyNumberFormat="1" applyFont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horizontal="center" vertical="center" wrapText="1" readingOrder="1"/>
      <protection locked="0"/>
    </xf>
    <xf numFmtId="0" fontId="1" fillId="0" borderId="8" xfId="0" applyFont="1" applyBorder="1" applyAlignment="1" applyProtection="1">
      <alignment horizontal="center" vertical="center" wrapText="1" readingOrder="1"/>
      <protection locked="0"/>
    </xf>
    <xf numFmtId="0" fontId="12" fillId="0" borderId="7" xfId="0" applyFont="1" applyBorder="1" applyAlignment="1" applyProtection="1">
      <alignment horizontal="right" vertical="center" wrapText="1" readingOrder="1"/>
      <protection locked="0"/>
    </xf>
    <xf numFmtId="0" fontId="12" fillId="0" borderId="8" xfId="0" applyFont="1" applyBorder="1" applyAlignment="1" applyProtection="1">
      <alignment horizontal="right" vertical="center" wrapText="1" readingOrder="1"/>
      <protection locked="0"/>
    </xf>
    <xf numFmtId="0" fontId="12" fillId="0" borderId="12" xfId="0" applyFont="1" applyBorder="1" applyAlignment="1" applyProtection="1">
      <alignment horizontal="right" vertical="center" wrapText="1" readingOrder="1"/>
      <protection locked="0"/>
    </xf>
    <xf numFmtId="49" fontId="4" fillId="0" borderId="5" xfId="0" applyNumberFormat="1" applyFont="1" applyBorder="1" applyAlignment="1" applyProtection="1">
      <alignment horizontal="center" vertical="center" wrapText="1" readingOrder="1"/>
      <protection locked="0"/>
    </xf>
    <xf numFmtId="49" fontId="4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7" xfId="0" applyFont="1" applyFill="1" applyBorder="1" applyAlignment="1" applyProtection="1">
      <alignment horizontal="center" vertical="center" wrapText="1" readingOrder="1"/>
      <protection locked="0"/>
    </xf>
    <xf numFmtId="0" fontId="4" fillId="0" borderId="12" xfId="0" applyFont="1" applyFill="1" applyBorder="1" applyAlignment="1" applyProtection="1">
      <alignment horizontal="center" vertical="center" wrapText="1" readingOrder="1"/>
      <protection locked="0"/>
    </xf>
    <xf numFmtId="0" fontId="6" fillId="0" borderId="7" xfId="0" applyFont="1" applyFill="1" applyBorder="1" applyAlignment="1" applyProtection="1">
      <alignment horizontal="center" vertical="center" wrapText="1" readingOrder="1"/>
      <protection locked="0"/>
    </xf>
    <xf numFmtId="0" fontId="6" fillId="0" borderId="12" xfId="0" applyFont="1" applyFill="1" applyBorder="1" applyAlignment="1" applyProtection="1">
      <alignment horizontal="center" vertical="center" wrapText="1" readingOrder="1"/>
      <protection locked="0"/>
    </xf>
    <xf numFmtId="0" fontId="6" fillId="0" borderId="5" xfId="0" applyFont="1" applyFill="1" applyBorder="1" applyAlignment="1" applyProtection="1">
      <alignment horizontal="right" vertical="center" wrapText="1" readingOrder="1"/>
      <protection locked="0"/>
    </xf>
    <xf numFmtId="0" fontId="12" fillId="0" borderId="20" xfId="0" applyFont="1" applyBorder="1" applyAlignment="1" applyProtection="1">
      <alignment horizontal="center" vertical="center" wrapText="1" readingOrder="1"/>
      <protection locked="0"/>
    </xf>
    <xf numFmtId="0" fontId="12" fillId="0" borderId="13" xfId="0" applyFont="1" applyBorder="1" applyAlignment="1" applyProtection="1">
      <alignment horizontal="center" vertical="center" wrapText="1" readingOrder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 readingOrder="1"/>
      <protection locked="0"/>
    </xf>
    <xf numFmtId="1" fontId="6" fillId="0" borderId="7" xfId="0" applyNumberFormat="1" applyFont="1" applyBorder="1" applyAlignment="1" applyProtection="1">
      <alignment horizontal="center" vertical="center" wrapText="1" readingOrder="1"/>
      <protection locked="0"/>
    </xf>
    <xf numFmtId="1" fontId="6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 applyAlignment="1" applyProtection="1">
      <alignment horizontal="center" vertical="center" wrapText="1" readingOrder="1"/>
      <protection locked="0"/>
    </xf>
    <xf numFmtId="0" fontId="1" fillId="3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20" xfId="0" applyFont="1" applyBorder="1" applyAlignment="1" applyProtection="1">
      <alignment horizontal="center" vertical="center" wrapText="1" readingOrder="1"/>
      <protection locked="0"/>
    </xf>
    <xf numFmtId="0" fontId="6" fillId="0" borderId="13" xfId="0" applyFont="1" applyBorder="1" applyAlignment="1" applyProtection="1">
      <alignment horizontal="center" vertical="center" wrapText="1" readingOrder="1"/>
      <protection locked="0"/>
    </xf>
    <xf numFmtId="0" fontId="5" fillId="6" borderId="25" xfId="0" applyFont="1" applyFill="1" applyBorder="1" applyAlignment="1" applyProtection="1">
      <alignment horizontal="right" vertical="center" wrapText="1" readingOrder="1"/>
      <protection locked="0"/>
    </xf>
    <xf numFmtId="0" fontId="5" fillId="6" borderId="22" xfId="0" applyFont="1" applyFill="1" applyBorder="1" applyAlignment="1" applyProtection="1">
      <alignment horizontal="right" vertical="center" wrapText="1" readingOrder="1"/>
      <protection locked="0"/>
    </xf>
    <xf numFmtId="0" fontId="4" fillId="7" borderId="4" xfId="0" applyFont="1" applyFill="1" applyBorder="1" applyAlignment="1" applyProtection="1">
      <alignment horizontal="left" vertical="center" wrapText="1" readingOrder="1"/>
      <protection locked="0"/>
    </xf>
    <xf numFmtId="0" fontId="12" fillId="6" borderId="40" xfId="0" applyFont="1" applyFill="1" applyBorder="1" applyAlignment="1" applyProtection="1">
      <alignment horizontal="right" vertical="center" wrapText="1" readingOrder="1"/>
      <protection locked="0"/>
    </xf>
    <xf numFmtId="0" fontId="12" fillId="6" borderId="41" xfId="0" applyFont="1" applyFill="1" applyBorder="1" applyAlignment="1" applyProtection="1">
      <alignment horizontal="right" vertical="center" wrapText="1" readingOrder="1"/>
      <protection locked="0"/>
    </xf>
    <xf numFmtId="0" fontId="5" fillId="6" borderId="36" xfId="0" applyFont="1" applyFill="1" applyBorder="1" applyAlignment="1" applyProtection="1">
      <alignment horizontal="right" vertical="center" wrapText="1" readingOrder="1"/>
      <protection locked="0"/>
    </xf>
    <xf numFmtId="0" fontId="5" fillId="6" borderId="12" xfId="0" applyFont="1" applyFill="1" applyBorder="1" applyAlignment="1" applyProtection="1">
      <alignment horizontal="right" vertical="center" wrapText="1" readingOrder="1"/>
      <protection locked="0"/>
    </xf>
    <xf numFmtId="0" fontId="5" fillId="6" borderId="24" xfId="0" applyFont="1" applyFill="1" applyBorder="1" applyAlignment="1" applyProtection="1">
      <alignment horizontal="right" vertical="center" wrapText="1" readingOrder="1"/>
      <protection locked="0"/>
    </xf>
    <xf numFmtId="0" fontId="5" fillId="6" borderId="5" xfId="0" applyFont="1" applyFill="1" applyBorder="1" applyAlignment="1" applyProtection="1">
      <alignment horizontal="right" vertical="center" wrapText="1" readingOrder="1"/>
      <protection locked="0"/>
    </xf>
    <xf numFmtId="49" fontId="4" fillId="4" borderId="28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left"/>
    </xf>
    <xf numFmtId="0" fontId="12" fillId="6" borderId="9" xfId="0" applyFont="1" applyFill="1" applyBorder="1" applyAlignment="1" applyProtection="1">
      <alignment horizontal="right" vertical="center" wrapText="1" readingOrder="1"/>
      <protection locked="0"/>
    </xf>
    <xf numFmtId="0" fontId="12" fillId="6" borderId="1" xfId="0" applyFont="1" applyFill="1" applyBorder="1" applyAlignment="1" applyProtection="1">
      <alignment horizontal="right" vertical="center" wrapText="1" readingOrder="1"/>
      <protection locked="0"/>
    </xf>
    <xf numFmtId="0" fontId="12" fillId="2" borderId="5" xfId="0" applyFont="1" applyFill="1" applyBorder="1" applyAlignment="1" applyProtection="1">
      <alignment horizontal="right" vertical="center" wrapText="1" readingOrder="1"/>
      <protection locked="0"/>
    </xf>
    <xf numFmtId="0" fontId="12" fillId="5" borderId="17" xfId="0" applyFont="1" applyFill="1" applyBorder="1" applyAlignment="1" applyProtection="1">
      <alignment horizontal="right" vertical="center" wrapText="1" readingOrder="1"/>
      <protection locked="0"/>
    </xf>
    <xf numFmtId="0" fontId="6" fillId="0" borderId="7" xfId="0" applyFont="1" applyBorder="1" applyAlignment="1" applyProtection="1">
      <alignment horizontal="right" vertical="center" wrapText="1" readingOrder="1"/>
      <protection locked="0"/>
    </xf>
    <xf numFmtId="0" fontId="6" fillId="0" borderId="8" xfId="0" applyFont="1" applyBorder="1" applyAlignment="1" applyProtection="1">
      <alignment horizontal="right" vertical="center" wrapText="1" readingOrder="1"/>
      <protection locked="0"/>
    </xf>
    <xf numFmtId="0" fontId="6" fillId="0" borderId="12" xfId="0" applyFont="1" applyBorder="1" applyAlignment="1" applyProtection="1">
      <alignment horizontal="right" vertical="center" wrapText="1" readingOrder="1"/>
      <protection locked="0"/>
    </xf>
    <xf numFmtId="49" fontId="1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9" fillId="0" borderId="17" xfId="0" applyFont="1" applyBorder="1" applyAlignment="1" applyProtection="1">
      <alignment horizontal="left" vertical="center" wrapText="1" readingOrder="1"/>
      <protection locked="0"/>
    </xf>
    <xf numFmtId="0" fontId="19" fillId="0" borderId="28" xfId="0" applyFont="1" applyBorder="1" applyAlignment="1" applyProtection="1">
      <alignment horizontal="left" vertical="center" wrapText="1" readingOrder="1"/>
      <protection locked="0"/>
    </xf>
    <xf numFmtId="0" fontId="15" fillId="0" borderId="0" xfId="0" applyFont="1" applyAlignment="1">
      <alignment horizontal="left" wrapText="1"/>
    </xf>
    <xf numFmtId="0" fontId="1" fillId="3" borderId="20" xfId="0" applyFont="1" applyFill="1" applyBorder="1" applyAlignment="1" applyProtection="1">
      <alignment horizontal="center" vertical="center" wrapText="1" readingOrder="1"/>
      <protection locked="0"/>
    </xf>
    <xf numFmtId="0" fontId="1" fillId="3" borderId="21" xfId="0" applyFont="1" applyFill="1" applyBorder="1" applyAlignment="1" applyProtection="1">
      <alignment horizontal="center" vertical="center" wrapText="1" readingOrder="1"/>
      <protection locked="0"/>
    </xf>
    <xf numFmtId="0" fontId="1" fillId="3" borderId="16" xfId="0" applyFont="1" applyFill="1" applyBorder="1" applyAlignment="1" applyProtection="1">
      <alignment horizontal="center" vertical="center" wrapText="1" readingOrder="1"/>
      <protection locked="0"/>
    </xf>
    <xf numFmtId="0" fontId="1" fillId="3" borderId="17" xfId="0" applyFont="1" applyFill="1" applyBorder="1" applyAlignment="1" applyProtection="1">
      <alignment horizontal="center" vertical="center" wrapText="1" readingOrder="1"/>
      <protection locked="0"/>
    </xf>
    <xf numFmtId="0" fontId="4" fillId="0" borderId="8" xfId="0" applyFont="1" applyBorder="1" applyAlignment="1" applyProtection="1">
      <alignment horizontal="center" vertical="center" wrapText="1" readingOrder="1"/>
      <protection locked="0"/>
    </xf>
    <xf numFmtId="0" fontId="1" fillId="3" borderId="13" xfId="0" applyFont="1" applyFill="1" applyBorder="1" applyAlignment="1" applyProtection="1">
      <alignment horizontal="center" vertical="center" wrapText="1" readingOrder="1"/>
      <protection locked="0"/>
    </xf>
    <xf numFmtId="0" fontId="1" fillId="3" borderId="0" xfId="0" applyFont="1" applyFill="1" applyAlignment="1" applyProtection="1">
      <alignment horizontal="center" vertical="center" wrapText="1" readingOrder="1"/>
      <protection locked="0"/>
    </xf>
    <xf numFmtId="0" fontId="14" fillId="0" borderId="0" xfId="0" applyFont="1" applyAlignment="1">
      <alignment horizontal="left" wrapText="1"/>
    </xf>
    <xf numFmtId="0" fontId="4" fillId="3" borderId="20" xfId="0" applyFont="1" applyFill="1" applyBorder="1" applyAlignment="1" applyProtection="1">
      <alignment horizontal="center" vertical="center" wrapText="1" readingOrder="1"/>
      <protection locked="0"/>
    </xf>
    <xf numFmtId="0" fontId="4" fillId="3" borderId="13" xfId="0" applyFont="1" applyFill="1" applyBorder="1" applyAlignment="1" applyProtection="1">
      <alignment horizontal="center" vertical="center" wrapText="1" readingOrder="1"/>
      <protection locked="0"/>
    </xf>
    <xf numFmtId="0" fontId="1" fillId="3" borderId="21" xfId="0" applyFont="1" applyFill="1" applyBorder="1" applyAlignment="1" applyProtection="1">
      <alignment horizontal="left" vertical="center" wrapText="1" readingOrder="1"/>
      <protection locked="0"/>
    </xf>
    <xf numFmtId="0" fontId="1" fillId="3" borderId="0" xfId="0" applyFont="1" applyFill="1" applyAlignment="1" applyProtection="1">
      <alignment horizontal="left" vertical="center" wrapText="1" readingOrder="1"/>
      <protection locked="0"/>
    </xf>
    <xf numFmtId="1" fontId="15" fillId="10" borderId="20" xfId="0" applyNumberFormat="1" applyFont="1" applyFill="1" applyBorder="1" applyAlignment="1" applyProtection="1">
      <alignment horizontal="center" vertical="center" wrapText="1" readingOrder="1"/>
      <protection locked="0"/>
    </xf>
    <xf numFmtId="1" fontId="15" fillId="1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9" fontId="22" fillId="6" borderId="5" xfId="2" applyFont="1" applyFill="1" applyBorder="1" applyAlignment="1" applyProtection="1">
      <alignment horizontal="center" vertical="center" wrapText="1" readingOrder="1"/>
      <protection locked="0"/>
    </xf>
    <xf numFmtId="9" fontId="22" fillId="6" borderId="7" xfId="2" applyFont="1" applyFill="1" applyBorder="1" applyAlignment="1" applyProtection="1">
      <alignment horizontal="center" vertical="center" wrapText="1" readingOrder="1"/>
      <protection locked="0"/>
    </xf>
    <xf numFmtId="0" fontId="12" fillId="6" borderId="7" xfId="0" applyFont="1" applyFill="1" applyBorder="1" applyAlignment="1" applyProtection="1">
      <alignment horizontal="center" vertical="center" wrapText="1" readingOrder="1"/>
      <protection locked="0"/>
    </xf>
    <xf numFmtId="0" fontId="12" fillId="6" borderId="8" xfId="0" applyFont="1" applyFill="1" applyBorder="1" applyAlignment="1" applyProtection="1">
      <alignment horizontal="center" vertical="center" wrapText="1" readingOrder="1"/>
      <protection locked="0"/>
    </xf>
    <xf numFmtId="0" fontId="12" fillId="7" borderId="9" xfId="0" applyFont="1" applyFill="1" applyBorder="1" applyAlignment="1" applyProtection="1">
      <alignment horizontal="center" wrapText="1" readingOrder="1"/>
      <protection locked="0"/>
    </xf>
    <xf numFmtId="0" fontId="12" fillId="7" borderId="1" xfId="0" applyFont="1" applyFill="1" applyBorder="1" applyAlignment="1" applyProtection="1">
      <alignment horizontal="center" wrapText="1" readingOrder="1"/>
      <protection locked="0"/>
    </xf>
    <xf numFmtId="0" fontId="12" fillId="7" borderId="2" xfId="0" applyFont="1" applyFill="1" applyBorder="1" applyAlignment="1" applyProtection="1">
      <alignment horizontal="center" wrapText="1" readingOrder="1"/>
      <protection locked="0"/>
    </xf>
    <xf numFmtId="0" fontId="25" fillId="0" borderId="17" xfId="0" applyFont="1" applyBorder="1" applyAlignment="1" applyProtection="1">
      <alignment horizontal="center" vertical="center" wrapText="1" readingOrder="1"/>
      <protection locked="0"/>
    </xf>
    <xf numFmtId="0" fontId="29" fillId="6" borderId="7" xfId="0" applyFont="1" applyFill="1" applyBorder="1" applyAlignment="1" applyProtection="1">
      <alignment horizontal="center" vertical="center" wrapText="1" readingOrder="1"/>
      <protection locked="0"/>
    </xf>
    <xf numFmtId="0" fontId="29" fillId="6" borderId="8" xfId="0" applyFont="1" applyFill="1" applyBorder="1" applyAlignment="1" applyProtection="1">
      <alignment horizontal="center" vertical="center" wrapText="1" readingOrder="1"/>
      <protection locked="0"/>
    </xf>
    <xf numFmtId="0" fontId="12" fillId="6" borderId="5" xfId="0" applyFont="1" applyFill="1" applyBorder="1" applyAlignment="1" applyProtection="1">
      <alignment horizontal="center" vertical="center" wrapText="1" readingOrder="1"/>
      <protection locked="0"/>
    </xf>
    <xf numFmtId="0" fontId="12" fillId="7" borderId="5" xfId="0" applyFont="1" applyFill="1" applyBorder="1" applyAlignment="1" applyProtection="1">
      <alignment horizontal="center" wrapText="1" readingOrder="1"/>
      <protection locked="0"/>
    </xf>
    <xf numFmtId="0" fontId="12" fillId="7" borderId="7" xfId="0" applyFont="1" applyFill="1" applyBorder="1" applyAlignment="1" applyProtection="1">
      <alignment horizontal="center" wrapText="1" readingOrder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6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49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20" xfId="0" applyFont="1" applyFill="1" applyBorder="1" applyAlignment="1" applyProtection="1">
      <alignment horizontal="left" vertical="center" wrapText="1" readingOrder="1"/>
      <protection locked="0"/>
    </xf>
    <xf numFmtId="0" fontId="19" fillId="0" borderId="10" xfId="0" applyFont="1" applyFill="1" applyBorder="1" applyAlignment="1" applyProtection="1">
      <alignment horizontal="left" vertical="center" wrapText="1" readingOrder="1"/>
      <protection locked="0"/>
    </xf>
    <xf numFmtId="0" fontId="19" fillId="0" borderId="16" xfId="0" applyFont="1" applyFill="1" applyBorder="1" applyAlignment="1" applyProtection="1">
      <alignment horizontal="left" vertical="center" wrapText="1" readingOrder="1"/>
      <protection locked="0"/>
    </xf>
    <xf numFmtId="0" fontId="19" fillId="0" borderId="28" xfId="0" applyFont="1" applyFill="1" applyBorder="1" applyAlignment="1" applyProtection="1">
      <alignment horizontal="left" vertical="center" wrapText="1" readingOrder="1"/>
      <protection locked="0"/>
    </xf>
    <xf numFmtId="166" fontId="12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166" fontId="12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166" fontId="12" fillId="0" borderId="10" xfId="0" applyNumberFormat="1" applyFont="1" applyFill="1" applyBorder="1" applyAlignment="1" applyProtection="1">
      <alignment horizontal="center" vertical="center" wrapText="1" readingOrder="1"/>
      <protection locked="0"/>
    </xf>
    <xf numFmtId="166" fontId="12" fillId="0" borderId="16" xfId="0" applyNumberFormat="1" applyFont="1" applyFill="1" applyBorder="1" applyAlignment="1" applyProtection="1">
      <alignment horizontal="center" vertical="center" wrapText="1" readingOrder="1"/>
      <protection locked="0"/>
    </xf>
    <xf numFmtId="166" fontId="12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166" fontId="12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0" borderId="7" xfId="0" applyNumberFormat="1" applyFont="1" applyBorder="1" applyAlignment="1" applyProtection="1">
      <alignment horizontal="center" vertical="center" wrapText="1" readingOrder="1"/>
      <protection locked="0"/>
    </xf>
    <xf numFmtId="1" fontId="14" fillId="0" borderId="20" xfId="0" applyNumberFormat="1" applyFont="1" applyBorder="1" applyAlignment="1" applyProtection="1">
      <alignment horizontal="center" vertical="center" wrapText="1" readingOrder="1"/>
      <protection locked="0"/>
    </xf>
    <xf numFmtId="1" fontId="14" fillId="0" borderId="21" xfId="0" applyNumberFormat="1" applyFont="1" applyBorder="1" applyAlignment="1" applyProtection="1">
      <alignment horizontal="center" vertical="center" wrapText="1" readingOrder="1"/>
      <protection locked="0"/>
    </xf>
    <xf numFmtId="1" fontId="14" fillId="0" borderId="13" xfId="0" applyNumberFormat="1" applyFont="1" applyBorder="1" applyAlignment="1" applyProtection="1">
      <alignment horizontal="center" vertical="center" wrapText="1" readingOrder="1"/>
      <protection locked="0"/>
    </xf>
    <xf numFmtId="1" fontId="14" fillId="0" borderId="0" xfId="0" applyNumberFormat="1" applyFont="1" applyAlignment="1" applyProtection="1">
      <alignment horizontal="center" vertical="center" wrapText="1" readingOrder="1"/>
      <protection locked="0"/>
    </xf>
    <xf numFmtId="0" fontId="20" fillId="10" borderId="15" xfId="0" applyFont="1" applyFill="1" applyBorder="1" applyAlignment="1" applyProtection="1">
      <alignment horizontal="left" vertical="top" wrapText="1" readingOrder="1"/>
      <protection locked="0"/>
    </xf>
    <xf numFmtId="0" fontId="11" fillId="3" borderId="9" xfId="0" applyFont="1" applyFill="1" applyBorder="1" applyAlignment="1" applyProtection="1">
      <alignment horizontal="left" vertical="top" wrapText="1" readingOrder="1"/>
      <protection locked="0"/>
    </xf>
    <xf numFmtId="0" fontId="11" fillId="3" borderId="1" xfId="0" applyFont="1" applyFill="1" applyBorder="1" applyAlignment="1" applyProtection="1">
      <alignment horizontal="left" vertical="top" wrapText="1" readingOrder="1"/>
      <protection locked="0"/>
    </xf>
    <xf numFmtId="0" fontId="3" fillId="7" borderId="5" xfId="0" applyFont="1" applyFill="1" applyBorder="1" applyAlignment="1" applyProtection="1">
      <alignment horizontal="center" wrapText="1" readingOrder="1"/>
      <protection locked="0"/>
    </xf>
    <xf numFmtId="0" fontId="24" fillId="3" borderId="7" xfId="0" applyFont="1" applyFill="1" applyBorder="1" applyAlignment="1">
      <alignment horizontal="center" wrapText="1"/>
    </xf>
    <xf numFmtId="0" fontId="24" fillId="3" borderId="8" xfId="0" applyFont="1" applyFill="1" applyBorder="1" applyAlignment="1">
      <alignment horizontal="center" wrapText="1"/>
    </xf>
    <xf numFmtId="0" fontId="24" fillId="3" borderId="12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4" fillId="0" borderId="7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</cellXfs>
  <cellStyles count="4">
    <cellStyle name="Įprastas" xfId="0" builtinId="0"/>
    <cellStyle name="Įprastas 2" xfId="3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6"/>
  <sheetViews>
    <sheetView zoomScale="85" zoomScaleNormal="85" workbookViewId="0">
      <pane ySplit="11" topLeftCell="A114" activePane="bottomLeft" state="frozen"/>
      <selection pane="bottomLeft" activeCell="N131" sqref="N131"/>
    </sheetView>
  </sheetViews>
  <sheetFormatPr defaultColWidth="9.140625" defaultRowHeight="12.75" x14ac:dyDescent="0.2"/>
  <cols>
    <col min="1" max="2" width="11.5703125" style="6" customWidth="1"/>
    <col min="3" max="3" width="11.5703125" style="1" customWidth="1"/>
    <col min="4" max="4" width="14" style="1" customWidth="1"/>
    <col min="5" max="5" width="11.85546875" style="1" customWidth="1"/>
    <col min="6" max="6" width="11.140625" style="1" hidden="1" customWidth="1"/>
    <col min="7" max="7" width="16.28515625" style="1" customWidth="1"/>
    <col min="8" max="8" width="12" style="1" hidden="1" customWidth="1"/>
    <col min="9" max="9" width="15" style="142" customWidth="1"/>
    <col min="10" max="10" width="14.42578125" style="1" customWidth="1"/>
    <col min="11" max="11" width="14" style="1" customWidth="1"/>
    <col min="12" max="12" width="22.28515625" style="1" customWidth="1"/>
    <col min="13" max="13" width="18.28515625" style="1" customWidth="1"/>
    <col min="14" max="14" width="40.85546875" style="1" customWidth="1"/>
    <col min="15" max="15" width="5.85546875" style="1" customWidth="1"/>
    <col min="16" max="18" width="7.140625" style="1" customWidth="1"/>
    <col min="19" max="19" width="13" style="83" hidden="1" customWidth="1"/>
    <col min="20" max="16384" width="9.140625" style="1"/>
  </cols>
  <sheetData>
    <row r="1" spans="1:19" x14ac:dyDescent="0.2">
      <c r="K1" s="1" t="s">
        <v>157</v>
      </c>
    </row>
    <row r="2" spans="1:19" x14ac:dyDescent="0.2">
      <c r="K2" s="1" t="s">
        <v>158</v>
      </c>
    </row>
    <row r="3" spans="1:19" x14ac:dyDescent="0.2">
      <c r="K3" s="103" t="s">
        <v>174</v>
      </c>
      <c r="L3" s="19"/>
    </row>
    <row r="4" spans="1:19" x14ac:dyDescent="0.2">
      <c r="K4" s="1" t="s">
        <v>159</v>
      </c>
    </row>
    <row r="5" spans="1:19" x14ac:dyDescent="0.2">
      <c r="J5" s="253" t="s">
        <v>175</v>
      </c>
      <c r="K5" s="253"/>
      <c r="L5" s="253"/>
    </row>
    <row r="6" spans="1:19" x14ac:dyDescent="0.2">
      <c r="J6" s="103"/>
      <c r="K6" s="253" t="s">
        <v>160</v>
      </c>
      <c r="L6" s="253"/>
    </row>
    <row r="7" spans="1:19" x14ac:dyDescent="0.2">
      <c r="J7" s="19"/>
      <c r="K7" s="253" t="s">
        <v>36</v>
      </c>
      <c r="L7" s="253"/>
    </row>
    <row r="8" spans="1:19" x14ac:dyDescent="0.2">
      <c r="J8" s="102"/>
      <c r="K8" s="102"/>
    </row>
    <row r="9" spans="1:19" ht="36.75" customHeight="1" x14ac:dyDescent="0.2">
      <c r="A9" s="263" t="s">
        <v>163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84"/>
    </row>
    <row r="10" spans="1:19" ht="32.25" customHeight="1" x14ac:dyDescent="0.2">
      <c r="A10" s="258" t="s">
        <v>12</v>
      </c>
      <c r="B10" s="258" t="s">
        <v>144</v>
      </c>
      <c r="C10" s="258" t="s">
        <v>13</v>
      </c>
      <c r="D10" s="258" t="s">
        <v>14</v>
      </c>
      <c r="E10" s="258" t="s">
        <v>6</v>
      </c>
      <c r="F10" s="258" t="s">
        <v>145</v>
      </c>
      <c r="G10" s="266" t="s">
        <v>164</v>
      </c>
      <c r="H10" s="258" t="s">
        <v>146</v>
      </c>
      <c r="I10" s="264" t="s">
        <v>165</v>
      </c>
      <c r="J10" s="258" t="s">
        <v>166</v>
      </c>
      <c r="K10" s="258" t="s">
        <v>167</v>
      </c>
      <c r="L10" s="258" t="s">
        <v>147</v>
      </c>
      <c r="M10" s="267" t="s">
        <v>10</v>
      </c>
      <c r="N10" s="267" t="s">
        <v>148</v>
      </c>
      <c r="O10" s="267"/>
      <c r="P10" s="260" t="s">
        <v>149</v>
      </c>
      <c r="Q10" s="261"/>
      <c r="R10" s="262"/>
      <c r="S10" s="256" t="s">
        <v>194</v>
      </c>
    </row>
    <row r="11" spans="1:19" ht="18" customHeight="1" x14ac:dyDescent="0.2">
      <c r="A11" s="259"/>
      <c r="B11" s="259"/>
      <c r="C11" s="259"/>
      <c r="D11" s="259"/>
      <c r="E11" s="259"/>
      <c r="F11" s="259"/>
      <c r="G11" s="258"/>
      <c r="H11" s="259"/>
      <c r="I11" s="265"/>
      <c r="J11" s="259"/>
      <c r="K11" s="259"/>
      <c r="L11" s="259"/>
      <c r="M11" s="268"/>
      <c r="N11" s="89" t="s">
        <v>1</v>
      </c>
      <c r="O11" s="89" t="s">
        <v>15</v>
      </c>
      <c r="P11" s="88">
        <v>2024</v>
      </c>
      <c r="Q11" s="88">
        <v>2025</v>
      </c>
      <c r="R11" s="88">
        <v>2026</v>
      </c>
      <c r="S11" s="257"/>
    </row>
    <row r="12" spans="1:19" x14ac:dyDescent="0.2">
      <c r="A12" s="90">
        <v>1</v>
      </c>
      <c r="B12" s="90">
        <v>2</v>
      </c>
      <c r="C12" s="90">
        <v>3</v>
      </c>
      <c r="D12" s="90">
        <v>4</v>
      </c>
      <c r="E12" s="90">
        <v>5</v>
      </c>
      <c r="F12" s="90">
        <v>6</v>
      </c>
      <c r="G12" s="90">
        <v>7</v>
      </c>
      <c r="H12" s="90">
        <v>8</v>
      </c>
      <c r="I12" s="143">
        <v>9</v>
      </c>
      <c r="J12" s="90">
        <v>10</v>
      </c>
      <c r="K12" s="90">
        <v>11</v>
      </c>
      <c r="L12" s="90">
        <v>12</v>
      </c>
      <c r="M12" s="82"/>
      <c r="N12" s="20"/>
      <c r="O12" s="20"/>
      <c r="P12" s="82"/>
      <c r="Q12" s="82"/>
      <c r="R12" s="82"/>
      <c r="S12" s="91">
        <v>13</v>
      </c>
    </row>
    <row r="13" spans="1:19" ht="18" customHeight="1" x14ac:dyDescent="0.2">
      <c r="A13" s="21" t="s">
        <v>0</v>
      </c>
      <c r="B13" s="186" t="s">
        <v>37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7"/>
      <c r="S13" s="85"/>
    </row>
    <row r="14" spans="1:19" ht="51" x14ac:dyDescent="0.2">
      <c r="A14" s="199" t="s">
        <v>0</v>
      </c>
      <c r="B14" s="247" t="s">
        <v>0</v>
      </c>
      <c r="C14" s="249" t="s">
        <v>38</v>
      </c>
      <c r="D14" s="249"/>
      <c r="E14" s="249"/>
      <c r="F14" s="211" t="s">
        <v>80</v>
      </c>
      <c r="G14" s="239"/>
      <c r="H14" s="240"/>
      <c r="I14" s="240"/>
      <c r="J14" s="240"/>
      <c r="K14" s="240"/>
      <c r="L14" s="212" t="s">
        <v>142</v>
      </c>
      <c r="M14" s="30" t="s">
        <v>39</v>
      </c>
      <c r="N14" s="30" t="s">
        <v>136</v>
      </c>
      <c r="O14" s="31" t="s">
        <v>17</v>
      </c>
      <c r="P14" s="31">
        <v>15</v>
      </c>
      <c r="Q14" s="31">
        <v>17</v>
      </c>
      <c r="R14" s="22">
        <v>20</v>
      </c>
      <c r="S14" s="85"/>
    </row>
    <row r="15" spans="1:19" ht="26.25" customHeight="1" x14ac:dyDescent="0.2">
      <c r="A15" s="200"/>
      <c r="B15" s="248"/>
      <c r="C15" s="250"/>
      <c r="D15" s="250"/>
      <c r="E15" s="250"/>
      <c r="F15" s="211"/>
      <c r="G15" s="241"/>
      <c r="H15" s="242"/>
      <c r="I15" s="242"/>
      <c r="J15" s="242"/>
      <c r="K15" s="242"/>
      <c r="L15" s="213"/>
      <c r="M15" s="30" t="s">
        <v>40</v>
      </c>
      <c r="N15" s="30" t="s">
        <v>41</v>
      </c>
      <c r="O15" s="31" t="s">
        <v>17</v>
      </c>
      <c r="P15" s="22">
        <v>2</v>
      </c>
      <c r="Q15" s="22">
        <v>3</v>
      </c>
      <c r="R15" s="22">
        <v>3</v>
      </c>
      <c r="S15" s="85"/>
    </row>
    <row r="16" spans="1:19" ht="39" customHeight="1" x14ac:dyDescent="0.2">
      <c r="A16" s="200"/>
      <c r="B16" s="208" t="s">
        <v>0</v>
      </c>
      <c r="C16" s="206" t="s">
        <v>0</v>
      </c>
      <c r="D16" s="171" t="s">
        <v>187</v>
      </c>
      <c r="E16" s="172"/>
      <c r="F16" s="209" t="s">
        <v>67</v>
      </c>
      <c r="G16" s="189"/>
      <c r="H16" s="190"/>
      <c r="I16" s="190"/>
      <c r="J16" s="190"/>
      <c r="K16" s="190"/>
      <c r="L16" s="193" t="s">
        <v>24</v>
      </c>
      <c r="M16" s="51" t="s">
        <v>117</v>
      </c>
      <c r="N16" s="42" t="s">
        <v>134</v>
      </c>
      <c r="O16" s="5" t="s">
        <v>34</v>
      </c>
      <c r="P16" s="5">
        <v>1</v>
      </c>
      <c r="Q16" s="5">
        <v>1</v>
      </c>
      <c r="R16" s="5">
        <v>1</v>
      </c>
      <c r="S16" s="85"/>
    </row>
    <row r="17" spans="1:24" ht="25.5" x14ac:dyDescent="0.2">
      <c r="A17" s="200"/>
      <c r="B17" s="175"/>
      <c r="C17" s="207"/>
      <c r="D17" s="173"/>
      <c r="E17" s="174"/>
      <c r="F17" s="210"/>
      <c r="G17" s="191"/>
      <c r="H17" s="192"/>
      <c r="I17" s="192"/>
      <c r="J17" s="192"/>
      <c r="K17" s="192"/>
      <c r="L17" s="194"/>
      <c r="M17" s="51" t="s">
        <v>118</v>
      </c>
      <c r="N17" s="42" t="s">
        <v>43</v>
      </c>
      <c r="O17" s="5" t="s">
        <v>18</v>
      </c>
      <c r="P17" s="5">
        <v>30</v>
      </c>
      <c r="Q17" s="5">
        <v>35</v>
      </c>
      <c r="R17" s="5">
        <v>40</v>
      </c>
      <c r="S17" s="85"/>
    </row>
    <row r="18" spans="1:24" ht="25.5" x14ac:dyDescent="0.2">
      <c r="A18" s="200"/>
      <c r="B18" s="175"/>
      <c r="C18" s="207"/>
      <c r="D18" s="173"/>
      <c r="E18" s="174"/>
      <c r="F18" s="210"/>
      <c r="G18" s="191"/>
      <c r="H18" s="192"/>
      <c r="I18" s="192"/>
      <c r="J18" s="192"/>
      <c r="K18" s="192"/>
      <c r="L18" s="194"/>
      <c r="M18" s="51" t="s">
        <v>119</v>
      </c>
      <c r="N18" s="42" t="s">
        <v>44</v>
      </c>
      <c r="O18" s="5" t="s">
        <v>18</v>
      </c>
      <c r="P18" s="5">
        <v>1</v>
      </c>
      <c r="Q18" s="5">
        <v>2</v>
      </c>
      <c r="R18" s="5">
        <v>2</v>
      </c>
      <c r="S18" s="85"/>
    </row>
    <row r="19" spans="1:24" ht="25.5" x14ac:dyDescent="0.2">
      <c r="A19" s="200"/>
      <c r="B19" s="175"/>
      <c r="C19" s="207"/>
      <c r="D19" s="173"/>
      <c r="E19" s="174"/>
      <c r="F19" s="210"/>
      <c r="G19" s="191"/>
      <c r="H19" s="192"/>
      <c r="I19" s="192"/>
      <c r="J19" s="192"/>
      <c r="K19" s="192"/>
      <c r="L19" s="194"/>
      <c r="M19" s="51" t="s">
        <v>120</v>
      </c>
      <c r="N19" s="42" t="s">
        <v>42</v>
      </c>
      <c r="O19" s="5" t="s">
        <v>18</v>
      </c>
      <c r="P19" s="5">
        <v>20</v>
      </c>
      <c r="Q19" s="5">
        <v>20</v>
      </c>
      <c r="R19" s="5">
        <v>20</v>
      </c>
      <c r="S19" s="85"/>
    </row>
    <row r="20" spans="1:24" ht="15" customHeight="1" x14ac:dyDescent="0.2">
      <c r="A20" s="200"/>
      <c r="B20" s="175"/>
      <c r="C20" s="198" t="s">
        <v>0</v>
      </c>
      <c r="D20" s="45">
        <v>191123266</v>
      </c>
      <c r="E20" s="46" t="s">
        <v>20</v>
      </c>
      <c r="F20" s="23" t="s">
        <v>24</v>
      </c>
      <c r="G20" s="9">
        <v>723.3</v>
      </c>
      <c r="H20" s="9"/>
      <c r="I20" s="124">
        <v>895.6</v>
      </c>
      <c r="J20" s="9">
        <v>1122.7</v>
      </c>
      <c r="K20" s="9">
        <v>1235</v>
      </c>
      <c r="L20" s="24" t="s">
        <v>24</v>
      </c>
      <c r="M20" s="39"/>
      <c r="N20" s="40"/>
      <c r="O20" s="41"/>
      <c r="P20" s="43"/>
      <c r="Q20" s="43"/>
      <c r="R20" s="44"/>
      <c r="S20" s="85"/>
    </row>
    <row r="21" spans="1:24" ht="15" customHeight="1" x14ac:dyDescent="0.2">
      <c r="A21" s="200"/>
      <c r="B21" s="175"/>
      <c r="C21" s="198"/>
      <c r="D21" s="45">
        <v>191123266</v>
      </c>
      <c r="E21" s="46" t="s">
        <v>23</v>
      </c>
      <c r="F21" s="23" t="s">
        <v>24</v>
      </c>
      <c r="G21" s="9">
        <v>80</v>
      </c>
      <c r="H21" s="9"/>
      <c r="I21" s="124">
        <f>77+30</f>
        <v>107</v>
      </c>
      <c r="J21" s="9">
        <v>85</v>
      </c>
      <c r="K21" s="9">
        <v>94</v>
      </c>
      <c r="L21" s="24" t="s">
        <v>24</v>
      </c>
      <c r="M21" s="39"/>
      <c r="N21" s="40"/>
      <c r="O21" s="41"/>
      <c r="P21" s="43"/>
      <c r="Q21" s="43"/>
      <c r="R21" s="44"/>
      <c r="S21" s="85"/>
      <c r="U21" s="73"/>
      <c r="V21" s="73"/>
      <c r="W21" s="73"/>
      <c r="X21" s="73"/>
    </row>
    <row r="22" spans="1:24" ht="15" customHeight="1" x14ac:dyDescent="0.2">
      <c r="A22" s="200"/>
      <c r="B22" s="175"/>
      <c r="C22" s="198"/>
      <c r="D22" s="98">
        <v>191123266</v>
      </c>
      <c r="E22" s="100" t="s">
        <v>155</v>
      </c>
      <c r="F22" s="99" t="s">
        <v>24</v>
      </c>
      <c r="G22" s="9"/>
      <c r="H22" s="9"/>
      <c r="I22" s="124"/>
      <c r="J22" s="9"/>
      <c r="K22" s="9"/>
      <c r="L22" s="24"/>
      <c r="M22" s="39"/>
      <c r="N22" s="40"/>
      <c r="O22" s="41"/>
      <c r="P22" s="43"/>
      <c r="Q22" s="43"/>
      <c r="R22" s="44"/>
      <c r="S22" s="85"/>
      <c r="U22" s="73"/>
      <c r="V22" s="73"/>
      <c r="W22" s="73"/>
      <c r="X22" s="73"/>
    </row>
    <row r="23" spans="1:24" x14ac:dyDescent="0.2">
      <c r="A23" s="200"/>
      <c r="B23" s="175"/>
      <c r="C23" s="198"/>
      <c r="D23" s="195" t="s">
        <v>26</v>
      </c>
      <c r="E23" s="196"/>
      <c r="F23" s="197"/>
      <c r="G23" s="25">
        <f>SUM(G20:G22)</f>
        <v>803.3</v>
      </c>
      <c r="H23" s="25">
        <f t="shared" ref="H23:K23" si="0">SUM(H20:H22)</f>
        <v>0</v>
      </c>
      <c r="I23" s="144">
        <f t="shared" si="0"/>
        <v>1002.6</v>
      </c>
      <c r="J23" s="25">
        <f t="shared" si="0"/>
        <v>1207.7</v>
      </c>
      <c r="K23" s="25">
        <f t="shared" si="0"/>
        <v>1329</v>
      </c>
      <c r="L23" s="12" t="s">
        <v>24</v>
      </c>
      <c r="M23" s="26" t="s">
        <v>24</v>
      </c>
      <c r="N23" s="26" t="s">
        <v>24</v>
      </c>
      <c r="O23" s="26" t="s">
        <v>24</v>
      </c>
      <c r="P23" s="26" t="s">
        <v>24</v>
      </c>
      <c r="Q23" s="26" t="s">
        <v>24</v>
      </c>
      <c r="R23" s="26" t="s">
        <v>24</v>
      </c>
      <c r="S23" s="87">
        <f>(I23-G23)/G23</f>
        <v>0.24810158097846394</v>
      </c>
    </row>
    <row r="24" spans="1:24" ht="25.5" x14ac:dyDescent="0.2">
      <c r="A24" s="200"/>
      <c r="B24" s="175"/>
      <c r="C24" s="176" t="s">
        <v>16</v>
      </c>
      <c r="D24" s="171" t="s">
        <v>45</v>
      </c>
      <c r="E24" s="172"/>
      <c r="F24" s="209" t="s">
        <v>67</v>
      </c>
      <c r="G24" s="189"/>
      <c r="H24" s="190"/>
      <c r="I24" s="190"/>
      <c r="J24" s="190"/>
      <c r="K24" s="190"/>
      <c r="L24" s="193" t="s">
        <v>24</v>
      </c>
      <c r="M24" s="51" t="s">
        <v>138</v>
      </c>
      <c r="N24" s="42" t="s">
        <v>43</v>
      </c>
      <c r="O24" s="5" t="s">
        <v>18</v>
      </c>
      <c r="P24" s="5">
        <v>2</v>
      </c>
      <c r="Q24" s="5">
        <v>3</v>
      </c>
      <c r="R24" s="5">
        <v>3</v>
      </c>
      <c r="S24" s="85"/>
      <c r="T24" s="73"/>
    </row>
    <row r="25" spans="1:24" ht="25.5" x14ac:dyDescent="0.2">
      <c r="A25" s="200"/>
      <c r="B25" s="175"/>
      <c r="C25" s="177"/>
      <c r="D25" s="173"/>
      <c r="E25" s="174"/>
      <c r="F25" s="210"/>
      <c r="G25" s="191"/>
      <c r="H25" s="192"/>
      <c r="I25" s="192"/>
      <c r="J25" s="192"/>
      <c r="K25" s="192"/>
      <c r="L25" s="194"/>
      <c r="M25" s="51" t="s">
        <v>125</v>
      </c>
      <c r="N25" s="42" t="s">
        <v>44</v>
      </c>
      <c r="O25" s="5" t="s">
        <v>18</v>
      </c>
      <c r="P25" s="5">
        <v>1</v>
      </c>
      <c r="Q25" s="5">
        <v>1</v>
      </c>
      <c r="R25" s="5">
        <v>1</v>
      </c>
      <c r="S25" s="85"/>
    </row>
    <row r="26" spans="1:24" ht="25.5" x14ac:dyDescent="0.2">
      <c r="A26" s="200"/>
      <c r="B26" s="175"/>
      <c r="C26" s="177"/>
      <c r="D26" s="173"/>
      <c r="E26" s="174"/>
      <c r="F26" s="210"/>
      <c r="G26" s="191"/>
      <c r="H26" s="192"/>
      <c r="I26" s="192"/>
      <c r="J26" s="192"/>
      <c r="K26" s="192"/>
      <c r="L26" s="194"/>
      <c r="M26" s="51" t="s">
        <v>126</v>
      </c>
      <c r="N26" s="42" t="s">
        <v>42</v>
      </c>
      <c r="O26" s="5" t="s">
        <v>18</v>
      </c>
      <c r="P26" s="5">
        <v>9</v>
      </c>
      <c r="Q26" s="5">
        <v>10</v>
      </c>
      <c r="R26" s="5">
        <v>10</v>
      </c>
      <c r="S26" s="85"/>
    </row>
    <row r="27" spans="1:24" ht="15" customHeight="1" x14ac:dyDescent="0.2">
      <c r="A27" s="200"/>
      <c r="B27" s="175"/>
      <c r="C27" s="198" t="s">
        <v>16</v>
      </c>
      <c r="D27" s="45">
        <v>300580531</v>
      </c>
      <c r="E27" s="46" t="s">
        <v>20</v>
      </c>
      <c r="F27" s="23" t="s">
        <v>24</v>
      </c>
      <c r="G27" s="110">
        <v>126.7</v>
      </c>
      <c r="H27" s="110"/>
      <c r="I27" s="145">
        <v>151.69999999999999</v>
      </c>
      <c r="J27" s="110">
        <v>154</v>
      </c>
      <c r="K27" s="110">
        <v>169.4</v>
      </c>
      <c r="L27" s="24" t="s">
        <v>24</v>
      </c>
      <c r="M27" s="39"/>
      <c r="N27" s="40"/>
      <c r="O27" s="41"/>
      <c r="P27" s="43"/>
      <c r="Q27" s="43"/>
      <c r="R27" s="44"/>
      <c r="S27" s="85"/>
    </row>
    <row r="28" spans="1:24" ht="15" customHeight="1" x14ac:dyDescent="0.2">
      <c r="A28" s="200"/>
      <c r="B28" s="175"/>
      <c r="C28" s="198"/>
      <c r="D28" s="45">
        <v>300580531</v>
      </c>
      <c r="E28" s="46" t="s">
        <v>23</v>
      </c>
      <c r="F28" s="23" t="s">
        <v>24</v>
      </c>
      <c r="G28" s="9">
        <v>5.0999999999999996</v>
      </c>
      <c r="H28" s="9"/>
      <c r="I28" s="124">
        <v>0.6</v>
      </c>
      <c r="J28" s="9">
        <v>0.7</v>
      </c>
      <c r="K28" s="9">
        <v>0.8</v>
      </c>
      <c r="L28" s="24" t="s">
        <v>24</v>
      </c>
      <c r="M28" s="39"/>
      <c r="N28" s="40"/>
      <c r="O28" s="41"/>
      <c r="P28" s="43"/>
      <c r="Q28" s="43"/>
      <c r="R28" s="44"/>
      <c r="S28" s="85"/>
    </row>
    <row r="29" spans="1:24" x14ac:dyDescent="0.2">
      <c r="A29" s="200"/>
      <c r="B29" s="175"/>
      <c r="C29" s="198"/>
      <c r="D29" s="195" t="s">
        <v>26</v>
      </c>
      <c r="E29" s="196"/>
      <c r="F29" s="197"/>
      <c r="G29" s="25">
        <f>SUM(G27:G28)</f>
        <v>131.80000000000001</v>
      </c>
      <c r="H29" s="25">
        <f t="shared" ref="H29:K29" si="1">SUM(H27:H28)</f>
        <v>0</v>
      </c>
      <c r="I29" s="144">
        <f t="shared" si="1"/>
        <v>152.29999999999998</v>
      </c>
      <c r="J29" s="25">
        <f t="shared" si="1"/>
        <v>154.69999999999999</v>
      </c>
      <c r="K29" s="25">
        <f t="shared" si="1"/>
        <v>170.20000000000002</v>
      </c>
      <c r="L29" s="12" t="s">
        <v>24</v>
      </c>
      <c r="M29" s="26" t="s">
        <v>24</v>
      </c>
      <c r="N29" s="26" t="s">
        <v>24</v>
      </c>
      <c r="O29" s="26" t="s">
        <v>24</v>
      </c>
      <c r="P29" s="26" t="s">
        <v>24</v>
      </c>
      <c r="Q29" s="26" t="s">
        <v>24</v>
      </c>
      <c r="R29" s="26" t="s">
        <v>24</v>
      </c>
      <c r="S29" s="87">
        <f>(I29-G29)/G29</f>
        <v>0.15553869499241252</v>
      </c>
    </row>
    <row r="30" spans="1:24" ht="25.5" x14ac:dyDescent="0.2">
      <c r="A30" s="200"/>
      <c r="B30" s="175"/>
      <c r="C30" s="176" t="s">
        <v>31</v>
      </c>
      <c r="D30" s="171" t="s">
        <v>46</v>
      </c>
      <c r="E30" s="172"/>
      <c r="F30" s="209" t="s">
        <v>67</v>
      </c>
      <c r="G30" s="189"/>
      <c r="H30" s="190"/>
      <c r="I30" s="190"/>
      <c r="J30" s="190"/>
      <c r="K30" s="190"/>
      <c r="L30" s="193" t="s">
        <v>24</v>
      </c>
      <c r="M30" s="51" t="s">
        <v>139</v>
      </c>
      <c r="N30" s="42" t="s">
        <v>43</v>
      </c>
      <c r="O30" s="5" t="s">
        <v>18</v>
      </c>
      <c r="P30" s="5">
        <v>7</v>
      </c>
      <c r="Q30" s="5">
        <v>8</v>
      </c>
      <c r="R30" s="5">
        <v>8</v>
      </c>
      <c r="S30" s="85"/>
      <c r="T30" s="73"/>
    </row>
    <row r="31" spans="1:24" ht="25.5" x14ac:dyDescent="0.2">
      <c r="A31" s="200"/>
      <c r="B31" s="175"/>
      <c r="C31" s="177"/>
      <c r="D31" s="173"/>
      <c r="E31" s="174"/>
      <c r="F31" s="210"/>
      <c r="G31" s="191"/>
      <c r="H31" s="192"/>
      <c r="I31" s="192"/>
      <c r="J31" s="192"/>
      <c r="K31" s="192"/>
      <c r="L31" s="194"/>
      <c r="M31" s="51" t="s">
        <v>127</v>
      </c>
      <c r="N31" s="42" t="s">
        <v>44</v>
      </c>
      <c r="O31" s="5" t="s">
        <v>18</v>
      </c>
      <c r="P31" s="5">
        <v>1</v>
      </c>
      <c r="Q31" s="5">
        <v>1</v>
      </c>
      <c r="R31" s="5">
        <v>1</v>
      </c>
      <c r="S31" s="85"/>
    </row>
    <row r="32" spans="1:24" ht="25.5" x14ac:dyDescent="0.2">
      <c r="A32" s="200"/>
      <c r="B32" s="175"/>
      <c r="C32" s="177"/>
      <c r="D32" s="173"/>
      <c r="E32" s="174"/>
      <c r="F32" s="210"/>
      <c r="G32" s="191"/>
      <c r="H32" s="192"/>
      <c r="I32" s="192"/>
      <c r="J32" s="192"/>
      <c r="K32" s="192"/>
      <c r="L32" s="194"/>
      <c r="M32" s="51" t="s">
        <v>128</v>
      </c>
      <c r="N32" s="42" t="s">
        <v>42</v>
      </c>
      <c r="O32" s="5" t="s">
        <v>18</v>
      </c>
      <c r="P32" s="5">
        <v>9</v>
      </c>
      <c r="Q32" s="5">
        <v>8</v>
      </c>
      <c r="R32" s="5">
        <v>8</v>
      </c>
      <c r="S32" s="85"/>
    </row>
    <row r="33" spans="1:20" ht="15" customHeight="1" x14ac:dyDescent="0.2">
      <c r="A33" s="200"/>
      <c r="B33" s="175"/>
      <c r="C33" s="198" t="s">
        <v>31</v>
      </c>
      <c r="D33" s="45">
        <v>300904855</v>
      </c>
      <c r="E33" s="46" t="s">
        <v>20</v>
      </c>
      <c r="F33" s="23" t="s">
        <v>24</v>
      </c>
      <c r="G33" s="9">
        <v>124.7</v>
      </c>
      <c r="H33" s="9"/>
      <c r="I33" s="124">
        <v>142.80000000000001</v>
      </c>
      <c r="J33" s="9">
        <v>180.62</v>
      </c>
      <c r="K33" s="9">
        <v>198.68</v>
      </c>
      <c r="L33" s="24" t="s">
        <v>24</v>
      </c>
      <c r="M33" s="39"/>
      <c r="N33" s="40"/>
      <c r="O33" s="41"/>
      <c r="P33" s="43"/>
      <c r="Q33" s="43"/>
      <c r="R33" s="44"/>
      <c r="S33" s="85"/>
    </row>
    <row r="34" spans="1:20" ht="15" customHeight="1" x14ac:dyDescent="0.2">
      <c r="A34" s="200"/>
      <c r="B34" s="175"/>
      <c r="C34" s="198"/>
      <c r="D34" s="45">
        <v>300904855</v>
      </c>
      <c r="E34" s="46" t="s">
        <v>23</v>
      </c>
      <c r="F34" s="23" t="s">
        <v>24</v>
      </c>
      <c r="G34" s="9">
        <v>2</v>
      </c>
      <c r="H34" s="9"/>
      <c r="I34" s="124">
        <v>2.8</v>
      </c>
      <c r="J34" s="9">
        <v>3.08</v>
      </c>
      <c r="K34" s="9">
        <v>3.3879999999999999</v>
      </c>
      <c r="L34" s="24" t="s">
        <v>24</v>
      </c>
      <c r="M34" s="39"/>
      <c r="N34" s="40"/>
      <c r="O34" s="41"/>
      <c r="P34" s="43"/>
      <c r="Q34" s="43"/>
      <c r="R34" s="44"/>
      <c r="S34" s="85"/>
    </row>
    <row r="35" spans="1:20" x14ac:dyDescent="0.2">
      <c r="A35" s="200"/>
      <c r="B35" s="175"/>
      <c r="C35" s="198"/>
      <c r="D35" s="195" t="s">
        <v>26</v>
      </c>
      <c r="E35" s="196"/>
      <c r="F35" s="197"/>
      <c r="G35" s="25">
        <f>SUM(G33:G34)</f>
        <v>126.7</v>
      </c>
      <c r="H35" s="25">
        <f t="shared" ref="H35" si="2">SUM(H33:H34)</f>
        <v>0</v>
      </c>
      <c r="I35" s="144">
        <f t="shared" ref="I35" si="3">SUM(I33:I34)</f>
        <v>145.60000000000002</v>
      </c>
      <c r="J35" s="25">
        <f t="shared" ref="J35" si="4">SUM(J33:J34)</f>
        <v>183.70000000000002</v>
      </c>
      <c r="K35" s="25">
        <f t="shared" ref="K35" si="5">SUM(K33:K34)</f>
        <v>202.06800000000001</v>
      </c>
      <c r="L35" s="12" t="s">
        <v>24</v>
      </c>
      <c r="M35" s="26" t="s">
        <v>24</v>
      </c>
      <c r="N35" s="26" t="s">
        <v>24</v>
      </c>
      <c r="O35" s="26" t="s">
        <v>24</v>
      </c>
      <c r="P35" s="26" t="s">
        <v>24</v>
      </c>
      <c r="Q35" s="26" t="s">
        <v>24</v>
      </c>
      <c r="R35" s="26" t="s">
        <v>24</v>
      </c>
      <c r="S35" s="87">
        <f>(I35-G35)/G35</f>
        <v>0.14917127071823219</v>
      </c>
    </row>
    <row r="36" spans="1:20" ht="25.5" x14ac:dyDescent="0.2">
      <c r="A36" s="200"/>
      <c r="B36" s="175"/>
      <c r="C36" s="176" t="s">
        <v>32</v>
      </c>
      <c r="D36" s="171" t="s">
        <v>47</v>
      </c>
      <c r="E36" s="172"/>
      <c r="F36" s="209" t="s">
        <v>67</v>
      </c>
      <c r="G36" s="189"/>
      <c r="H36" s="190"/>
      <c r="I36" s="190"/>
      <c r="J36" s="190"/>
      <c r="K36" s="190"/>
      <c r="L36" s="193" t="s">
        <v>24</v>
      </c>
      <c r="M36" s="51" t="s">
        <v>140</v>
      </c>
      <c r="N36" s="42" t="s">
        <v>43</v>
      </c>
      <c r="O36" s="5" t="s">
        <v>18</v>
      </c>
      <c r="P36" s="5">
        <v>3</v>
      </c>
      <c r="Q36" s="5">
        <v>4</v>
      </c>
      <c r="R36" s="5">
        <v>5</v>
      </c>
      <c r="S36" s="85"/>
      <c r="T36" s="73"/>
    </row>
    <row r="37" spans="1:20" ht="25.5" x14ac:dyDescent="0.2">
      <c r="A37" s="200"/>
      <c r="B37" s="175"/>
      <c r="C37" s="177"/>
      <c r="D37" s="173"/>
      <c r="E37" s="174"/>
      <c r="F37" s="210"/>
      <c r="G37" s="191"/>
      <c r="H37" s="192"/>
      <c r="I37" s="192"/>
      <c r="J37" s="192"/>
      <c r="K37" s="192"/>
      <c r="L37" s="194"/>
      <c r="M37" s="51" t="s">
        <v>129</v>
      </c>
      <c r="N37" s="42" t="s">
        <v>44</v>
      </c>
      <c r="O37" s="5" t="s">
        <v>18</v>
      </c>
      <c r="P37" s="5">
        <v>2</v>
      </c>
      <c r="Q37" s="5">
        <v>3</v>
      </c>
      <c r="R37" s="5">
        <v>4</v>
      </c>
      <c r="S37" s="85"/>
    </row>
    <row r="38" spans="1:20" ht="25.5" x14ac:dyDescent="0.2">
      <c r="A38" s="200"/>
      <c r="B38" s="175"/>
      <c r="C38" s="177"/>
      <c r="D38" s="173"/>
      <c r="E38" s="174"/>
      <c r="F38" s="210"/>
      <c r="G38" s="191"/>
      <c r="H38" s="192"/>
      <c r="I38" s="192"/>
      <c r="J38" s="192"/>
      <c r="K38" s="192"/>
      <c r="L38" s="194"/>
      <c r="M38" s="51" t="s">
        <v>130</v>
      </c>
      <c r="N38" s="42" t="s">
        <v>42</v>
      </c>
      <c r="O38" s="5" t="s">
        <v>18</v>
      </c>
      <c r="P38" s="5">
        <v>18</v>
      </c>
      <c r="Q38" s="5">
        <v>19</v>
      </c>
      <c r="R38" s="5">
        <v>20</v>
      </c>
      <c r="S38" s="85"/>
    </row>
    <row r="39" spans="1:20" x14ac:dyDescent="0.2">
      <c r="A39" s="200"/>
      <c r="B39" s="175"/>
      <c r="C39" s="198" t="s">
        <v>32</v>
      </c>
      <c r="D39" s="45">
        <v>300127381</v>
      </c>
      <c r="E39" s="46" t="s">
        <v>20</v>
      </c>
      <c r="F39" s="23" t="s">
        <v>24</v>
      </c>
      <c r="G39" s="9">
        <v>205.2</v>
      </c>
      <c r="H39" s="9"/>
      <c r="I39" s="124">
        <v>209.7</v>
      </c>
      <c r="J39" s="9">
        <v>262.02</v>
      </c>
      <c r="K39" s="9">
        <v>288.22199999999998</v>
      </c>
      <c r="L39" s="24" t="s">
        <v>24</v>
      </c>
      <c r="M39" s="39"/>
      <c r="N39" s="40"/>
      <c r="O39" s="41"/>
      <c r="P39" s="43"/>
      <c r="Q39" s="43"/>
      <c r="R39" s="44"/>
      <c r="S39" s="85"/>
    </row>
    <row r="40" spans="1:20" ht="15" customHeight="1" x14ac:dyDescent="0.2">
      <c r="A40" s="200"/>
      <c r="B40" s="175"/>
      <c r="C40" s="198"/>
      <c r="D40" s="45">
        <v>300127381</v>
      </c>
      <c r="E40" s="46" t="s">
        <v>23</v>
      </c>
      <c r="F40" s="23" t="s">
        <v>24</v>
      </c>
      <c r="G40" s="9">
        <v>30</v>
      </c>
      <c r="H40" s="9"/>
      <c r="I40" s="124">
        <v>11</v>
      </c>
      <c r="J40" s="9">
        <v>12.1</v>
      </c>
      <c r="K40" s="9">
        <v>13.3</v>
      </c>
      <c r="L40" s="24" t="s">
        <v>24</v>
      </c>
      <c r="M40" s="39"/>
      <c r="N40" s="40"/>
      <c r="O40" s="41"/>
      <c r="P40" s="43"/>
      <c r="Q40" s="43"/>
      <c r="R40" s="44"/>
      <c r="S40" s="85"/>
    </row>
    <row r="41" spans="1:20" x14ac:dyDescent="0.2">
      <c r="A41" s="200"/>
      <c r="B41" s="175"/>
      <c r="C41" s="198"/>
      <c r="D41" s="195" t="s">
        <v>26</v>
      </c>
      <c r="E41" s="196"/>
      <c r="F41" s="197"/>
      <c r="G41" s="25">
        <f>SUM(G39:G40)</f>
        <v>235.2</v>
      </c>
      <c r="H41" s="25">
        <f t="shared" ref="H41" si="6">SUM(H39:H40)</f>
        <v>0</v>
      </c>
      <c r="I41" s="144">
        <f t="shared" ref="I41" si="7">SUM(I39:I40)</f>
        <v>220.7</v>
      </c>
      <c r="J41" s="25">
        <f t="shared" ref="J41" si="8">SUM(J39:J40)</f>
        <v>274.12</v>
      </c>
      <c r="K41" s="25">
        <f t="shared" ref="K41" si="9">SUM(K39:K40)</f>
        <v>301.52199999999999</v>
      </c>
      <c r="L41" s="12" t="s">
        <v>24</v>
      </c>
      <c r="M41" s="26" t="s">
        <v>24</v>
      </c>
      <c r="N41" s="26" t="s">
        <v>24</v>
      </c>
      <c r="O41" s="26" t="s">
        <v>24</v>
      </c>
      <c r="P41" s="26" t="s">
        <v>24</v>
      </c>
      <c r="Q41" s="26" t="s">
        <v>24</v>
      </c>
      <c r="R41" s="26" t="s">
        <v>24</v>
      </c>
      <c r="S41" s="87">
        <f>(I41-G41)/G41</f>
        <v>-6.1649659863945584E-2</v>
      </c>
    </row>
    <row r="42" spans="1:20" ht="25.5" x14ac:dyDescent="0.2">
      <c r="A42" s="200"/>
      <c r="B42" s="175"/>
      <c r="C42" s="176" t="s">
        <v>33</v>
      </c>
      <c r="D42" s="171" t="s">
        <v>48</v>
      </c>
      <c r="E42" s="172"/>
      <c r="F42" s="209" t="s">
        <v>67</v>
      </c>
      <c r="G42" s="189"/>
      <c r="H42" s="190"/>
      <c r="I42" s="190"/>
      <c r="J42" s="190"/>
      <c r="K42" s="190"/>
      <c r="L42" s="193" t="s">
        <v>24</v>
      </c>
      <c r="M42" s="51" t="s">
        <v>141</v>
      </c>
      <c r="N42" s="42" t="s">
        <v>43</v>
      </c>
      <c r="O42" s="5" t="s">
        <v>18</v>
      </c>
      <c r="P42" s="5">
        <v>5</v>
      </c>
      <c r="Q42" s="5">
        <v>6</v>
      </c>
      <c r="R42" s="5">
        <v>7</v>
      </c>
      <c r="S42" s="85"/>
    </row>
    <row r="43" spans="1:20" ht="25.5" x14ac:dyDescent="0.2">
      <c r="A43" s="200"/>
      <c r="B43" s="175"/>
      <c r="C43" s="177"/>
      <c r="D43" s="173"/>
      <c r="E43" s="174"/>
      <c r="F43" s="210"/>
      <c r="G43" s="191"/>
      <c r="H43" s="192"/>
      <c r="I43" s="192"/>
      <c r="J43" s="192"/>
      <c r="K43" s="192"/>
      <c r="L43" s="194"/>
      <c r="M43" s="51" t="s">
        <v>131</v>
      </c>
      <c r="N43" s="42" t="s">
        <v>44</v>
      </c>
      <c r="O43" s="5" t="s">
        <v>18</v>
      </c>
      <c r="P43" s="5">
        <v>1</v>
      </c>
      <c r="Q43" s="5">
        <v>1</v>
      </c>
      <c r="R43" s="5">
        <v>2</v>
      </c>
      <c r="S43" s="85"/>
    </row>
    <row r="44" spans="1:20" ht="25.5" x14ac:dyDescent="0.2">
      <c r="A44" s="200"/>
      <c r="B44" s="175"/>
      <c r="C44" s="177"/>
      <c r="D44" s="173"/>
      <c r="E44" s="174"/>
      <c r="F44" s="210"/>
      <c r="G44" s="191"/>
      <c r="H44" s="192"/>
      <c r="I44" s="192"/>
      <c r="J44" s="192"/>
      <c r="K44" s="192"/>
      <c r="L44" s="194"/>
      <c r="M44" s="51" t="s">
        <v>132</v>
      </c>
      <c r="N44" s="42" t="s">
        <v>42</v>
      </c>
      <c r="O44" s="5" t="s">
        <v>18</v>
      </c>
      <c r="P44" s="5">
        <v>10</v>
      </c>
      <c r="Q44" s="5">
        <v>10</v>
      </c>
      <c r="R44" s="5">
        <v>11</v>
      </c>
      <c r="S44" s="85"/>
    </row>
    <row r="45" spans="1:20" ht="15" customHeight="1" x14ac:dyDescent="0.2">
      <c r="A45" s="200"/>
      <c r="B45" s="175"/>
      <c r="C45" s="198" t="s">
        <v>33</v>
      </c>
      <c r="D45" s="45">
        <v>301779536</v>
      </c>
      <c r="E45" s="46" t="s">
        <v>20</v>
      </c>
      <c r="F45" s="23" t="s">
        <v>24</v>
      </c>
      <c r="G45" s="9">
        <v>187.9</v>
      </c>
      <c r="H45" s="9"/>
      <c r="I45" s="124">
        <v>214.4</v>
      </c>
      <c r="J45" s="9">
        <v>344</v>
      </c>
      <c r="K45" s="9">
        <v>378.4</v>
      </c>
      <c r="L45" s="24" t="s">
        <v>24</v>
      </c>
      <c r="M45" s="39"/>
      <c r="N45" s="40"/>
      <c r="O45" s="41"/>
      <c r="P45" s="43"/>
      <c r="Q45" s="43"/>
      <c r="R45" s="44"/>
      <c r="S45" s="85"/>
    </row>
    <row r="46" spans="1:20" ht="15" customHeight="1" x14ac:dyDescent="0.2">
      <c r="A46" s="200"/>
      <c r="B46" s="175"/>
      <c r="C46" s="198"/>
      <c r="D46" s="45">
        <v>301779536</v>
      </c>
      <c r="E46" s="46" t="s">
        <v>23</v>
      </c>
      <c r="F46" s="23" t="s">
        <v>24</v>
      </c>
      <c r="G46" s="9">
        <v>0.6</v>
      </c>
      <c r="H46" s="9"/>
      <c r="I46" s="124">
        <v>2</v>
      </c>
      <c r="J46" s="9">
        <v>2.2000000000000002</v>
      </c>
      <c r="K46" s="9">
        <v>2.4</v>
      </c>
      <c r="L46" s="24" t="s">
        <v>24</v>
      </c>
      <c r="M46" s="39"/>
      <c r="N46" s="40"/>
      <c r="O46" s="41"/>
      <c r="P46" s="43"/>
      <c r="Q46" s="43"/>
      <c r="R46" s="44"/>
      <c r="S46" s="85"/>
    </row>
    <row r="47" spans="1:20" x14ac:dyDescent="0.2">
      <c r="A47" s="200"/>
      <c r="B47" s="175"/>
      <c r="C47" s="198"/>
      <c r="D47" s="195" t="s">
        <v>26</v>
      </c>
      <c r="E47" s="196"/>
      <c r="F47" s="197"/>
      <c r="G47" s="25">
        <f>SUM(G45:G46)</f>
        <v>188.5</v>
      </c>
      <c r="H47" s="25">
        <f t="shared" ref="H47" si="10">SUM(H45:H46)</f>
        <v>0</v>
      </c>
      <c r="I47" s="144">
        <f t="shared" ref="I47" si="11">SUM(I45:I46)</f>
        <v>216.4</v>
      </c>
      <c r="J47" s="25">
        <f t="shared" ref="J47" si="12">SUM(J45:J46)</f>
        <v>346.2</v>
      </c>
      <c r="K47" s="25">
        <f t="shared" ref="K47" si="13">SUM(K45:K46)</f>
        <v>380.79999999999995</v>
      </c>
      <c r="L47" s="12" t="s">
        <v>24</v>
      </c>
      <c r="M47" s="26" t="s">
        <v>24</v>
      </c>
      <c r="N47" s="26" t="s">
        <v>24</v>
      </c>
      <c r="O47" s="26" t="s">
        <v>24</v>
      </c>
      <c r="P47" s="26" t="s">
        <v>24</v>
      </c>
      <c r="Q47" s="26" t="s">
        <v>24</v>
      </c>
      <c r="R47" s="26" t="s">
        <v>24</v>
      </c>
      <c r="S47" s="87">
        <f>(I47-G47)/G47</f>
        <v>0.14801061007957564</v>
      </c>
    </row>
    <row r="48" spans="1:20" ht="12.75" customHeight="1" x14ac:dyDescent="0.2">
      <c r="A48" s="200"/>
      <c r="B48" s="50" t="s">
        <v>0</v>
      </c>
      <c r="C48" s="181" t="s">
        <v>2</v>
      </c>
      <c r="D48" s="181"/>
      <c r="E48" s="181"/>
      <c r="F48" s="182"/>
      <c r="G48" s="27">
        <f>G23+G29+G35+G41+G47</f>
        <v>1485.5</v>
      </c>
      <c r="H48" s="27">
        <f t="shared" ref="H48:K48" si="14">H23+H29+H35+H41+H47</f>
        <v>0</v>
      </c>
      <c r="I48" s="146">
        <f t="shared" si="14"/>
        <v>1737.6000000000001</v>
      </c>
      <c r="J48" s="27">
        <f t="shared" si="14"/>
        <v>2166.42</v>
      </c>
      <c r="K48" s="27">
        <f t="shared" si="14"/>
        <v>2383.59</v>
      </c>
      <c r="L48" s="28" t="s">
        <v>24</v>
      </c>
      <c r="M48" s="29" t="s">
        <v>24</v>
      </c>
      <c r="N48" s="29" t="s">
        <v>24</v>
      </c>
      <c r="O48" s="29" t="s">
        <v>24</v>
      </c>
      <c r="P48" s="29" t="s">
        <v>24</v>
      </c>
      <c r="Q48" s="29" t="s">
        <v>24</v>
      </c>
      <c r="R48" s="29" t="s">
        <v>24</v>
      </c>
      <c r="S48" s="85"/>
    </row>
    <row r="49" spans="1:24" ht="12.75" customHeight="1" x14ac:dyDescent="0.2">
      <c r="A49" s="32" t="s">
        <v>0</v>
      </c>
      <c r="B49" s="183" t="s">
        <v>11</v>
      </c>
      <c r="C49" s="184"/>
      <c r="D49" s="184"/>
      <c r="E49" s="184"/>
      <c r="F49" s="184"/>
      <c r="G49" s="33">
        <f>G48</f>
        <v>1485.5</v>
      </c>
      <c r="H49" s="33">
        <f t="shared" ref="H49:K49" si="15">H48</f>
        <v>0</v>
      </c>
      <c r="I49" s="147">
        <f t="shared" si="15"/>
        <v>1737.6000000000001</v>
      </c>
      <c r="J49" s="33">
        <f t="shared" si="15"/>
        <v>2166.42</v>
      </c>
      <c r="K49" s="33">
        <f t="shared" si="15"/>
        <v>2383.59</v>
      </c>
      <c r="L49" s="34" t="s">
        <v>24</v>
      </c>
      <c r="M49" s="35" t="s">
        <v>24</v>
      </c>
      <c r="N49" s="35" t="s">
        <v>24</v>
      </c>
      <c r="O49" s="35" t="s">
        <v>24</v>
      </c>
      <c r="P49" s="35" t="s">
        <v>24</v>
      </c>
      <c r="Q49" s="35" t="s">
        <v>24</v>
      </c>
      <c r="R49" s="35" t="s">
        <v>24</v>
      </c>
      <c r="S49" s="85"/>
    </row>
    <row r="50" spans="1:24" ht="18" customHeight="1" x14ac:dyDescent="0.2">
      <c r="A50" s="21" t="s">
        <v>16</v>
      </c>
      <c r="B50" s="186" t="s">
        <v>81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7"/>
      <c r="S50" s="85"/>
    </row>
    <row r="51" spans="1:24" ht="27.6" customHeight="1" x14ac:dyDescent="0.2">
      <c r="A51" s="199" t="s">
        <v>16</v>
      </c>
      <c r="B51" s="247" t="s">
        <v>0</v>
      </c>
      <c r="C51" s="249" t="s">
        <v>82</v>
      </c>
      <c r="D51" s="249"/>
      <c r="E51" s="249"/>
      <c r="F51" s="211" t="s">
        <v>80</v>
      </c>
      <c r="G51" s="239"/>
      <c r="H51" s="240"/>
      <c r="I51" s="240"/>
      <c r="J51" s="240"/>
      <c r="K51" s="240"/>
      <c r="L51" s="212" t="s">
        <v>143</v>
      </c>
      <c r="M51" s="30" t="s">
        <v>49</v>
      </c>
      <c r="N51" s="30" t="s">
        <v>50</v>
      </c>
      <c r="O51" s="31" t="s">
        <v>17</v>
      </c>
      <c r="P51" s="31">
        <v>3</v>
      </c>
      <c r="Q51" s="31">
        <v>4</v>
      </c>
      <c r="R51" s="22">
        <v>5</v>
      </c>
      <c r="S51" s="85"/>
    </row>
    <row r="52" spans="1:24" ht="27.6" customHeight="1" x14ac:dyDescent="0.2">
      <c r="A52" s="200"/>
      <c r="B52" s="248"/>
      <c r="C52" s="250"/>
      <c r="D52" s="250"/>
      <c r="E52" s="250"/>
      <c r="F52" s="211"/>
      <c r="G52" s="244"/>
      <c r="H52" s="245"/>
      <c r="I52" s="245"/>
      <c r="J52" s="245"/>
      <c r="K52" s="245"/>
      <c r="L52" s="213"/>
      <c r="M52" s="30" t="s">
        <v>51</v>
      </c>
      <c r="N52" s="30" t="s">
        <v>52</v>
      </c>
      <c r="O52" s="31" t="s">
        <v>17</v>
      </c>
      <c r="P52" s="22">
        <v>21</v>
      </c>
      <c r="Q52" s="22">
        <v>21.5</v>
      </c>
      <c r="R52" s="22">
        <v>22</v>
      </c>
      <c r="S52" s="85"/>
    </row>
    <row r="53" spans="1:24" ht="25.5" x14ac:dyDescent="0.2">
      <c r="A53" s="200"/>
      <c r="B53" s="248"/>
      <c r="C53" s="250"/>
      <c r="D53" s="250"/>
      <c r="E53" s="250"/>
      <c r="F53" s="211"/>
      <c r="G53" s="241"/>
      <c r="H53" s="242"/>
      <c r="I53" s="242"/>
      <c r="J53" s="242"/>
      <c r="K53" s="242"/>
      <c r="L53" s="213"/>
      <c r="M53" s="30" t="s">
        <v>83</v>
      </c>
      <c r="N53" s="30" t="s">
        <v>75</v>
      </c>
      <c r="O53" s="31" t="s">
        <v>17</v>
      </c>
      <c r="P53" s="22">
        <v>5</v>
      </c>
      <c r="Q53" s="22">
        <v>4</v>
      </c>
      <c r="R53" s="22">
        <v>3.5</v>
      </c>
      <c r="S53" s="85"/>
    </row>
    <row r="54" spans="1:24" ht="25.5" x14ac:dyDescent="0.2">
      <c r="A54" s="200"/>
      <c r="B54" s="208" t="s">
        <v>0</v>
      </c>
      <c r="C54" s="214" t="s">
        <v>0</v>
      </c>
      <c r="D54" s="171" t="s">
        <v>172</v>
      </c>
      <c r="E54" s="172"/>
      <c r="F54" s="209" t="s">
        <v>67</v>
      </c>
      <c r="G54" s="283"/>
      <c r="H54" s="284"/>
      <c r="I54" s="284"/>
      <c r="J54" s="284"/>
      <c r="K54" s="284"/>
      <c r="L54" s="193" t="s">
        <v>24</v>
      </c>
      <c r="M54" s="51" t="s">
        <v>69</v>
      </c>
      <c r="N54" s="42" t="s">
        <v>71</v>
      </c>
      <c r="O54" s="5" t="s">
        <v>34</v>
      </c>
      <c r="P54" s="5">
        <v>25500</v>
      </c>
      <c r="Q54" s="5">
        <v>25800</v>
      </c>
      <c r="R54" s="5">
        <v>26000</v>
      </c>
      <c r="S54" s="85"/>
      <c r="T54" s="246"/>
      <c r="U54" s="246"/>
      <c r="V54" s="246"/>
      <c r="W54" s="246"/>
      <c r="X54" s="246"/>
    </row>
    <row r="55" spans="1:24" ht="25.5" x14ac:dyDescent="0.2">
      <c r="A55" s="200"/>
      <c r="B55" s="175"/>
      <c r="C55" s="215"/>
      <c r="D55" s="173"/>
      <c r="E55" s="174"/>
      <c r="F55" s="210"/>
      <c r="G55" s="285"/>
      <c r="H55" s="286"/>
      <c r="I55" s="286"/>
      <c r="J55" s="286"/>
      <c r="K55" s="286"/>
      <c r="L55" s="194"/>
      <c r="M55" s="51" t="s">
        <v>70</v>
      </c>
      <c r="N55" s="42" t="s">
        <v>72</v>
      </c>
      <c r="O55" s="5" t="s">
        <v>18</v>
      </c>
      <c r="P55" s="5">
        <v>620</v>
      </c>
      <c r="Q55" s="5">
        <v>630</v>
      </c>
      <c r="R55" s="5">
        <v>640</v>
      </c>
      <c r="S55" s="85"/>
      <c r="T55" s="60"/>
      <c r="U55" s="60"/>
      <c r="V55" s="60"/>
      <c r="W55" s="60"/>
      <c r="X55" s="60"/>
    </row>
    <row r="56" spans="1:24" ht="25.5" x14ac:dyDescent="0.2">
      <c r="A56" s="200"/>
      <c r="B56" s="175"/>
      <c r="C56" s="215"/>
      <c r="D56" s="173"/>
      <c r="E56" s="174"/>
      <c r="F56" s="210"/>
      <c r="G56" s="285"/>
      <c r="H56" s="286"/>
      <c r="I56" s="286"/>
      <c r="J56" s="286"/>
      <c r="K56" s="286"/>
      <c r="L56" s="194"/>
      <c r="M56" s="51" t="s">
        <v>73</v>
      </c>
      <c r="N56" s="42" t="s">
        <v>68</v>
      </c>
      <c r="O56" s="5" t="s">
        <v>18</v>
      </c>
      <c r="P56" s="5">
        <v>144000</v>
      </c>
      <c r="Q56" s="5">
        <v>144500</v>
      </c>
      <c r="R56" s="5">
        <v>144600</v>
      </c>
      <c r="S56" s="85"/>
      <c r="T56" s="60"/>
      <c r="U56" s="60"/>
      <c r="V56" s="60"/>
      <c r="W56" s="60"/>
      <c r="X56" s="60"/>
    </row>
    <row r="57" spans="1:24" ht="15" customHeight="1" x14ac:dyDescent="0.2">
      <c r="A57" s="200"/>
      <c r="B57" s="175"/>
      <c r="C57" s="198" t="s">
        <v>0</v>
      </c>
      <c r="D57" s="54">
        <v>191124934</v>
      </c>
      <c r="E57" s="55" t="s">
        <v>20</v>
      </c>
      <c r="F57" s="23" t="s">
        <v>24</v>
      </c>
      <c r="G57" s="9">
        <v>779.4</v>
      </c>
      <c r="H57" s="9"/>
      <c r="I57" s="124">
        <v>855.3</v>
      </c>
      <c r="J57" s="9">
        <v>988.6</v>
      </c>
      <c r="K57" s="9">
        <v>1100</v>
      </c>
      <c r="L57" s="64" t="s">
        <v>24</v>
      </c>
      <c r="M57" s="65"/>
      <c r="N57" s="40"/>
      <c r="O57" s="41"/>
      <c r="P57" s="66"/>
      <c r="Q57" s="66"/>
      <c r="R57" s="44"/>
      <c r="S57" s="85"/>
    </row>
    <row r="58" spans="1:24" ht="15" customHeight="1" x14ac:dyDescent="0.2">
      <c r="A58" s="200"/>
      <c r="B58" s="175"/>
      <c r="C58" s="198"/>
      <c r="D58" s="54">
        <v>191124934</v>
      </c>
      <c r="E58" s="67" t="s">
        <v>21</v>
      </c>
      <c r="F58" s="23" t="s">
        <v>24</v>
      </c>
      <c r="G58" s="9">
        <v>39.567999999999998</v>
      </c>
      <c r="H58" s="9"/>
      <c r="I58" s="124">
        <v>43.048000000000002</v>
      </c>
      <c r="J58" s="9">
        <v>47.3</v>
      </c>
      <c r="K58" s="9">
        <v>52</v>
      </c>
      <c r="L58" s="64" t="s">
        <v>24</v>
      </c>
      <c r="M58" s="65"/>
      <c r="N58" s="65"/>
      <c r="O58" s="41"/>
      <c r="P58" s="66"/>
      <c r="Q58" s="66"/>
      <c r="R58" s="44"/>
      <c r="S58" s="85"/>
    </row>
    <row r="59" spans="1:24" ht="15" customHeight="1" x14ac:dyDescent="0.2">
      <c r="A59" s="200"/>
      <c r="B59" s="175"/>
      <c r="C59" s="198"/>
      <c r="D59" s="54">
        <v>191124934</v>
      </c>
      <c r="E59" s="55" t="s">
        <v>23</v>
      </c>
      <c r="F59" s="23" t="s">
        <v>24</v>
      </c>
      <c r="G59" s="9">
        <v>4.5</v>
      </c>
      <c r="H59" s="9"/>
      <c r="I59" s="124">
        <v>5</v>
      </c>
      <c r="J59" s="9">
        <v>6</v>
      </c>
      <c r="K59" s="9">
        <v>7</v>
      </c>
      <c r="L59" s="64" t="s">
        <v>24</v>
      </c>
      <c r="M59" s="65"/>
      <c r="N59" s="40"/>
      <c r="O59" s="41"/>
      <c r="P59" s="66"/>
      <c r="Q59" s="66"/>
      <c r="R59" s="44"/>
      <c r="S59" s="85"/>
    </row>
    <row r="60" spans="1:24" x14ac:dyDescent="0.2">
      <c r="A60" s="200"/>
      <c r="B60" s="175"/>
      <c r="C60" s="198"/>
      <c r="D60" s="195" t="s">
        <v>26</v>
      </c>
      <c r="E60" s="196"/>
      <c r="F60" s="197"/>
      <c r="G60" s="25">
        <f>SUM(G57:G59)</f>
        <v>823.46799999999996</v>
      </c>
      <c r="H60" s="25">
        <f t="shared" ref="H60:K60" si="16">SUM(H57:H59)</f>
        <v>0</v>
      </c>
      <c r="I60" s="144">
        <f t="shared" si="16"/>
        <v>903.34799999999996</v>
      </c>
      <c r="J60" s="25">
        <f t="shared" si="16"/>
        <v>1041.9000000000001</v>
      </c>
      <c r="K60" s="25">
        <f t="shared" si="16"/>
        <v>1159</v>
      </c>
      <c r="L60" s="12" t="s">
        <v>24</v>
      </c>
      <c r="M60" s="26" t="s">
        <v>24</v>
      </c>
      <c r="N60" s="26" t="s">
        <v>24</v>
      </c>
      <c r="O60" s="26" t="s">
        <v>24</v>
      </c>
      <c r="P60" s="26" t="s">
        <v>24</v>
      </c>
      <c r="Q60" s="26" t="s">
        <v>24</v>
      </c>
      <c r="R60" s="26" t="s">
        <v>24</v>
      </c>
      <c r="S60" s="87">
        <f>(I60-G60)/G60</f>
        <v>9.7004376612084497E-2</v>
      </c>
    </row>
    <row r="61" spans="1:24" x14ac:dyDescent="0.2">
      <c r="A61" s="200"/>
      <c r="B61" s="175"/>
      <c r="C61" s="176" t="s">
        <v>16</v>
      </c>
      <c r="D61" s="171" t="s">
        <v>173</v>
      </c>
      <c r="E61" s="172"/>
      <c r="F61" s="209" t="s">
        <v>67</v>
      </c>
      <c r="G61" s="189"/>
      <c r="H61" s="190"/>
      <c r="I61" s="190"/>
      <c r="J61" s="190"/>
      <c r="K61" s="190"/>
      <c r="L61" s="193" t="s">
        <v>24</v>
      </c>
      <c r="M61" s="51" t="s">
        <v>85</v>
      </c>
      <c r="N61" s="42" t="s">
        <v>53</v>
      </c>
      <c r="O61" s="5" t="s">
        <v>18</v>
      </c>
      <c r="P61" s="70">
        <v>4</v>
      </c>
      <c r="Q61" s="70">
        <v>4</v>
      </c>
      <c r="R61" s="70">
        <v>5</v>
      </c>
      <c r="S61" s="85"/>
      <c r="T61" s="238"/>
      <c r="U61" s="238"/>
      <c r="V61" s="238"/>
      <c r="W61" s="238"/>
      <c r="X61" s="238"/>
    </row>
    <row r="62" spans="1:24" ht="25.5" x14ac:dyDescent="0.2">
      <c r="A62" s="200"/>
      <c r="B62" s="175"/>
      <c r="C62" s="177"/>
      <c r="D62" s="173"/>
      <c r="E62" s="174"/>
      <c r="F62" s="210"/>
      <c r="G62" s="191"/>
      <c r="H62" s="192"/>
      <c r="I62" s="192"/>
      <c r="J62" s="192"/>
      <c r="K62" s="192"/>
      <c r="L62" s="194"/>
      <c r="M62" s="51" t="s">
        <v>86</v>
      </c>
      <c r="N62" s="42" t="s">
        <v>106</v>
      </c>
      <c r="O62" s="5" t="s">
        <v>18</v>
      </c>
      <c r="P62" s="70">
        <v>59000</v>
      </c>
      <c r="Q62" s="70">
        <v>60000</v>
      </c>
      <c r="R62" s="70">
        <v>62000</v>
      </c>
      <c r="S62" s="85"/>
      <c r="T62" s="61"/>
      <c r="U62" s="61"/>
      <c r="V62" s="61"/>
      <c r="W62" s="61"/>
      <c r="X62" s="61"/>
    </row>
    <row r="63" spans="1:24" x14ac:dyDescent="0.2">
      <c r="A63" s="200"/>
      <c r="B63" s="175"/>
      <c r="C63" s="177"/>
      <c r="D63" s="173"/>
      <c r="E63" s="174"/>
      <c r="F63" s="210"/>
      <c r="G63" s="191"/>
      <c r="H63" s="192"/>
      <c r="I63" s="192"/>
      <c r="J63" s="192"/>
      <c r="K63" s="192"/>
      <c r="L63" s="194"/>
      <c r="M63" s="51" t="s">
        <v>87</v>
      </c>
      <c r="N63" s="42" t="s">
        <v>54</v>
      </c>
      <c r="O63" s="5" t="s">
        <v>18</v>
      </c>
      <c r="P63" s="70">
        <v>4</v>
      </c>
      <c r="Q63" s="70">
        <v>4</v>
      </c>
      <c r="R63" s="70">
        <v>5</v>
      </c>
      <c r="S63" s="85"/>
      <c r="T63" s="61"/>
      <c r="U63" s="61"/>
      <c r="V63" s="61"/>
      <c r="W63" s="61"/>
      <c r="X63" s="61"/>
    </row>
    <row r="64" spans="1:24" ht="25.5" x14ac:dyDescent="0.2">
      <c r="A64" s="200"/>
      <c r="B64" s="175"/>
      <c r="C64" s="177"/>
      <c r="D64" s="173"/>
      <c r="E64" s="174"/>
      <c r="F64" s="210"/>
      <c r="G64" s="191"/>
      <c r="H64" s="192"/>
      <c r="I64" s="192"/>
      <c r="J64" s="192"/>
      <c r="K64" s="192"/>
      <c r="L64" s="194"/>
      <c r="M64" s="51" t="s">
        <v>88</v>
      </c>
      <c r="N64" s="42" t="s">
        <v>74</v>
      </c>
      <c r="O64" s="5" t="s">
        <v>18</v>
      </c>
      <c r="P64" s="70">
        <v>40</v>
      </c>
      <c r="Q64" s="70">
        <v>50</v>
      </c>
      <c r="R64" s="70">
        <v>55</v>
      </c>
      <c r="S64" s="85"/>
    </row>
    <row r="65" spans="1:24" ht="15" customHeight="1" x14ac:dyDescent="0.2">
      <c r="A65" s="200"/>
      <c r="B65" s="175"/>
      <c r="C65" s="198" t="s">
        <v>16</v>
      </c>
      <c r="D65" s="45">
        <v>304159540</v>
      </c>
      <c r="E65" s="46" t="s">
        <v>20</v>
      </c>
      <c r="F65" s="49"/>
      <c r="G65" s="9">
        <v>123.6</v>
      </c>
      <c r="H65" s="9"/>
      <c r="I65" s="124">
        <v>136.5</v>
      </c>
      <c r="J65" s="9">
        <v>166</v>
      </c>
      <c r="K65" s="9">
        <v>180</v>
      </c>
      <c r="L65" s="24" t="s">
        <v>24</v>
      </c>
      <c r="M65" s="39"/>
      <c r="N65" s="40"/>
      <c r="O65" s="41"/>
      <c r="P65" s="43"/>
      <c r="Q65" s="43"/>
      <c r="R65" s="44"/>
      <c r="S65" s="85"/>
    </row>
    <row r="66" spans="1:24" ht="15" customHeight="1" x14ac:dyDescent="0.2">
      <c r="A66" s="200"/>
      <c r="B66" s="175"/>
      <c r="C66" s="198"/>
      <c r="D66" s="45">
        <v>304159540</v>
      </c>
      <c r="E66" s="46" t="s">
        <v>23</v>
      </c>
      <c r="F66" s="49"/>
      <c r="G66" s="9">
        <v>8</v>
      </c>
      <c r="H66" s="9"/>
      <c r="I66" s="124">
        <v>7.5</v>
      </c>
      <c r="J66" s="9">
        <v>8</v>
      </c>
      <c r="K66" s="9">
        <v>8.5</v>
      </c>
      <c r="L66" s="24" t="s">
        <v>24</v>
      </c>
      <c r="M66" s="39"/>
      <c r="N66" s="48"/>
      <c r="O66" s="41"/>
      <c r="P66" s="43"/>
      <c r="Q66" s="43"/>
      <c r="R66" s="44"/>
      <c r="S66" s="85"/>
    </row>
    <row r="67" spans="1:24" x14ac:dyDescent="0.2">
      <c r="A67" s="200"/>
      <c r="B67" s="175"/>
      <c r="C67" s="226"/>
      <c r="D67" s="195" t="s">
        <v>26</v>
      </c>
      <c r="E67" s="196"/>
      <c r="F67" s="197"/>
      <c r="G67" s="25">
        <f>SUM(G65:G66)</f>
        <v>131.6</v>
      </c>
      <c r="H67" s="25">
        <f t="shared" ref="H67:K67" si="17">SUM(H65:H66)</f>
        <v>0</v>
      </c>
      <c r="I67" s="144">
        <f t="shared" si="17"/>
        <v>144</v>
      </c>
      <c r="J67" s="25">
        <f t="shared" si="17"/>
        <v>174</v>
      </c>
      <c r="K67" s="25">
        <f t="shared" si="17"/>
        <v>188.5</v>
      </c>
      <c r="L67" s="12" t="s">
        <v>24</v>
      </c>
      <c r="M67" s="26" t="s">
        <v>24</v>
      </c>
      <c r="N67" s="26" t="s">
        <v>24</v>
      </c>
      <c r="O67" s="26" t="s">
        <v>24</v>
      </c>
      <c r="P67" s="26" t="s">
        <v>24</v>
      </c>
      <c r="Q67" s="26" t="s">
        <v>24</v>
      </c>
      <c r="R67" s="26" t="s">
        <v>24</v>
      </c>
      <c r="S67" s="87">
        <f>(I67-G67)/G67</f>
        <v>9.4224924012158096E-2</v>
      </c>
    </row>
    <row r="68" spans="1:24" ht="25.5" x14ac:dyDescent="0.2">
      <c r="A68" s="200"/>
      <c r="B68" s="175"/>
      <c r="C68" s="176" t="s">
        <v>31</v>
      </c>
      <c r="D68" s="171" t="s">
        <v>84</v>
      </c>
      <c r="E68" s="172"/>
      <c r="F68" s="210" t="s">
        <v>67</v>
      </c>
      <c r="G68" s="191"/>
      <c r="H68" s="192"/>
      <c r="I68" s="192"/>
      <c r="J68" s="192"/>
      <c r="K68" s="192"/>
      <c r="L68" s="243" t="s">
        <v>24</v>
      </c>
      <c r="M68" s="51" t="s">
        <v>121</v>
      </c>
      <c r="N68" s="42" t="s">
        <v>76</v>
      </c>
      <c r="O68" s="5" t="s">
        <v>18</v>
      </c>
      <c r="P68" s="69">
        <v>800</v>
      </c>
      <c r="Q68" s="69">
        <v>820</v>
      </c>
      <c r="R68" s="69">
        <v>850</v>
      </c>
      <c r="S68" s="85"/>
      <c r="T68" s="61"/>
      <c r="U68" s="61"/>
      <c r="V68" s="61"/>
      <c r="W68" s="61"/>
      <c r="X68" s="61"/>
    </row>
    <row r="69" spans="1:24" ht="25.5" x14ac:dyDescent="0.2">
      <c r="A69" s="200"/>
      <c r="B69" s="175"/>
      <c r="C69" s="177"/>
      <c r="D69" s="173"/>
      <c r="E69" s="174"/>
      <c r="F69" s="210"/>
      <c r="G69" s="191"/>
      <c r="H69" s="192"/>
      <c r="I69" s="192"/>
      <c r="J69" s="192"/>
      <c r="K69" s="192"/>
      <c r="L69" s="243"/>
      <c r="M69" s="51" t="s">
        <v>122</v>
      </c>
      <c r="N69" s="42" t="s">
        <v>108</v>
      </c>
      <c r="O69" s="5" t="s">
        <v>109</v>
      </c>
      <c r="P69" s="5">
        <v>55000</v>
      </c>
      <c r="Q69" s="5">
        <v>57000</v>
      </c>
      <c r="R69" s="5">
        <v>59000</v>
      </c>
      <c r="S69" s="85"/>
      <c r="T69" s="254"/>
      <c r="U69" s="255"/>
      <c r="V69" s="255"/>
      <c r="W69" s="61"/>
      <c r="X69" s="61"/>
    </row>
    <row r="70" spans="1:24" x14ac:dyDescent="0.2">
      <c r="A70" s="200"/>
      <c r="B70" s="175"/>
      <c r="C70" s="177"/>
      <c r="D70" s="173"/>
      <c r="E70" s="174"/>
      <c r="F70" s="210"/>
      <c r="G70" s="191"/>
      <c r="H70" s="192"/>
      <c r="I70" s="192"/>
      <c r="J70" s="192"/>
      <c r="K70" s="192"/>
      <c r="L70" s="243"/>
      <c r="M70" s="51" t="s">
        <v>123</v>
      </c>
      <c r="N70" s="42" t="s">
        <v>110</v>
      </c>
      <c r="O70" s="5" t="s">
        <v>18</v>
      </c>
      <c r="P70" s="5">
        <v>14000</v>
      </c>
      <c r="Q70" s="5">
        <v>14200</v>
      </c>
      <c r="R70" s="5">
        <v>14400</v>
      </c>
      <c r="S70" s="85"/>
      <c r="T70" s="254"/>
      <c r="U70" s="255"/>
      <c r="V70" s="255"/>
      <c r="W70" s="61"/>
      <c r="X70" s="61"/>
    </row>
    <row r="71" spans="1:24" ht="25.5" x14ac:dyDescent="0.2">
      <c r="A71" s="200"/>
      <c r="B71" s="175"/>
      <c r="C71" s="178"/>
      <c r="D71" s="236"/>
      <c r="E71" s="237"/>
      <c r="F71" s="210"/>
      <c r="G71" s="191"/>
      <c r="H71" s="192"/>
      <c r="I71" s="192"/>
      <c r="J71" s="192"/>
      <c r="K71" s="192"/>
      <c r="L71" s="243"/>
      <c r="M71" s="51" t="s">
        <v>124</v>
      </c>
      <c r="N71" s="42" t="s">
        <v>44</v>
      </c>
      <c r="O71" s="5" t="s">
        <v>18</v>
      </c>
      <c r="P71" s="69">
        <v>3</v>
      </c>
      <c r="Q71" s="69">
        <v>3</v>
      </c>
      <c r="R71" s="69">
        <v>3</v>
      </c>
      <c r="S71" s="85"/>
    </row>
    <row r="72" spans="1:24" ht="15" customHeight="1" x14ac:dyDescent="0.2">
      <c r="A72" s="200"/>
      <c r="B72" s="175"/>
      <c r="C72" s="198" t="s">
        <v>31</v>
      </c>
      <c r="D72" s="45">
        <v>191123113</v>
      </c>
      <c r="E72" s="46" t="s">
        <v>20</v>
      </c>
      <c r="F72" s="23" t="s">
        <v>24</v>
      </c>
      <c r="G72" s="9">
        <v>549.5</v>
      </c>
      <c r="H72" s="9"/>
      <c r="I72" s="124">
        <v>627.9</v>
      </c>
      <c r="J72" s="9">
        <v>660</v>
      </c>
      <c r="K72" s="9">
        <v>680</v>
      </c>
      <c r="L72" s="24" t="s">
        <v>24</v>
      </c>
      <c r="M72" s="39"/>
      <c r="N72" s="40"/>
      <c r="O72" s="41"/>
      <c r="P72" s="43"/>
      <c r="Q72" s="43"/>
      <c r="R72" s="44"/>
      <c r="S72" s="85"/>
    </row>
    <row r="73" spans="1:24" ht="15" customHeight="1" x14ac:dyDescent="0.2">
      <c r="A73" s="200"/>
      <c r="B73" s="175"/>
      <c r="C73" s="198"/>
      <c r="D73" s="45">
        <v>191123113</v>
      </c>
      <c r="E73" s="46" t="s">
        <v>23</v>
      </c>
      <c r="F73" s="23" t="s">
        <v>24</v>
      </c>
      <c r="G73" s="9">
        <v>108</v>
      </c>
      <c r="H73" s="9"/>
      <c r="I73" s="124">
        <v>100</v>
      </c>
      <c r="J73" s="9">
        <v>110</v>
      </c>
      <c r="K73" s="9">
        <v>120</v>
      </c>
      <c r="L73" s="24" t="s">
        <v>24</v>
      </c>
      <c r="M73" s="39"/>
      <c r="N73" s="39"/>
      <c r="O73" s="41"/>
      <c r="P73" s="43"/>
      <c r="Q73" s="43"/>
      <c r="R73" s="44"/>
      <c r="S73" s="85"/>
    </row>
    <row r="74" spans="1:24" x14ac:dyDescent="0.2">
      <c r="A74" s="200"/>
      <c r="B74" s="175"/>
      <c r="C74" s="198"/>
      <c r="D74" s="195" t="s">
        <v>26</v>
      </c>
      <c r="E74" s="196"/>
      <c r="F74" s="197"/>
      <c r="G74" s="25">
        <f>SUM(G72:G73)</f>
        <v>657.5</v>
      </c>
      <c r="H74" s="25">
        <f t="shared" ref="H74" si="18">SUM(H72:H73)</f>
        <v>0</v>
      </c>
      <c r="I74" s="144">
        <f t="shared" ref="I74" si="19">SUM(I72:I73)</f>
        <v>727.9</v>
      </c>
      <c r="J74" s="25">
        <f t="shared" ref="J74" si="20">SUM(J72:J73)</f>
        <v>770</v>
      </c>
      <c r="K74" s="25">
        <f t="shared" ref="K74" si="21">SUM(K72:K73)</f>
        <v>800</v>
      </c>
      <c r="L74" s="12" t="s">
        <v>24</v>
      </c>
      <c r="M74" s="26" t="s">
        <v>24</v>
      </c>
      <c r="N74" s="26" t="s">
        <v>24</v>
      </c>
      <c r="O74" s="26" t="s">
        <v>24</v>
      </c>
      <c r="P74" s="26" t="s">
        <v>24</v>
      </c>
      <c r="Q74" s="26" t="s">
        <v>24</v>
      </c>
      <c r="R74" s="26" t="s">
        <v>24</v>
      </c>
      <c r="S74" s="87">
        <f>(I74-G74)/G74</f>
        <v>0.10707224334600757</v>
      </c>
    </row>
    <row r="75" spans="1:24" ht="13.5" x14ac:dyDescent="0.2">
      <c r="A75" s="200"/>
      <c r="B75" s="175"/>
      <c r="C75" s="62" t="s">
        <v>32</v>
      </c>
      <c r="D75" s="171" t="s">
        <v>55</v>
      </c>
      <c r="E75" s="172"/>
      <c r="F75" s="52" t="s">
        <v>67</v>
      </c>
      <c r="G75" s="251"/>
      <c r="H75" s="252"/>
      <c r="I75" s="252"/>
      <c r="J75" s="252"/>
      <c r="K75" s="252"/>
      <c r="L75" s="24" t="s">
        <v>24</v>
      </c>
      <c r="M75" s="51" t="s">
        <v>89</v>
      </c>
      <c r="N75" s="42" t="s">
        <v>56</v>
      </c>
      <c r="O75" s="5" t="s">
        <v>57</v>
      </c>
      <c r="P75" s="69">
        <v>57.32</v>
      </c>
      <c r="Q75" s="69">
        <v>57.32</v>
      </c>
      <c r="R75" s="69">
        <v>57.32</v>
      </c>
      <c r="S75" s="85"/>
      <c r="T75" s="238"/>
      <c r="U75" s="238"/>
      <c r="V75" s="238"/>
      <c r="W75" s="238"/>
      <c r="X75" s="238"/>
    </row>
    <row r="76" spans="1:24" ht="15" customHeight="1" x14ac:dyDescent="0.2">
      <c r="A76" s="200"/>
      <c r="B76" s="175"/>
      <c r="C76" s="198" t="s">
        <v>32</v>
      </c>
      <c r="D76" s="45">
        <v>191123113</v>
      </c>
      <c r="E76" s="46" t="s">
        <v>20</v>
      </c>
      <c r="F76" s="23" t="s">
        <v>24</v>
      </c>
      <c r="G76" s="9">
        <v>37.299999999999997</v>
      </c>
      <c r="H76" s="9"/>
      <c r="I76" s="124">
        <v>40</v>
      </c>
      <c r="J76" s="9">
        <v>85</v>
      </c>
      <c r="K76" s="9">
        <v>92</v>
      </c>
      <c r="L76" s="24" t="s">
        <v>24</v>
      </c>
      <c r="M76" s="39"/>
      <c r="N76" s="40"/>
      <c r="O76" s="41"/>
      <c r="P76" s="43"/>
      <c r="Q76" s="43"/>
      <c r="R76" s="44"/>
      <c r="S76" s="85"/>
    </row>
    <row r="77" spans="1:24" x14ac:dyDescent="0.2">
      <c r="A77" s="200"/>
      <c r="B77" s="175"/>
      <c r="C77" s="198"/>
      <c r="D77" s="195" t="s">
        <v>26</v>
      </c>
      <c r="E77" s="196"/>
      <c r="F77" s="197"/>
      <c r="G77" s="68">
        <f>SUM(G76:G76)</f>
        <v>37.299999999999997</v>
      </c>
      <c r="H77" s="68">
        <f t="shared" ref="H77:K77" si="22">SUM(H76:H76)</f>
        <v>0</v>
      </c>
      <c r="I77" s="148">
        <f t="shared" si="22"/>
        <v>40</v>
      </c>
      <c r="J77" s="68">
        <f t="shared" si="22"/>
        <v>85</v>
      </c>
      <c r="K77" s="68">
        <f t="shared" si="22"/>
        <v>92</v>
      </c>
      <c r="L77" s="12" t="s">
        <v>24</v>
      </c>
      <c r="M77" s="26" t="s">
        <v>24</v>
      </c>
      <c r="N77" s="26" t="s">
        <v>24</v>
      </c>
      <c r="O77" s="26" t="s">
        <v>24</v>
      </c>
      <c r="P77" s="26" t="s">
        <v>24</v>
      </c>
      <c r="Q77" s="26" t="s">
        <v>24</v>
      </c>
      <c r="R77" s="26" t="s">
        <v>24</v>
      </c>
      <c r="S77" s="87">
        <f>(I77-G77)/G77</f>
        <v>7.238605898123332E-2</v>
      </c>
    </row>
    <row r="78" spans="1:24" ht="25.5" x14ac:dyDescent="0.2">
      <c r="A78" s="200"/>
      <c r="B78" s="161"/>
      <c r="C78" s="56" t="s">
        <v>33</v>
      </c>
      <c r="D78" s="171" t="s">
        <v>64</v>
      </c>
      <c r="E78" s="172"/>
      <c r="F78" s="162" t="s">
        <v>67</v>
      </c>
      <c r="G78" s="189"/>
      <c r="H78" s="190"/>
      <c r="I78" s="190"/>
      <c r="J78" s="190"/>
      <c r="K78" s="190"/>
      <c r="L78" s="47" t="s">
        <v>24</v>
      </c>
      <c r="M78" s="51" t="s">
        <v>195</v>
      </c>
      <c r="N78" s="42" t="s">
        <v>63</v>
      </c>
      <c r="O78" s="5" t="s">
        <v>18</v>
      </c>
      <c r="P78" s="5">
        <v>0</v>
      </c>
      <c r="Q78" s="5">
        <v>0</v>
      </c>
      <c r="R78" s="5">
        <v>0</v>
      </c>
      <c r="S78" s="85"/>
    </row>
    <row r="79" spans="1:24" x14ac:dyDescent="0.2">
      <c r="A79" s="200"/>
      <c r="B79" s="161"/>
      <c r="C79" s="235" t="s">
        <v>33</v>
      </c>
      <c r="D79" s="54">
        <v>191123113</v>
      </c>
      <c r="E79" s="55" t="s">
        <v>20</v>
      </c>
      <c r="F79" s="23" t="s">
        <v>24</v>
      </c>
      <c r="G79" s="9">
        <v>40</v>
      </c>
      <c r="H79" s="9"/>
      <c r="I79" s="124">
        <v>0</v>
      </c>
      <c r="J79" s="9">
        <v>0</v>
      </c>
      <c r="K79" s="9">
        <v>0</v>
      </c>
      <c r="L79" s="24" t="s">
        <v>24</v>
      </c>
      <c r="M79" s="74"/>
      <c r="N79" s="75"/>
      <c r="O79" s="76"/>
      <c r="P79" s="77"/>
      <c r="Q79" s="77"/>
      <c r="R79" s="5"/>
      <c r="S79" s="85"/>
    </row>
    <row r="80" spans="1:24" x14ac:dyDescent="0.2">
      <c r="A80" s="200"/>
      <c r="B80" s="161"/>
      <c r="C80" s="235"/>
      <c r="D80" s="232" t="s">
        <v>26</v>
      </c>
      <c r="E80" s="233"/>
      <c r="F80" s="234"/>
      <c r="G80" s="68">
        <f>SUM(G79:G79)</f>
        <v>40</v>
      </c>
      <c r="H80" s="68">
        <f t="shared" ref="H80:K80" si="23">SUM(H79:H79)</f>
        <v>0</v>
      </c>
      <c r="I80" s="148">
        <f t="shared" si="23"/>
        <v>0</v>
      </c>
      <c r="J80" s="68">
        <f t="shared" si="23"/>
        <v>0</v>
      </c>
      <c r="K80" s="68">
        <f t="shared" si="23"/>
        <v>0</v>
      </c>
      <c r="L80" s="12" t="s">
        <v>24</v>
      </c>
      <c r="M80" s="26" t="s">
        <v>24</v>
      </c>
      <c r="N80" s="26" t="s">
        <v>24</v>
      </c>
      <c r="O80" s="26" t="s">
        <v>24</v>
      </c>
      <c r="P80" s="26" t="s">
        <v>24</v>
      </c>
      <c r="Q80" s="26" t="s">
        <v>24</v>
      </c>
      <c r="R80" s="26" t="s">
        <v>24</v>
      </c>
      <c r="S80" s="87">
        <f>(I80-G80)/G80</f>
        <v>-1</v>
      </c>
    </row>
    <row r="81" spans="1:24" ht="21" customHeight="1" x14ac:dyDescent="0.2">
      <c r="A81" s="225"/>
      <c r="B81" s="50" t="s">
        <v>0</v>
      </c>
      <c r="C81" s="181" t="s">
        <v>2</v>
      </c>
      <c r="D81" s="181"/>
      <c r="E81" s="181"/>
      <c r="F81" s="182"/>
      <c r="G81" s="27">
        <f>G74+G77+G67+G60+G80</f>
        <v>1689.8679999999999</v>
      </c>
      <c r="H81" s="27">
        <f t="shared" ref="H81:K81" si="24">H74+H77+H67+H60+H80</f>
        <v>0</v>
      </c>
      <c r="I81" s="27">
        <f t="shared" si="24"/>
        <v>1815.248</v>
      </c>
      <c r="J81" s="27">
        <f t="shared" si="24"/>
        <v>2070.9</v>
      </c>
      <c r="K81" s="27">
        <f t="shared" si="24"/>
        <v>2239.5</v>
      </c>
      <c r="L81" s="28" t="s">
        <v>24</v>
      </c>
      <c r="M81" s="29" t="s">
        <v>24</v>
      </c>
      <c r="N81" s="29" t="s">
        <v>24</v>
      </c>
      <c r="O81" s="29" t="s">
        <v>24</v>
      </c>
      <c r="P81" s="29" t="s">
        <v>24</v>
      </c>
      <c r="Q81" s="29" t="s">
        <v>24</v>
      </c>
      <c r="R81" s="29" t="s">
        <v>24</v>
      </c>
      <c r="S81" s="85"/>
    </row>
    <row r="82" spans="1:24" ht="15" customHeight="1" x14ac:dyDescent="0.2">
      <c r="A82" s="71" t="s">
        <v>16</v>
      </c>
      <c r="B82" s="183" t="s">
        <v>11</v>
      </c>
      <c r="C82" s="184"/>
      <c r="D82" s="184"/>
      <c r="E82" s="184"/>
      <c r="F82" s="184"/>
      <c r="G82" s="33">
        <f>G81</f>
        <v>1689.8679999999999</v>
      </c>
      <c r="H82" s="33">
        <f t="shared" ref="H82:K82" si="25">H81</f>
        <v>0</v>
      </c>
      <c r="I82" s="147">
        <f t="shared" si="25"/>
        <v>1815.248</v>
      </c>
      <c r="J82" s="33">
        <f t="shared" si="25"/>
        <v>2070.9</v>
      </c>
      <c r="K82" s="33">
        <f t="shared" si="25"/>
        <v>2239.5</v>
      </c>
      <c r="L82" s="34" t="s">
        <v>24</v>
      </c>
      <c r="M82" s="35" t="s">
        <v>24</v>
      </c>
      <c r="N82" s="35" t="s">
        <v>24</v>
      </c>
      <c r="O82" s="35" t="s">
        <v>24</v>
      </c>
      <c r="P82" s="35" t="s">
        <v>24</v>
      </c>
      <c r="Q82" s="35" t="s">
        <v>24</v>
      </c>
      <c r="R82" s="35" t="s">
        <v>24</v>
      </c>
      <c r="S82" s="85"/>
    </row>
    <row r="83" spans="1:24" ht="18" customHeight="1" x14ac:dyDescent="0.2">
      <c r="A83" s="72" t="s">
        <v>31</v>
      </c>
      <c r="B83" s="185" t="s">
        <v>58</v>
      </c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7"/>
      <c r="S83" s="85"/>
    </row>
    <row r="84" spans="1:24" ht="38.25" x14ac:dyDescent="0.2">
      <c r="A84" s="199" t="s">
        <v>31</v>
      </c>
      <c r="B84" s="63" t="s">
        <v>0</v>
      </c>
      <c r="C84" s="249" t="s">
        <v>107</v>
      </c>
      <c r="D84" s="249"/>
      <c r="E84" s="249"/>
      <c r="F84" s="79" t="s">
        <v>111</v>
      </c>
      <c r="G84" s="179"/>
      <c r="H84" s="180"/>
      <c r="I84" s="180"/>
      <c r="J84" s="180"/>
      <c r="K84" s="180"/>
      <c r="L84" s="80" t="s">
        <v>113</v>
      </c>
      <c r="M84" s="30" t="s">
        <v>90</v>
      </c>
      <c r="N84" s="30" t="s">
        <v>77</v>
      </c>
      <c r="O84" s="31" t="s">
        <v>17</v>
      </c>
      <c r="P84" s="31">
        <v>3</v>
      </c>
      <c r="Q84" s="31">
        <v>4</v>
      </c>
      <c r="R84" s="22">
        <v>4</v>
      </c>
      <c r="S84" s="85"/>
    </row>
    <row r="85" spans="1:24" ht="13.5" x14ac:dyDescent="0.2">
      <c r="A85" s="200"/>
      <c r="B85" s="208" t="s">
        <v>0</v>
      </c>
      <c r="C85" s="53" t="s">
        <v>0</v>
      </c>
      <c r="D85" s="171" t="s">
        <v>59</v>
      </c>
      <c r="E85" s="172"/>
      <c r="F85" s="52" t="s">
        <v>112</v>
      </c>
      <c r="G85" s="189"/>
      <c r="H85" s="190"/>
      <c r="I85" s="190"/>
      <c r="J85" s="190"/>
      <c r="K85" s="190"/>
      <c r="L85" s="64" t="s">
        <v>137</v>
      </c>
      <c r="M85" s="51" t="s">
        <v>116</v>
      </c>
      <c r="N85" s="42" t="s">
        <v>78</v>
      </c>
      <c r="O85" s="5" t="s">
        <v>18</v>
      </c>
      <c r="P85" s="5">
        <v>40</v>
      </c>
      <c r="Q85" s="5">
        <v>45</v>
      </c>
      <c r="R85" s="5">
        <v>45</v>
      </c>
      <c r="S85" s="85"/>
      <c r="T85" s="238"/>
      <c r="U85" s="238"/>
      <c r="V85" s="238"/>
      <c r="W85" s="238"/>
      <c r="X85" s="238"/>
    </row>
    <row r="86" spans="1:24" ht="15" customHeight="1" x14ac:dyDescent="0.2">
      <c r="A86" s="200"/>
      <c r="B86" s="175"/>
      <c r="C86" s="235" t="s">
        <v>0</v>
      </c>
      <c r="D86" s="54">
        <v>188714469</v>
      </c>
      <c r="E86" s="55" t="s">
        <v>20</v>
      </c>
      <c r="F86" s="23" t="s">
        <v>24</v>
      </c>
      <c r="G86" s="9">
        <v>30</v>
      </c>
      <c r="H86" s="9"/>
      <c r="I86" s="124">
        <v>40</v>
      </c>
      <c r="J86" s="9">
        <v>85</v>
      </c>
      <c r="K86" s="9">
        <v>90</v>
      </c>
      <c r="L86" s="24" t="s">
        <v>24</v>
      </c>
      <c r="M86" s="39"/>
      <c r="N86" s="40"/>
      <c r="O86" s="41"/>
      <c r="P86" s="43"/>
      <c r="Q86" s="43"/>
      <c r="R86" s="44"/>
      <c r="S86" s="85"/>
    </row>
    <row r="87" spans="1:24" x14ac:dyDescent="0.2">
      <c r="A87" s="200"/>
      <c r="B87" s="175"/>
      <c r="C87" s="235"/>
      <c r="D87" s="232" t="s">
        <v>26</v>
      </c>
      <c r="E87" s="233"/>
      <c r="F87" s="234"/>
      <c r="G87" s="25">
        <f>SUM(G86:G86)</f>
        <v>30</v>
      </c>
      <c r="H87" s="25">
        <f t="shared" ref="H87:K87" si="26">SUM(H86:H86)</f>
        <v>0</v>
      </c>
      <c r="I87" s="144">
        <f t="shared" si="26"/>
        <v>40</v>
      </c>
      <c r="J87" s="25">
        <f t="shared" si="26"/>
        <v>85</v>
      </c>
      <c r="K87" s="25">
        <f t="shared" si="26"/>
        <v>90</v>
      </c>
      <c r="L87" s="12" t="s">
        <v>24</v>
      </c>
      <c r="M87" s="26" t="s">
        <v>24</v>
      </c>
      <c r="N87" s="26" t="s">
        <v>24</v>
      </c>
      <c r="O87" s="26" t="s">
        <v>24</v>
      </c>
      <c r="P87" s="26" t="s">
        <v>24</v>
      </c>
      <c r="Q87" s="26" t="s">
        <v>24</v>
      </c>
      <c r="R87" s="26" t="s">
        <v>24</v>
      </c>
      <c r="S87" s="87">
        <f>(I87-G87)/G87</f>
        <v>0.33333333333333331</v>
      </c>
    </row>
    <row r="88" spans="1:24" ht="25.5" x14ac:dyDescent="0.2">
      <c r="A88" s="200"/>
      <c r="B88" s="175"/>
      <c r="C88" s="56" t="s">
        <v>16</v>
      </c>
      <c r="D88" s="171" t="s">
        <v>60</v>
      </c>
      <c r="E88" s="172"/>
      <c r="F88" s="52" t="s">
        <v>67</v>
      </c>
      <c r="G88" s="189"/>
      <c r="H88" s="190"/>
      <c r="I88" s="190"/>
      <c r="J88" s="190"/>
      <c r="K88" s="190"/>
      <c r="L88" s="47" t="s">
        <v>24</v>
      </c>
      <c r="M88" s="51" t="s">
        <v>91</v>
      </c>
      <c r="N88" s="42" t="s">
        <v>61</v>
      </c>
      <c r="O88" s="5" t="s">
        <v>18</v>
      </c>
      <c r="P88" s="5">
        <v>2</v>
      </c>
      <c r="Q88" s="5">
        <v>1</v>
      </c>
      <c r="R88" s="5">
        <v>0</v>
      </c>
      <c r="S88" s="85"/>
      <c r="T88" s="238"/>
      <c r="U88" s="238"/>
      <c r="V88" s="238"/>
      <c r="W88" s="238"/>
      <c r="X88" s="238"/>
    </row>
    <row r="89" spans="1:24" ht="15" customHeight="1" x14ac:dyDescent="0.2">
      <c r="A89" s="200"/>
      <c r="B89" s="175"/>
      <c r="C89" s="235" t="s">
        <v>16</v>
      </c>
      <c r="D89" s="54">
        <v>188714469</v>
      </c>
      <c r="E89" s="55" t="s">
        <v>20</v>
      </c>
      <c r="F89" s="23" t="s">
        <v>24</v>
      </c>
      <c r="G89" s="9">
        <v>5</v>
      </c>
      <c r="H89" s="9"/>
      <c r="I89" s="124">
        <v>25</v>
      </c>
      <c r="J89" s="9">
        <v>10</v>
      </c>
      <c r="K89" s="9">
        <v>10</v>
      </c>
      <c r="L89" s="24" t="s">
        <v>24</v>
      </c>
      <c r="M89" s="39"/>
      <c r="N89" s="40"/>
      <c r="O89" s="41"/>
      <c r="P89" s="43"/>
      <c r="Q89" s="43"/>
      <c r="R89" s="44"/>
      <c r="S89" s="85"/>
    </row>
    <row r="90" spans="1:24" x14ac:dyDescent="0.2">
      <c r="A90" s="200"/>
      <c r="B90" s="175"/>
      <c r="C90" s="235"/>
      <c r="D90" s="232" t="s">
        <v>26</v>
      </c>
      <c r="E90" s="233"/>
      <c r="F90" s="234"/>
      <c r="G90" s="25">
        <f>SUM(G89:G89)</f>
        <v>5</v>
      </c>
      <c r="H90" s="25">
        <f t="shared" ref="H90" si="27">SUM(H89:H89)</f>
        <v>0</v>
      </c>
      <c r="I90" s="144">
        <f t="shared" ref="I90" si="28">SUM(I89:I89)</f>
        <v>25</v>
      </c>
      <c r="J90" s="25">
        <f t="shared" ref="J90" si="29">SUM(J89:J89)</f>
        <v>10</v>
      </c>
      <c r="K90" s="25">
        <f t="shared" ref="K90" si="30">SUM(K89:K89)</f>
        <v>10</v>
      </c>
      <c r="L90" s="12" t="s">
        <v>24</v>
      </c>
      <c r="M90" s="26" t="s">
        <v>24</v>
      </c>
      <c r="N90" s="26" t="s">
        <v>24</v>
      </c>
      <c r="O90" s="26" t="s">
        <v>24</v>
      </c>
      <c r="P90" s="26" t="s">
        <v>24</v>
      </c>
      <c r="Q90" s="26" t="s">
        <v>24</v>
      </c>
      <c r="R90" s="26" t="s">
        <v>24</v>
      </c>
      <c r="S90" s="87">
        <f>(I90-G90)/G90</f>
        <v>4</v>
      </c>
    </row>
    <row r="91" spans="1:24" ht="43.5" customHeight="1" x14ac:dyDescent="0.2">
      <c r="A91" s="200"/>
      <c r="B91" s="175"/>
      <c r="C91" s="56" t="s">
        <v>31</v>
      </c>
      <c r="D91" s="171" t="s">
        <v>62</v>
      </c>
      <c r="E91" s="172"/>
      <c r="F91" s="52" t="s">
        <v>67</v>
      </c>
      <c r="G91" s="189"/>
      <c r="H91" s="190"/>
      <c r="I91" s="190"/>
      <c r="J91" s="190"/>
      <c r="K91" s="190"/>
      <c r="L91" s="47" t="s">
        <v>24</v>
      </c>
      <c r="M91" s="51" t="s">
        <v>92</v>
      </c>
      <c r="N91" s="42" t="s">
        <v>79</v>
      </c>
      <c r="O91" s="5" t="s">
        <v>18</v>
      </c>
      <c r="P91" s="5">
        <v>9</v>
      </c>
      <c r="Q91" s="5">
        <v>9</v>
      </c>
      <c r="R91" s="5">
        <v>9</v>
      </c>
      <c r="S91" s="85"/>
      <c r="T91" s="238"/>
      <c r="U91" s="238"/>
      <c r="V91" s="238"/>
      <c r="W91" s="238"/>
      <c r="X91" s="238"/>
    </row>
    <row r="92" spans="1:24" ht="15" customHeight="1" x14ac:dyDescent="0.2">
      <c r="A92" s="200"/>
      <c r="B92" s="175"/>
      <c r="C92" s="235" t="s">
        <v>31</v>
      </c>
      <c r="D92" s="54" t="s">
        <v>35</v>
      </c>
      <c r="E92" s="55" t="s">
        <v>20</v>
      </c>
      <c r="F92" s="23" t="s">
        <v>24</v>
      </c>
      <c r="G92" s="124">
        <v>95.5</v>
      </c>
      <c r="H92" s="9"/>
      <c r="I92" s="124">
        <v>100</v>
      </c>
      <c r="J92" s="9">
        <v>250</v>
      </c>
      <c r="K92" s="9">
        <v>180</v>
      </c>
      <c r="L92" s="24" t="s">
        <v>24</v>
      </c>
      <c r="M92" s="39"/>
      <c r="N92" s="40"/>
      <c r="O92" s="41"/>
      <c r="P92" s="43"/>
      <c r="Q92" s="43"/>
      <c r="R92" s="44"/>
      <c r="S92" s="85"/>
    </row>
    <row r="93" spans="1:24" x14ac:dyDescent="0.2">
      <c r="A93" s="200"/>
      <c r="B93" s="175"/>
      <c r="C93" s="235"/>
      <c r="D93" s="232" t="s">
        <v>26</v>
      </c>
      <c r="E93" s="233"/>
      <c r="F93" s="234"/>
      <c r="G93" s="25">
        <f>SUM(G92:G92)</f>
        <v>95.5</v>
      </c>
      <c r="H93" s="25">
        <f t="shared" ref="H93" si="31">SUM(H92:H92)</f>
        <v>0</v>
      </c>
      <c r="I93" s="144">
        <f t="shared" ref="I93" si="32">SUM(I92:I92)</f>
        <v>100</v>
      </c>
      <c r="J93" s="25">
        <f t="shared" ref="J93" si="33">SUM(J92:J92)</f>
        <v>250</v>
      </c>
      <c r="K93" s="25">
        <f t="shared" ref="K93" si="34">SUM(K92:K92)</f>
        <v>180</v>
      </c>
      <c r="L93" s="12" t="s">
        <v>24</v>
      </c>
      <c r="M93" s="26" t="s">
        <v>24</v>
      </c>
      <c r="N93" s="26" t="s">
        <v>24</v>
      </c>
      <c r="O93" s="26" t="s">
        <v>24</v>
      </c>
      <c r="P93" s="26" t="s">
        <v>24</v>
      </c>
      <c r="Q93" s="26" t="s">
        <v>24</v>
      </c>
      <c r="R93" s="26" t="s">
        <v>24</v>
      </c>
      <c r="S93" s="87">
        <f>(I93-G93)/G93</f>
        <v>4.712041884816754E-2</v>
      </c>
    </row>
    <row r="94" spans="1:24" ht="43.5" customHeight="1" x14ac:dyDescent="0.2">
      <c r="A94" s="200"/>
      <c r="B94" s="175"/>
      <c r="C94" s="56" t="s">
        <v>32</v>
      </c>
      <c r="D94" s="171" t="s">
        <v>65</v>
      </c>
      <c r="E94" s="172"/>
      <c r="F94" s="52" t="s">
        <v>112</v>
      </c>
      <c r="G94" s="189"/>
      <c r="H94" s="190"/>
      <c r="I94" s="190"/>
      <c r="J94" s="190"/>
      <c r="K94" s="190"/>
      <c r="L94" s="78" t="s">
        <v>113</v>
      </c>
      <c r="M94" s="51" t="s">
        <v>133</v>
      </c>
      <c r="N94" s="42" t="s">
        <v>66</v>
      </c>
      <c r="O94" s="5" t="s">
        <v>18</v>
      </c>
      <c r="P94" s="5">
        <v>21</v>
      </c>
      <c r="Q94" s="5">
        <v>23</v>
      </c>
      <c r="R94" s="5">
        <v>23</v>
      </c>
      <c r="S94" s="85"/>
      <c r="T94" s="238"/>
      <c r="U94" s="238"/>
      <c r="V94" s="238"/>
      <c r="W94" s="238"/>
      <c r="X94" s="238"/>
    </row>
    <row r="95" spans="1:24" ht="15" customHeight="1" x14ac:dyDescent="0.2">
      <c r="A95" s="200"/>
      <c r="B95" s="175"/>
      <c r="C95" s="235" t="s">
        <v>32</v>
      </c>
      <c r="D95" s="54" t="s">
        <v>35</v>
      </c>
      <c r="E95" s="55" t="s">
        <v>20</v>
      </c>
      <c r="F95" s="23" t="s">
        <v>24</v>
      </c>
      <c r="G95" s="9">
        <v>40</v>
      </c>
      <c r="H95" s="9"/>
      <c r="I95" s="124">
        <v>40</v>
      </c>
      <c r="J95" s="9">
        <v>50</v>
      </c>
      <c r="K95" s="9">
        <v>50</v>
      </c>
      <c r="L95" s="24" t="s">
        <v>24</v>
      </c>
      <c r="M95" s="39"/>
      <c r="N95" s="40"/>
      <c r="O95" s="41"/>
      <c r="P95" s="43"/>
      <c r="Q95" s="43"/>
      <c r="R95" s="44"/>
      <c r="S95" s="85"/>
    </row>
    <row r="96" spans="1:24" ht="15" customHeight="1" x14ac:dyDescent="0.2">
      <c r="A96" s="200"/>
      <c r="B96" s="175"/>
      <c r="C96" s="282"/>
      <c r="D96" s="54" t="s">
        <v>35</v>
      </c>
      <c r="E96" s="125" t="s">
        <v>178</v>
      </c>
      <c r="F96" s="126"/>
      <c r="G96" s="9">
        <v>1.7557400000000001</v>
      </c>
      <c r="H96" s="9"/>
      <c r="I96" s="124"/>
      <c r="J96" s="9"/>
      <c r="K96" s="9"/>
      <c r="L96" s="24"/>
      <c r="M96" s="39"/>
      <c r="N96" s="40"/>
      <c r="O96" s="41"/>
      <c r="P96" s="43"/>
      <c r="Q96" s="43"/>
      <c r="R96" s="44"/>
      <c r="S96" s="85"/>
    </row>
    <row r="97" spans="1:19" x14ac:dyDescent="0.2">
      <c r="A97" s="200"/>
      <c r="B97" s="175"/>
      <c r="C97" s="282"/>
      <c r="D97" s="232" t="s">
        <v>26</v>
      </c>
      <c r="E97" s="233"/>
      <c r="F97" s="233"/>
      <c r="G97" s="111">
        <f>SUM(G95:G96)</f>
        <v>41.755740000000003</v>
      </c>
      <c r="H97" s="111">
        <f t="shared" ref="H97:K97" si="35">SUM(H95:H96)</f>
        <v>0</v>
      </c>
      <c r="I97" s="149">
        <f t="shared" si="35"/>
        <v>40</v>
      </c>
      <c r="J97" s="111">
        <f t="shared" si="35"/>
        <v>50</v>
      </c>
      <c r="K97" s="111">
        <f t="shared" si="35"/>
        <v>50</v>
      </c>
      <c r="L97" s="12" t="s">
        <v>24</v>
      </c>
      <c r="M97" s="26" t="s">
        <v>24</v>
      </c>
      <c r="N97" s="26" t="s">
        <v>24</v>
      </c>
      <c r="O97" s="26" t="s">
        <v>24</v>
      </c>
      <c r="P97" s="26" t="s">
        <v>24</v>
      </c>
      <c r="Q97" s="26" t="s">
        <v>24</v>
      </c>
      <c r="R97" s="26" t="s">
        <v>24</v>
      </c>
      <c r="S97" s="87">
        <f>(I97-G97)/G97</f>
        <v>-4.2047871741705517E-2</v>
      </c>
    </row>
    <row r="98" spans="1:19" ht="28.5" customHeight="1" x14ac:dyDescent="0.2">
      <c r="A98" s="200"/>
      <c r="B98" s="175"/>
      <c r="C98" s="270" t="s">
        <v>33</v>
      </c>
      <c r="D98" s="272" t="s">
        <v>188</v>
      </c>
      <c r="E98" s="273"/>
      <c r="F98" s="203" t="s">
        <v>67</v>
      </c>
      <c r="G98" s="276"/>
      <c r="H98" s="277"/>
      <c r="I98" s="277"/>
      <c r="J98" s="277"/>
      <c r="K98" s="278"/>
      <c r="L98" s="201" t="s">
        <v>113</v>
      </c>
      <c r="M98" s="113" t="s">
        <v>192</v>
      </c>
      <c r="N98" s="114" t="s">
        <v>168</v>
      </c>
      <c r="O98" s="115" t="s">
        <v>18</v>
      </c>
      <c r="P98" s="115">
        <v>8</v>
      </c>
      <c r="Q98" s="115">
        <v>9</v>
      </c>
      <c r="R98" s="115">
        <v>10</v>
      </c>
      <c r="S98" s="85"/>
    </row>
    <row r="99" spans="1:19" ht="28.5" customHeight="1" x14ac:dyDescent="0.2">
      <c r="A99" s="200"/>
      <c r="B99" s="175"/>
      <c r="C99" s="271"/>
      <c r="D99" s="274"/>
      <c r="E99" s="275"/>
      <c r="F99" s="204"/>
      <c r="G99" s="279"/>
      <c r="H99" s="280"/>
      <c r="I99" s="280"/>
      <c r="J99" s="280"/>
      <c r="K99" s="281"/>
      <c r="L99" s="202"/>
      <c r="M99" s="113" t="s">
        <v>193</v>
      </c>
      <c r="N99" s="116" t="s">
        <v>169</v>
      </c>
      <c r="O99" s="117" t="s">
        <v>18</v>
      </c>
      <c r="P99" s="115">
        <v>9</v>
      </c>
      <c r="Q99" s="115">
        <v>10</v>
      </c>
      <c r="R99" s="115">
        <v>11</v>
      </c>
      <c r="S99" s="85"/>
    </row>
    <row r="100" spans="1:19" x14ac:dyDescent="0.2">
      <c r="A100" s="200"/>
      <c r="B100" s="175"/>
      <c r="C100" s="269" t="s">
        <v>33</v>
      </c>
      <c r="D100" s="121">
        <v>188714469</v>
      </c>
      <c r="E100" s="114" t="s">
        <v>20</v>
      </c>
      <c r="F100" s="118" t="s">
        <v>24</v>
      </c>
      <c r="G100" s="141">
        <v>80</v>
      </c>
      <c r="H100" s="9">
        <v>40</v>
      </c>
      <c r="I100" s="124">
        <v>70</v>
      </c>
      <c r="J100" s="9">
        <v>80</v>
      </c>
      <c r="K100" s="9">
        <v>100</v>
      </c>
      <c r="L100" s="119" t="s">
        <v>24</v>
      </c>
      <c r="M100" s="85"/>
      <c r="N100" s="85"/>
      <c r="O100" s="85"/>
      <c r="P100" s="85"/>
      <c r="Q100" s="85"/>
      <c r="R100" s="85"/>
      <c r="S100" s="85"/>
    </row>
    <row r="101" spans="1:19" x14ac:dyDescent="0.2">
      <c r="A101" s="200"/>
      <c r="B101" s="175"/>
      <c r="C101" s="269"/>
      <c r="D101" s="205" t="s">
        <v>26</v>
      </c>
      <c r="E101" s="205"/>
      <c r="F101" s="205"/>
      <c r="G101" s="122">
        <f>SUM(G100:G100)</f>
        <v>80</v>
      </c>
      <c r="H101" s="122">
        <f>SUM(H100:H100)</f>
        <v>40</v>
      </c>
      <c r="I101" s="150">
        <f>SUM(I100:I100)</f>
        <v>70</v>
      </c>
      <c r="J101" s="122">
        <f>SUM(J100:J100)</f>
        <v>80</v>
      </c>
      <c r="K101" s="122">
        <f>SUM(K100:K100)</f>
        <v>100</v>
      </c>
      <c r="L101" s="119" t="s">
        <v>24</v>
      </c>
      <c r="M101" s="120" t="s">
        <v>24</v>
      </c>
      <c r="N101" s="120" t="s">
        <v>24</v>
      </c>
      <c r="O101" s="120" t="s">
        <v>24</v>
      </c>
      <c r="P101" s="120" t="s">
        <v>24</v>
      </c>
      <c r="Q101" s="120" t="s">
        <v>24</v>
      </c>
      <c r="R101" s="120" t="s">
        <v>24</v>
      </c>
      <c r="S101" s="87">
        <f t="shared" ref="S101" si="36">(I101-G101)/G101</f>
        <v>-0.125</v>
      </c>
    </row>
    <row r="102" spans="1:19" ht="25.5" x14ac:dyDescent="0.2">
      <c r="A102" s="200"/>
      <c r="B102" s="175"/>
      <c r="C102" s="56" t="s">
        <v>189</v>
      </c>
      <c r="D102" s="171" t="s">
        <v>64</v>
      </c>
      <c r="E102" s="172"/>
      <c r="F102" s="140" t="s">
        <v>67</v>
      </c>
      <c r="G102" s="189"/>
      <c r="H102" s="190"/>
      <c r="I102" s="190"/>
      <c r="J102" s="190"/>
      <c r="K102" s="190"/>
      <c r="L102" s="47" t="s">
        <v>24</v>
      </c>
      <c r="M102" s="51" t="s">
        <v>190</v>
      </c>
      <c r="N102" s="42" t="s">
        <v>63</v>
      </c>
      <c r="O102" s="5" t="s">
        <v>18</v>
      </c>
      <c r="P102" s="5">
        <v>7</v>
      </c>
      <c r="Q102" s="5">
        <v>7</v>
      </c>
      <c r="R102" s="5">
        <v>8</v>
      </c>
      <c r="S102" s="85"/>
    </row>
    <row r="103" spans="1:19" x14ac:dyDescent="0.2">
      <c r="A103" s="200"/>
      <c r="B103" s="175"/>
      <c r="C103" s="235" t="s">
        <v>189</v>
      </c>
      <c r="D103" s="54">
        <v>188714469</v>
      </c>
      <c r="E103" s="55" t="s">
        <v>20</v>
      </c>
      <c r="F103" s="23" t="s">
        <v>24</v>
      </c>
      <c r="G103" s="9">
        <v>0</v>
      </c>
      <c r="H103" s="9"/>
      <c r="I103" s="124">
        <v>40</v>
      </c>
      <c r="J103" s="9">
        <v>45</v>
      </c>
      <c r="K103" s="9">
        <v>45</v>
      </c>
      <c r="L103" s="24" t="s">
        <v>24</v>
      </c>
      <c r="M103" s="74"/>
      <c r="N103" s="75"/>
      <c r="O103" s="76"/>
      <c r="P103" s="77"/>
      <c r="Q103" s="77"/>
      <c r="R103" s="5"/>
      <c r="S103" s="85"/>
    </row>
    <row r="104" spans="1:19" x14ac:dyDescent="0.2">
      <c r="A104" s="200"/>
      <c r="B104" s="175"/>
      <c r="C104" s="235"/>
      <c r="D104" s="232" t="s">
        <v>26</v>
      </c>
      <c r="E104" s="233"/>
      <c r="F104" s="234"/>
      <c r="G104" s="68">
        <f>SUM(G103:G103)</f>
        <v>0</v>
      </c>
      <c r="H104" s="68">
        <f t="shared" ref="H104:K104" si="37">SUM(H103:H103)</f>
        <v>0</v>
      </c>
      <c r="I104" s="148">
        <f t="shared" si="37"/>
        <v>40</v>
      </c>
      <c r="J104" s="68">
        <f t="shared" si="37"/>
        <v>45</v>
      </c>
      <c r="K104" s="68">
        <f t="shared" si="37"/>
        <v>45</v>
      </c>
      <c r="L104" s="12" t="s">
        <v>24</v>
      </c>
      <c r="M104" s="26" t="s">
        <v>24</v>
      </c>
      <c r="N104" s="26" t="s">
        <v>24</v>
      </c>
      <c r="O104" s="26" t="s">
        <v>24</v>
      </c>
      <c r="P104" s="26" t="s">
        <v>24</v>
      </c>
      <c r="Q104" s="26" t="s">
        <v>24</v>
      </c>
      <c r="R104" s="26" t="s">
        <v>24</v>
      </c>
      <c r="S104" s="87" t="e">
        <f>(I104-G104)/G104</f>
        <v>#DIV/0!</v>
      </c>
    </row>
    <row r="105" spans="1:19" ht="12.75" customHeight="1" x14ac:dyDescent="0.2">
      <c r="A105" s="225"/>
      <c r="B105" s="112" t="s">
        <v>0</v>
      </c>
      <c r="C105" s="230" t="s">
        <v>2</v>
      </c>
      <c r="D105" s="230"/>
      <c r="E105" s="230"/>
      <c r="F105" s="230"/>
      <c r="G105" s="123">
        <f>G87+G90+G93+G97+G101+G103</f>
        <v>252.25574</v>
      </c>
      <c r="H105" s="123">
        <f t="shared" ref="H105:K105" si="38">H87+H90+H93+H97+H101+H103</f>
        <v>40</v>
      </c>
      <c r="I105" s="151">
        <f t="shared" si="38"/>
        <v>315</v>
      </c>
      <c r="J105" s="123">
        <f t="shared" si="38"/>
        <v>520</v>
      </c>
      <c r="K105" s="123">
        <f t="shared" si="38"/>
        <v>475</v>
      </c>
      <c r="L105" s="28" t="s">
        <v>24</v>
      </c>
      <c r="M105" s="29" t="s">
        <v>24</v>
      </c>
      <c r="N105" s="29" t="s">
        <v>24</v>
      </c>
      <c r="O105" s="29" t="s">
        <v>24</v>
      </c>
      <c r="P105" s="29" t="s">
        <v>24</v>
      </c>
      <c r="Q105" s="29" t="s">
        <v>24</v>
      </c>
      <c r="R105" s="29" t="s">
        <v>24</v>
      </c>
      <c r="S105" s="85"/>
    </row>
    <row r="106" spans="1:19" ht="12.75" customHeight="1" x14ac:dyDescent="0.2">
      <c r="A106" s="32" t="s">
        <v>31</v>
      </c>
      <c r="B106" s="183" t="s">
        <v>11</v>
      </c>
      <c r="C106" s="231"/>
      <c r="D106" s="231"/>
      <c r="E106" s="231"/>
      <c r="F106" s="231"/>
      <c r="G106" s="33">
        <f>G105</f>
        <v>252.25574</v>
      </c>
      <c r="H106" s="33">
        <f t="shared" ref="H106:K106" si="39">H105</f>
        <v>40</v>
      </c>
      <c r="I106" s="147">
        <f t="shared" si="39"/>
        <v>315</v>
      </c>
      <c r="J106" s="33">
        <f t="shared" si="39"/>
        <v>520</v>
      </c>
      <c r="K106" s="33">
        <f t="shared" si="39"/>
        <v>475</v>
      </c>
      <c r="L106" s="34" t="s">
        <v>24</v>
      </c>
      <c r="M106" s="35" t="s">
        <v>24</v>
      </c>
      <c r="N106" s="35" t="s">
        <v>24</v>
      </c>
      <c r="O106" s="35" t="s">
        <v>24</v>
      </c>
      <c r="P106" s="35" t="s">
        <v>24</v>
      </c>
      <c r="Q106" s="35" t="s">
        <v>24</v>
      </c>
      <c r="R106" s="35" t="s">
        <v>24</v>
      </c>
      <c r="S106" s="85"/>
    </row>
    <row r="107" spans="1:19" x14ac:dyDescent="0.2">
      <c r="A107" s="228" t="s">
        <v>3</v>
      </c>
      <c r="B107" s="229"/>
      <c r="C107" s="229"/>
      <c r="D107" s="229"/>
      <c r="E107" s="229"/>
      <c r="F107" s="229"/>
      <c r="G107" s="36">
        <f>G49+G82+G106</f>
        <v>3427.62374</v>
      </c>
      <c r="H107" s="36">
        <f>H49+H82+H106</f>
        <v>40</v>
      </c>
      <c r="I107" s="152">
        <f>I49+I82+I106</f>
        <v>3867.848</v>
      </c>
      <c r="J107" s="36">
        <f>J49+J82+J106</f>
        <v>4757.32</v>
      </c>
      <c r="K107" s="36">
        <f>K49+K82+K106</f>
        <v>5098.09</v>
      </c>
      <c r="L107" s="11" t="s">
        <v>24</v>
      </c>
      <c r="M107" s="37" t="s">
        <v>24</v>
      </c>
      <c r="N107" s="37" t="s">
        <v>24</v>
      </c>
      <c r="O107" s="37" t="s">
        <v>24</v>
      </c>
      <c r="P107" s="37" t="s">
        <v>24</v>
      </c>
      <c r="Q107" s="37" t="s">
        <v>24</v>
      </c>
      <c r="R107" s="37" t="s">
        <v>24</v>
      </c>
      <c r="S107" s="85"/>
    </row>
    <row r="108" spans="1:19" x14ac:dyDescent="0.2">
      <c r="A108" s="38" t="s">
        <v>28</v>
      </c>
      <c r="S108" s="86"/>
    </row>
    <row r="109" spans="1:19" x14ac:dyDescent="0.2">
      <c r="A109" s="38" t="s">
        <v>30</v>
      </c>
    </row>
    <row r="110" spans="1:19" x14ac:dyDescent="0.2">
      <c r="A110" s="38" t="s">
        <v>29</v>
      </c>
    </row>
    <row r="111" spans="1:19" ht="13.5" thickBot="1" x14ac:dyDescent="0.25">
      <c r="A111" s="227" t="s">
        <v>5</v>
      </c>
      <c r="B111" s="227"/>
      <c r="C111" s="227"/>
      <c r="D111" s="227"/>
      <c r="E111" s="227"/>
      <c r="F111" s="227"/>
      <c r="G111" s="227"/>
      <c r="H111" s="227"/>
      <c r="I111" s="227"/>
      <c r="J111" s="227"/>
      <c r="K111" s="227"/>
    </row>
    <row r="112" spans="1:19" ht="25.5" x14ac:dyDescent="0.2">
      <c r="A112" s="165" t="s">
        <v>6</v>
      </c>
      <c r="B112" s="166"/>
      <c r="C112" s="166"/>
      <c r="D112" s="134" t="s">
        <v>19</v>
      </c>
      <c r="E112" s="218" t="s">
        <v>20</v>
      </c>
      <c r="F112" s="218"/>
      <c r="G112" s="10">
        <f>G20+G27+G33+G39+G45+G57+G65+G72+G76+G86+G89+G92+G95+G100+G103+G79</f>
        <v>3148.1000000000004</v>
      </c>
      <c r="H112" s="10">
        <f t="shared" ref="H112:K112" si="40">H20+H27+H33+H39+H45+H57+H65+H72+H76+H86+H89+H92+H95+H100+H103+H79</f>
        <v>40</v>
      </c>
      <c r="I112" s="10">
        <f t="shared" si="40"/>
        <v>3588.9</v>
      </c>
      <c r="J112" s="10">
        <f t="shared" si="40"/>
        <v>4482.9400000000005</v>
      </c>
      <c r="K112" s="10">
        <f t="shared" si="40"/>
        <v>4796.7020000000002</v>
      </c>
    </row>
    <row r="113" spans="1:11" ht="63.75" hidden="1" x14ac:dyDescent="0.2">
      <c r="A113" s="167"/>
      <c r="B113" s="168"/>
      <c r="C113" s="168"/>
      <c r="D113" s="129" t="s">
        <v>180</v>
      </c>
      <c r="E113" s="188" t="s">
        <v>181</v>
      </c>
      <c r="F113" s="188"/>
      <c r="G113" s="13"/>
      <c r="H113" s="13"/>
      <c r="I113" s="153"/>
      <c r="J113" s="13"/>
      <c r="K113" s="101"/>
    </row>
    <row r="114" spans="1:11" ht="38.25" x14ac:dyDescent="0.2">
      <c r="A114" s="167"/>
      <c r="B114" s="168"/>
      <c r="C114" s="168"/>
      <c r="D114" s="129" t="s">
        <v>25</v>
      </c>
      <c r="E114" s="188" t="s">
        <v>21</v>
      </c>
      <c r="F114" s="188"/>
      <c r="G114" s="13">
        <f>G58+G22</f>
        <v>39.567999999999998</v>
      </c>
      <c r="H114" s="13">
        <f>H58+H22</f>
        <v>0</v>
      </c>
      <c r="I114" s="153">
        <f>I58+I22</f>
        <v>43.048000000000002</v>
      </c>
      <c r="J114" s="13">
        <f>J58+J22</f>
        <v>47.3</v>
      </c>
      <c r="K114" s="101">
        <f>K58+K22</f>
        <v>52</v>
      </c>
    </row>
    <row r="115" spans="1:11" ht="38.25" x14ac:dyDescent="0.2">
      <c r="A115" s="167"/>
      <c r="B115" s="168"/>
      <c r="C115" s="168"/>
      <c r="D115" s="129" t="s">
        <v>22</v>
      </c>
      <c r="E115" s="188" t="s">
        <v>23</v>
      </c>
      <c r="F115" s="188"/>
      <c r="G115" s="13">
        <f>G21+G28+G34+G40+G46+G59+G66+G73</f>
        <v>238.2</v>
      </c>
      <c r="H115" s="13">
        <f>H21+H28+H34+H40+H46+H59+H66+H73</f>
        <v>0</v>
      </c>
      <c r="I115" s="153">
        <f>I21+I28+I34+I40+I46+I59+I66+I73</f>
        <v>235.89999999999998</v>
      </c>
      <c r="J115" s="13">
        <f>J21+J28+J34+J40+J46+J59+J66+J73</f>
        <v>227.07999999999998</v>
      </c>
      <c r="K115" s="101">
        <f>K21+K28+K34+K40+K46+K59+K66+K73</f>
        <v>249.38800000000001</v>
      </c>
    </row>
    <row r="116" spans="1:11" ht="76.5" hidden="1" x14ac:dyDescent="0.2">
      <c r="A116" s="167"/>
      <c r="B116" s="168"/>
      <c r="C116" s="168"/>
      <c r="D116" s="129" t="s">
        <v>185</v>
      </c>
      <c r="E116" s="128" t="s">
        <v>186</v>
      </c>
      <c r="F116" s="128"/>
      <c r="G116" s="13"/>
      <c r="H116" s="13"/>
      <c r="I116" s="153"/>
      <c r="J116" s="13"/>
      <c r="K116" s="101"/>
    </row>
    <row r="117" spans="1:11" hidden="1" x14ac:dyDescent="0.2">
      <c r="A117" s="167"/>
      <c r="B117" s="168"/>
      <c r="C117" s="168"/>
      <c r="D117" s="129" t="s">
        <v>182</v>
      </c>
      <c r="E117" s="188" t="s">
        <v>111</v>
      </c>
      <c r="F117" s="188"/>
      <c r="G117" s="13"/>
      <c r="H117" s="13"/>
      <c r="I117" s="153"/>
      <c r="J117" s="13"/>
      <c r="K117" s="101"/>
    </row>
    <row r="118" spans="1:11" ht="39" thickBot="1" x14ac:dyDescent="0.25">
      <c r="A118" s="167"/>
      <c r="B118" s="168"/>
      <c r="C118" s="168"/>
      <c r="D118" s="129" t="s">
        <v>179</v>
      </c>
      <c r="E118" s="127" t="s">
        <v>178</v>
      </c>
      <c r="F118" s="127"/>
      <c r="G118" s="13">
        <f>G96</f>
        <v>1.7557400000000001</v>
      </c>
      <c r="H118" s="13">
        <f>H96</f>
        <v>0</v>
      </c>
      <c r="I118" s="153">
        <f>I96</f>
        <v>0</v>
      </c>
      <c r="J118" s="13">
        <f>J96</f>
        <v>0</v>
      </c>
      <c r="K118" s="101">
        <f>K96</f>
        <v>0</v>
      </c>
    </row>
    <row r="119" spans="1:11" ht="64.5" hidden="1" thickBot="1" x14ac:dyDescent="0.25">
      <c r="A119" s="169"/>
      <c r="B119" s="170"/>
      <c r="C119" s="170"/>
      <c r="D119" s="135" t="s">
        <v>183</v>
      </c>
      <c r="E119" s="164" t="s">
        <v>184</v>
      </c>
      <c r="F119" s="164"/>
      <c r="G119" s="130"/>
      <c r="H119" s="130"/>
      <c r="I119" s="154"/>
      <c r="J119" s="130"/>
      <c r="K119" s="131"/>
    </row>
    <row r="120" spans="1:11" ht="13.5" thickBot="1" x14ac:dyDescent="0.25">
      <c r="A120" s="219" t="s">
        <v>3</v>
      </c>
      <c r="B120" s="220"/>
      <c r="C120" s="220"/>
      <c r="D120" s="220"/>
      <c r="E120" s="220"/>
      <c r="F120" s="220"/>
      <c r="G120" s="136">
        <f>SUM(G112:G118)</f>
        <v>3427.6237400000005</v>
      </c>
      <c r="H120" s="136">
        <f t="shared" ref="H120:K120" si="41">SUM(H112:H118)</f>
        <v>40</v>
      </c>
      <c r="I120" s="155">
        <f t="shared" si="41"/>
        <v>3867.8480000000004</v>
      </c>
      <c r="J120" s="136">
        <f t="shared" si="41"/>
        <v>4757.3200000000006</v>
      </c>
      <c r="K120" s="137">
        <f t="shared" si="41"/>
        <v>5098.09</v>
      </c>
    </row>
    <row r="121" spans="1:11" x14ac:dyDescent="0.2">
      <c r="A121" s="221" t="s">
        <v>9</v>
      </c>
      <c r="B121" s="222"/>
      <c r="C121" s="222"/>
      <c r="D121" s="222"/>
      <c r="E121" s="222"/>
      <c r="F121" s="222"/>
      <c r="G121" s="132"/>
      <c r="H121" s="132"/>
      <c r="I121" s="156"/>
      <c r="J121" s="132"/>
      <c r="K121" s="133"/>
    </row>
    <row r="122" spans="1:11" x14ac:dyDescent="0.2">
      <c r="A122" s="223" t="s">
        <v>7</v>
      </c>
      <c r="B122" s="224"/>
      <c r="C122" s="224"/>
      <c r="D122" s="224"/>
      <c r="E122" s="224"/>
      <c r="F122" s="224"/>
      <c r="G122" s="14">
        <f>G87+G97+G100</f>
        <v>151.75574</v>
      </c>
      <c r="H122" s="14">
        <f t="shared" ref="H122:K122" si="42">H87+H97+H100</f>
        <v>40</v>
      </c>
      <c r="I122" s="157">
        <f t="shared" si="42"/>
        <v>150</v>
      </c>
      <c r="J122" s="14">
        <f t="shared" si="42"/>
        <v>215</v>
      </c>
      <c r="K122" s="14">
        <f t="shared" si="42"/>
        <v>240</v>
      </c>
    </row>
    <row r="123" spans="1:11" ht="13.5" thickBot="1" x14ac:dyDescent="0.25">
      <c r="A123" s="216" t="s">
        <v>8</v>
      </c>
      <c r="B123" s="217"/>
      <c r="C123" s="217"/>
      <c r="D123" s="217"/>
      <c r="E123" s="217"/>
      <c r="F123" s="217"/>
      <c r="G123" s="15">
        <f>G23+G29+G35+G41+G47+G60+G67+G74+G77+G90+G93+G103+G79</f>
        <v>3275.8679999999999</v>
      </c>
      <c r="H123" s="15">
        <f t="shared" ref="H123:K123" si="43">H23+H29+H35+H41+H47+H60+H67+H74+H77+H90+H93+H103+H79</f>
        <v>0</v>
      </c>
      <c r="I123" s="15">
        <f t="shared" si="43"/>
        <v>3717.8480000000004</v>
      </c>
      <c r="J123" s="15">
        <f t="shared" si="43"/>
        <v>4542.32</v>
      </c>
      <c r="K123" s="15">
        <f t="shared" si="43"/>
        <v>4858.09</v>
      </c>
    </row>
    <row r="124" spans="1:11" x14ac:dyDescent="0.2">
      <c r="F124" s="16"/>
      <c r="G124" s="16"/>
      <c r="H124" s="6"/>
      <c r="I124" s="158"/>
      <c r="J124" s="6"/>
      <c r="K124" s="6"/>
    </row>
    <row r="125" spans="1:11" x14ac:dyDescent="0.2">
      <c r="D125" s="1" t="s">
        <v>27</v>
      </c>
      <c r="F125" s="16"/>
      <c r="G125" s="17">
        <f>G120-G107</f>
        <v>0</v>
      </c>
      <c r="H125" s="17">
        <f>H120-H107</f>
        <v>0</v>
      </c>
      <c r="I125" s="159">
        <f>I120-I107</f>
        <v>0</v>
      </c>
      <c r="J125" s="17">
        <f>J120-J107</f>
        <v>0</v>
      </c>
      <c r="K125" s="17">
        <f>K120-K107</f>
        <v>0</v>
      </c>
    </row>
    <row r="126" spans="1:11" x14ac:dyDescent="0.2">
      <c r="G126" s="81">
        <f>G122+G123-G107</f>
        <v>0</v>
      </c>
      <c r="H126" s="81">
        <f>H122+H123-H107</f>
        <v>0</v>
      </c>
      <c r="I126" s="160">
        <f>I122+I123-I107</f>
        <v>0</v>
      </c>
      <c r="J126" s="81">
        <f>J122+J123-J107</f>
        <v>0</v>
      </c>
      <c r="K126" s="81">
        <f>K122+K123-K107</f>
        <v>0</v>
      </c>
    </row>
  </sheetData>
  <mergeCells count="161">
    <mergeCell ref="D54:E56"/>
    <mergeCell ref="D102:E102"/>
    <mergeCell ref="G102:K102"/>
    <mergeCell ref="C103:C104"/>
    <mergeCell ref="D104:F104"/>
    <mergeCell ref="B85:B104"/>
    <mergeCell ref="C100:C101"/>
    <mergeCell ref="C98:C99"/>
    <mergeCell ref="D98:E99"/>
    <mergeCell ref="G98:K99"/>
    <mergeCell ref="C95:C97"/>
    <mergeCell ref="F54:F56"/>
    <mergeCell ref="G54:K56"/>
    <mergeCell ref="D78:E78"/>
    <mergeCell ref="G78:K78"/>
    <mergeCell ref="C79:C80"/>
    <mergeCell ref="D80:F80"/>
    <mergeCell ref="J5:L5"/>
    <mergeCell ref="K6:L6"/>
    <mergeCell ref="K7:L7"/>
    <mergeCell ref="T69:V69"/>
    <mergeCell ref="T70:V70"/>
    <mergeCell ref="S10:S11"/>
    <mergeCell ref="J10:J11"/>
    <mergeCell ref="K10:K11"/>
    <mergeCell ref="P10:R10"/>
    <mergeCell ref="A9:R9"/>
    <mergeCell ref="A10:A11"/>
    <mergeCell ref="D23:F23"/>
    <mergeCell ref="B10:B11"/>
    <mergeCell ref="C10:C11"/>
    <mergeCell ref="E10:E11"/>
    <mergeCell ref="I10:I11"/>
    <mergeCell ref="G10:G11"/>
    <mergeCell ref="H10:H11"/>
    <mergeCell ref="D10:D11"/>
    <mergeCell ref="N10:O10"/>
    <mergeCell ref="L10:L11"/>
    <mergeCell ref="M10:M11"/>
    <mergeCell ref="F10:F11"/>
    <mergeCell ref="B13:R13"/>
    <mergeCell ref="B14:B15"/>
    <mergeCell ref="C14:E15"/>
    <mergeCell ref="F14:F15"/>
    <mergeCell ref="T94:X94"/>
    <mergeCell ref="T91:X91"/>
    <mergeCell ref="T85:X85"/>
    <mergeCell ref="C86:C87"/>
    <mergeCell ref="D87:F87"/>
    <mergeCell ref="D88:E88"/>
    <mergeCell ref="C72:C74"/>
    <mergeCell ref="T88:X88"/>
    <mergeCell ref="D85:E85"/>
    <mergeCell ref="G85:K85"/>
    <mergeCell ref="G75:K75"/>
    <mergeCell ref="G88:K88"/>
    <mergeCell ref="D91:E91"/>
    <mergeCell ref="G91:K91"/>
    <mergeCell ref="D94:E94"/>
    <mergeCell ref="G94:K94"/>
    <mergeCell ref="C84:E84"/>
    <mergeCell ref="L14:L15"/>
    <mergeCell ref="L24:L26"/>
    <mergeCell ref="C36:C38"/>
    <mergeCell ref="F68:F71"/>
    <mergeCell ref="T75:X75"/>
    <mergeCell ref="C76:C77"/>
    <mergeCell ref="D77:F77"/>
    <mergeCell ref="G14:K15"/>
    <mergeCell ref="G68:K71"/>
    <mergeCell ref="L68:L71"/>
    <mergeCell ref="D36:E38"/>
    <mergeCell ref="L30:L32"/>
    <mergeCell ref="G51:K53"/>
    <mergeCell ref="C57:C60"/>
    <mergeCell ref="C61:C64"/>
    <mergeCell ref="D61:E64"/>
    <mergeCell ref="G61:K64"/>
    <mergeCell ref="L61:L64"/>
    <mergeCell ref="F61:F64"/>
    <mergeCell ref="C30:C32"/>
    <mergeCell ref="D30:E32"/>
    <mergeCell ref="F30:F32"/>
    <mergeCell ref="G30:K32"/>
    <mergeCell ref="T54:X54"/>
    <mergeCell ref="T61:X61"/>
    <mergeCell ref="B50:R50"/>
    <mergeCell ref="B51:B53"/>
    <mergeCell ref="C51:E53"/>
    <mergeCell ref="A123:F123"/>
    <mergeCell ref="E115:F115"/>
    <mergeCell ref="E114:F114"/>
    <mergeCell ref="E112:F112"/>
    <mergeCell ref="A120:F120"/>
    <mergeCell ref="A121:F121"/>
    <mergeCell ref="A122:F122"/>
    <mergeCell ref="D74:F74"/>
    <mergeCell ref="D75:E75"/>
    <mergeCell ref="A51:A81"/>
    <mergeCell ref="A84:A105"/>
    <mergeCell ref="C65:C67"/>
    <mergeCell ref="D67:F67"/>
    <mergeCell ref="D60:F60"/>
    <mergeCell ref="A111:K111"/>
    <mergeCell ref="A107:F107"/>
    <mergeCell ref="C105:F105"/>
    <mergeCell ref="B106:F106"/>
    <mergeCell ref="D93:F93"/>
    <mergeCell ref="C92:C93"/>
    <mergeCell ref="C89:C90"/>
    <mergeCell ref="D90:F90"/>
    <mergeCell ref="D68:E71"/>
    <mergeCell ref="D97:F97"/>
    <mergeCell ref="L54:L56"/>
    <mergeCell ref="B16:B47"/>
    <mergeCell ref="C24:C26"/>
    <mergeCell ref="D24:E26"/>
    <mergeCell ref="F24:F26"/>
    <mergeCell ref="G24:K26"/>
    <mergeCell ref="C27:C29"/>
    <mergeCell ref="C42:C44"/>
    <mergeCell ref="D42:E44"/>
    <mergeCell ref="F42:F44"/>
    <mergeCell ref="D41:F41"/>
    <mergeCell ref="C33:C35"/>
    <mergeCell ref="D35:F35"/>
    <mergeCell ref="L16:L19"/>
    <mergeCell ref="F16:F19"/>
    <mergeCell ref="G16:K19"/>
    <mergeCell ref="D29:F29"/>
    <mergeCell ref="F36:F38"/>
    <mergeCell ref="C45:C47"/>
    <mergeCell ref="F51:F53"/>
    <mergeCell ref="L51:L53"/>
    <mergeCell ref="G42:K44"/>
    <mergeCell ref="B54:B67"/>
    <mergeCell ref="C54:C56"/>
    <mergeCell ref="E119:F119"/>
    <mergeCell ref="A112:C119"/>
    <mergeCell ref="D16:E19"/>
    <mergeCell ref="B68:B77"/>
    <mergeCell ref="C68:C71"/>
    <mergeCell ref="G84:K84"/>
    <mergeCell ref="C81:F81"/>
    <mergeCell ref="B82:F82"/>
    <mergeCell ref="B83:R83"/>
    <mergeCell ref="E113:F113"/>
    <mergeCell ref="E117:F117"/>
    <mergeCell ref="G36:K38"/>
    <mergeCell ref="L42:L44"/>
    <mergeCell ref="D47:F47"/>
    <mergeCell ref="C48:F48"/>
    <mergeCell ref="B49:F49"/>
    <mergeCell ref="L36:L38"/>
    <mergeCell ref="C39:C41"/>
    <mergeCell ref="A14:A48"/>
    <mergeCell ref="C20:C23"/>
    <mergeCell ref="L98:L99"/>
    <mergeCell ref="F98:F99"/>
    <mergeCell ref="D101:F101"/>
    <mergeCell ref="C16:C19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78" orientation="landscape" r:id="rId1"/>
  <rowBreaks count="3" manualBreakCount="3">
    <brk id="31" max="11" man="1"/>
    <brk id="60" max="11" man="1"/>
    <brk id="9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52" zoomScaleNormal="100" workbookViewId="0">
      <selection activeCell="K55" sqref="K55"/>
    </sheetView>
  </sheetViews>
  <sheetFormatPr defaultColWidth="9.140625" defaultRowHeight="12.75" x14ac:dyDescent="0.2"/>
  <cols>
    <col min="1" max="1" width="46.140625" style="1" customWidth="1"/>
    <col min="2" max="2" width="76.85546875" style="1" customWidth="1"/>
    <col min="3" max="5" width="10.42578125" style="1" customWidth="1"/>
    <col min="6" max="6" width="11" style="1" customWidth="1"/>
    <col min="7" max="7" width="38.140625" style="1" customWidth="1"/>
    <col min="8" max="16384" width="9.140625" style="1"/>
  </cols>
  <sheetData>
    <row r="1" spans="1:17" x14ac:dyDescent="0.2">
      <c r="G1" s="1" t="s">
        <v>157</v>
      </c>
    </row>
    <row r="2" spans="1:17" x14ac:dyDescent="0.2">
      <c r="G2" s="1" t="s">
        <v>158</v>
      </c>
    </row>
    <row r="3" spans="1:17" x14ac:dyDescent="0.2">
      <c r="G3" s="1" t="s">
        <v>176</v>
      </c>
    </row>
    <row r="4" spans="1:17" x14ac:dyDescent="0.2">
      <c r="G4" s="1" t="s">
        <v>161</v>
      </c>
    </row>
    <row r="5" spans="1:17" x14ac:dyDescent="0.2">
      <c r="C5" s="19"/>
      <c r="D5" s="19"/>
      <c r="E5" s="19"/>
      <c r="F5" s="19"/>
      <c r="G5" s="19" t="s">
        <v>177</v>
      </c>
    </row>
    <row r="6" spans="1:17" x14ac:dyDescent="0.2">
      <c r="A6" s="2"/>
      <c r="B6" s="2"/>
      <c r="C6" s="19"/>
      <c r="D6" s="19"/>
      <c r="E6" s="19"/>
      <c r="F6" s="19"/>
      <c r="G6" s="19" t="s">
        <v>160</v>
      </c>
    </row>
    <row r="7" spans="1:17" x14ac:dyDescent="0.2">
      <c r="A7" s="2"/>
      <c r="B7" s="2"/>
      <c r="C7" s="19"/>
      <c r="D7" s="19"/>
      <c r="E7" s="19"/>
      <c r="F7" s="19"/>
      <c r="G7" s="19" t="s">
        <v>162</v>
      </c>
    </row>
    <row r="8" spans="1:17" x14ac:dyDescent="0.2">
      <c r="A8" s="2"/>
      <c r="B8" s="2"/>
      <c r="C8" s="2"/>
      <c r="D8" s="2"/>
      <c r="E8" s="2"/>
      <c r="F8" s="3"/>
    </row>
    <row r="9" spans="1:17" ht="34.5" customHeight="1" x14ac:dyDescent="0.2">
      <c r="A9" s="263" t="s">
        <v>156</v>
      </c>
      <c r="B9" s="263"/>
      <c r="C9" s="263"/>
      <c r="D9" s="263"/>
      <c r="E9" s="263"/>
      <c r="F9" s="263"/>
      <c r="G9" s="263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.75" customHeight="1" x14ac:dyDescent="0.2">
      <c r="A10" s="290" t="s">
        <v>10</v>
      </c>
      <c r="B10" s="290" t="s">
        <v>148</v>
      </c>
      <c r="C10" s="290"/>
      <c r="D10" s="290" t="s">
        <v>149</v>
      </c>
      <c r="E10" s="290"/>
      <c r="F10" s="290"/>
      <c r="G10" s="290" t="s">
        <v>150</v>
      </c>
    </row>
    <row r="11" spans="1:17" ht="30.75" customHeight="1" x14ac:dyDescent="0.2">
      <c r="A11" s="290"/>
      <c r="B11" s="92" t="s">
        <v>1</v>
      </c>
      <c r="C11" s="92" t="s">
        <v>4</v>
      </c>
      <c r="D11" s="93">
        <v>2024</v>
      </c>
      <c r="E11" s="93">
        <v>2025</v>
      </c>
      <c r="F11" s="93">
        <v>2026</v>
      </c>
      <c r="G11" s="290"/>
    </row>
    <row r="12" spans="1:17" ht="15" x14ac:dyDescent="0.25">
      <c r="A12" s="94">
        <v>1</v>
      </c>
      <c r="B12" s="95">
        <v>2</v>
      </c>
      <c r="C12" s="95">
        <v>3</v>
      </c>
      <c r="D12" s="95">
        <v>4</v>
      </c>
      <c r="E12" s="95">
        <v>5</v>
      </c>
      <c r="F12" s="95">
        <v>6</v>
      </c>
      <c r="G12" s="94">
        <v>7</v>
      </c>
    </row>
    <row r="13" spans="1:17" ht="15" x14ac:dyDescent="0.2">
      <c r="A13" s="18" t="s">
        <v>93</v>
      </c>
      <c r="B13" s="288" t="str">
        <f>'006 pr. asignavimai'!C14</f>
        <v>Padidinti kultūros centrų teikiamų paslaugų įvairovę ir kokybę</v>
      </c>
      <c r="C13" s="289"/>
      <c r="D13" s="289"/>
      <c r="E13" s="289"/>
      <c r="F13" s="289"/>
      <c r="G13" s="291" t="s">
        <v>151</v>
      </c>
    </row>
    <row r="14" spans="1:17" ht="30" x14ac:dyDescent="0.2">
      <c r="A14" s="104" t="str">
        <f>'006 pr. asignavimai'!M14</f>
        <v>R-006-01-01-01</v>
      </c>
      <c r="B14" s="8" t="str">
        <f>'006 pr. asignavimai'!N14</f>
        <v xml:space="preserve">Gyventojų, dalyvavusių kultūros centrų organizuojamuose renginiuose per metus, dalis nuo bendro rajono gyventojų skaičiaus (einamųjų metų sausio 1 d. duomenys) </v>
      </c>
      <c r="C14" s="7" t="str">
        <f>'006 pr. asignavimai'!O14</f>
        <v>proc.</v>
      </c>
      <c r="D14" s="7">
        <f>'006 pr. asignavimai'!P14</f>
        <v>15</v>
      </c>
      <c r="E14" s="7">
        <f>'006 pr. asignavimai'!Q14</f>
        <v>17</v>
      </c>
      <c r="F14" s="96">
        <f>'006 pr. asignavimai'!R14</f>
        <v>20</v>
      </c>
      <c r="G14" s="292"/>
    </row>
    <row r="15" spans="1:17" ht="30" x14ac:dyDescent="0.2">
      <c r="A15" s="104" t="str">
        <f>'006 pr. asignavimai'!M15</f>
        <v>R-006-01-01-02</v>
      </c>
      <c r="B15" s="8" t="str">
        <f>'006 pr. asignavimai'!N15</f>
        <v>Kultūros centrų organizuojamų kultūrinių renginių skaičiaus pokytis (palyginti su praėjusiais metais)</v>
      </c>
      <c r="C15" s="7" t="str">
        <f>'006 pr. asignavimai'!O15</f>
        <v>proc.</v>
      </c>
      <c r="D15" s="7">
        <f>'006 pr. asignavimai'!P15</f>
        <v>2</v>
      </c>
      <c r="E15" s="7">
        <f>'006 pr. asignavimai'!Q15</f>
        <v>3</v>
      </c>
      <c r="F15" s="96">
        <f>'006 pr. asignavimai'!R15</f>
        <v>3</v>
      </c>
      <c r="G15" s="293"/>
    </row>
    <row r="16" spans="1:17" ht="15" customHeight="1" x14ac:dyDescent="0.2">
      <c r="A16" s="57" t="s">
        <v>94</v>
      </c>
      <c r="B16" s="287" t="str">
        <f>'006 pr. asignavimai'!D16</f>
        <v>Kultūros centro veikla</v>
      </c>
      <c r="C16" s="287"/>
      <c r="D16" s="287"/>
      <c r="E16" s="287"/>
      <c r="F16" s="287"/>
      <c r="G16" s="294" t="s">
        <v>152</v>
      </c>
    </row>
    <row r="17" spans="1:7" ht="30" x14ac:dyDescent="0.2">
      <c r="A17" s="105" t="str">
        <f>'006 pr. asignavimai'!M16</f>
        <v xml:space="preserve">V-006-01-01-01-01 </v>
      </c>
      <c r="B17" s="59" t="str">
        <f>'006 pr. asignavimai'!N16</f>
        <v>Į įstaigą atvykusių ir ilgalaikius produktus/ paslaugas sukūrusių profesionalių menininkų kūrėjų skaičius</v>
      </c>
      <c r="C17" s="58" t="str">
        <f>'006 pr. asignavimai'!O16</f>
        <v>asm.</v>
      </c>
      <c r="D17" s="58">
        <f>'006 pr. asignavimai'!P16</f>
        <v>1</v>
      </c>
      <c r="E17" s="58">
        <f>'006 pr. asignavimai'!Q16</f>
        <v>1</v>
      </c>
      <c r="F17" s="97">
        <f>'006 pr. asignavimai'!R16</f>
        <v>1</v>
      </c>
      <c r="G17" s="295"/>
    </row>
    <row r="18" spans="1:7" ht="15" x14ac:dyDescent="0.2">
      <c r="A18" s="105" t="str">
        <f>'006 pr. asignavimai'!M17</f>
        <v>V-006-01-01-01-02</v>
      </c>
      <c r="B18" s="59" t="str">
        <f>'006 pr. asignavimai'!N17</f>
        <v xml:space="preserve">Aktyvių / įgyvendintų kultūrinių, edukacinių ir meno programų / projektų skaičius </v>
      </c>
      <c r="C18" s="58" t="str">
        <f>'006 pr. asignavimai'!O17</f>
        <v>vnt.</v>
      </c>
      <c r="D18" s="58">
        <f>'006 pr. asignavimai'!P17</f>
        <v>30</v>
      </c>
      <c r="E18" s="58">
        <f>'006 pr. asignavimai'!Q17</f>
        <v>35</v>
      </c>
      <c r="F18" s="97">
        <f>'006 pr. asignavimai'!R17</f>
        <v>40</v>
      </c>
      <c r="G18" s="295"/>
    </row>
    <row r="19" spans="1:7" ht="15" x14ac:dyDescent="0.2">
      <c r="A19" s="105" t="str">
        <f>'006 pr. asignavimai'!M18</f>
        <v>V-006-01-01-01-03</v>
      </c>
      <c r="B19" s="59" t="str">
        <f>'006 pr. asignavimai'!N18</f>
        <v xml:space="preserve">Tarptautinių kultūrinių projektų / programų, vykdomų įstaigoje, skaičius </v>
      </c>
      <c r="C19" s="58" t="str">
        <f>'006 pr. asignavimai'!O18</f>
        <v>vnt.</v>
      </c>
      <c r="D19" s="58">
        <f>'006 pr. asignavimai'!P18</f>
        <v>1</v>
      </c>
      <c r="E19" s="58">
        <f>'006 pr. asignavimai'!Q18</f>
        <v>2</v>
      </c>
      <c r="F19" s="97">
        <f>'006 pr. asignavimai'!R18</f>
        <v>2</v>
      </c>
      <c r="G19" s="295"/>
    </row>
    <row r="20" spans="1:7" ht="15" x14ac:dyDescent="0.2">
      <c r="A20" s="105" t="str">
        <f>'006 pr. asignavimai'!M19</f>
        <v>V-006-01-01-01-04</v>
      </c>
      <c r="B20" s="59" t="str">
        <f>'006 pr. asignavimai'!N19</f>
        <v>Aktyvių meno mėgėjų kolektyvų, veikiančių įstaigoje, skaičius</v>
      </c>
      <c r="C20" s="58" t="str">
        <f>'006 pr. asignavimai'!O19</f>
        <v>vnt.</v>
      </c>
      <c r="D20" s="58">
        <f>'006 pr. asignavimai'!P19</f>
        <v>20</v>
      </c>
      <c r="E20" s="58">
        <f>'006 pr. asignavimai'!Q19</f>
        <v>20</v>
      </c>
      <c r="F20" s="97">
        <f>'006 pr. asignavimai'!R19</f>
        <v>20</v>
      </c>
      <c r="G20" s="296"/>
    </row>
    <row r="21" spans="1:7" ht="15" customHeight="1" x14ac:dyDescent="0.2">
      <c r="A21" s="57" t="s">
        <v>95</v>
      </c>
      <c r="B21" s="287" t="str">
        <f>'006 pr. asignavimai'!D24</f>
        <v>Kulių kultūros centro veikla</v>
      </c>
      <c r="C21" s="287"/>
      <c r="D21" s="287"/>
      <c r="E21" s="287"/>
      <c r="F21" s="287"/>
      <c r="G21" s="294" t="s">
        <v>152</v>
      </c>
    </row>
    <row r="22" spans="1:7" ht="15" x14ac:dyDescent="0.2">
      <c r="A22" s="105" t="str">
        <f>'006 pr. asignavimai'!M24</f>
        <v>V-006-01-01-02-01</v>
      </c>
      <c r="B22" s="59" t="str">
        <f>'006 pr. asignavimai'!N24</f>
        <v xml:space="preserve">Aktyvių / įgyvendintų kultūrinių, edukacinių ir meno programų / projektų skaičius </v>
      </c>
      <c r="C22" s="58" t="str">
        <f>'006 pr. asignavimai'!O24</f>
        <v>vnt.</v>
      </c>
      <c r="D22" s="58">
        <f>'006 pr. asignavimai'!P24</f>
        <v>2</v>
      </c>
      <c r="E22" s="58">
        <f>'006 pr. asignavimai'!Q24</f>
        <v>3</v>
      </c>
      <c r="F22" s="97">
        <f>'006 pr. asignavimai'!R24</f>
        <v>3</v>
      </c>
      <c r="G22" s="295"/>
    </row>
    <row r="23" spans="1:7" ht="15" x14ac:dyDescent="0.2">
      <c r="A23" s="105" t="str">
        <f>'006 pr. asignavimai'!M25</f>
        <v>V-006-01-01-02-02</v>
      </c>
      <c r="B23" s="59" t="str">
        <f>'006 pr. asignavimai'!N25</f>
        <v xml:space="preserve">Tarptautinių kultūrinių projektų / programų, vykdomų įstaigoje, skaičius </v>
      </c>
      <c r="C23" s="58" t="str">
        <f>'006 pr. asignavimai'!O25</f>
        <v>vnt.</v>
      </c>
      <c r="D23" s="58">
        <f>'006 pr. asignavimai'!P25</f>
        <v>1</v>
      </c>
      <c r="E23" s="58">
        <f>'006 pr. asignavimai'!Q25</f>
        <v>1</v>
      </c>
      <c r="F23" s="97">
        <f>'006 pr. asignavimai'!R25</f>
        <v>1</v>
      </c>
      <c r="G23" s="295"/>
    </row>
    <row r="24" spans="1:7" ht="15" x14ac:dyDescent="0.2">
      <c r="A24" s="105" t="str">
        <f>'006 pr. asignavimai'!M26</f>
        <v>V-006-01-01-02-03</v>
      </c>
      <c r="B24" s="59" t="str">
        <f>'006 pr. asignavimai'!N26</f>
        <v>Aktyvių meno mėgėjų kolektyvų, veikiančių įstaigoje, skaičius</v>
      </c>
      <c r="C24" s="58" t="str">
        <f>'006 pr. asignavimai'!O26</f>
        <v>vnt.</v>
      </c>
      <c r="D24" s="58">
        <f>'006 pr. asignavimai'!P26</f>
        <v>9</v>
      </c>
      <c r="E24" s="58">
        <f>'006 pr. asignavimai'!Q26</f>
        <v>10</v>
      </c>
      <c r="F24" s="97">
        <f>'006 pr. asignavimai'!R26</f>
        <v>10</v>
      </c>
      <c r="G24" s="296"/>
    </row>
    <row r="25" spans="1:7" ht="15" customHeight="1" x14ac:dyDescent="0.2">
      <c r="A25" s="57" t="s">
        <v>96</v>
      </c>
      <c r="B25" s="287" t="str">
        <f>'006 pr. asignavimai'!D30</f>
        <v xml:space="preserve">Šateikių kultūros centro veikla </v>
      </c>
      <c r="C25" s="287"/>
      <c r="D25" s="287"/>
      <c r="E25" s="287"/>
      <c r="F25" s="287"/>
      <c r="G25" s="294" t="s">
        <v>152</v>
      </c>
    </row>
    <row r="26" spans="1:7" ht="15" x14ac:dyDescent="0.2">
      <c r="A26" s="105" t="str">
        <f>'006 pr. asignavimai'!M30</f>
        <v>V-006-01-01-03-01</v>
      </c>
      <c r="B26" s="59" t="str">
        <f>'006 pr. asignavimai'!N30</f>
        <v xml:space="preserve">Aktyvių / įgyvendintų kultūrinių, edukacinių ir meno programų / projektų skaičius </v>
      </c>
      <c r="C26" s="58" t="str">
        <f>'006 pr. asignavimai'!O30</f>
        <v>vnt.</v>
      </c>
      <c r="D26" s="58">
        <f>'006 pr. asignavimai'!P30</f>
        <v>7</v>
      </c>
      <c r="E26" s="58">
        <f>'006 pr. asignavimai'!Q30</f>
        <v>8</v>
      </c>
      <c r="F26" s="97">
        <f>'006 pr. asignavimai'!R30</f>
        <v>8</v>
      </c>
      <c r="G26" s="295"/>
    </row>
    <row r="27" spans="1:7" ht="15" x14ac:dyDescent="0.2">
      <c r="A27" s="105" t="str">
        <f>'006 pr. asignavimai'!M31</f>
        <v>V-006-01-01-03-02</v>
      </c>
      <c r="B27" s="59" t="str">
        <f>'006 pr. asignavimai'!N31</f>
        <v xml:space="preserve">Tarptautinių kultūrinių projektų / programų, vykdomų įstaigoje, skaičius </v>
      </c>
      <c r="C27" s="58" t="str">
        <f>'006 pr. asignavimai'!O31</f>
        <v>vnt.</v>
      </c>
      <c r="D27" s="58">
        <f>'006 pr. asignavimai'!P31</f>
        <v>1</v>
      </c>
      <c r="E27" s="58">
        <f>'006 pr. asignavimai'!Q31</f>
        <v>1</v>
      </c>
      <c r="F27" s="97">
        <f>'006 pr. asignavimai'!R31</f>
        <v>1</v>
      </c>
      <c r="G27" s="295"/>
    </row>
    <row r="28" spans="1:7" ht="15" x14ac:dyDescent="0.2">
      <c r="A28" s="105" t="str">
        <f>'006 pr. asignavimai'!M32</f>
        <v>V-006-01-01-03-03</v>
      </c>
      <c r="B28" s="59" t="str">
        <f>'006 pr. asignavimai'!N32</f>
        <v>Aktyvių meno mėgėjų kolektyvų, veikiančių įstaigoje, skaičius</v>
      </c>
      <c r="C28" s="58" t="str">
        <f>'006 pr. asignavimai'!O32</f>
        <v>vnt.</v>
      </c>
      <c r="D28" s="58">
        <f>'006 pr. asignavimai'!P32</f>
        <v>9</v>
      </c>
      <c r="E28" s="58">
        <f>'006 pr. asignavimai'!Q32</f>
        <v>8</v>
      </c>
      <c r="F28" s="97">
        <f>'006 pr. asignavimai'!R32</f>
        <v>8</v>
      </c>
      <c r="G28" s="296"/>
    </row>
    <row r="29" spans="1:7" ht="15" x14ac:dyDescent="0.2">
      <c r="A29" s="57" t="s">
        <v>97</v>
      </c>
      <c r="B29" s="287" t="str">
        <f>'006 pr. asignavimai'!D36</f>
        <v>Žemaičių Kalvarijos kultūros centro veikla</v>
      </c>
      <c r="C29" s="287"/>
      <c r="D29" s="287"/>
      <c r="E29" s="287"/>
      <c r="F29" s="287"/>
      <c r="G29" s="294" t="s">
        <v>152</v>
      </c>
    </row>
    <row r="30" spans="1:7" ht="15" x14ac:dyDescent="0.2">
      <c r="A30" s="105" t="str">
        <f>'006 pr. asignavimai'!M36</f>
        <v>V-006-01-01-04-01</v>
      </c>
      <c r="B30" s="59" t="str">
        <f>'006 pr. asignavimai'!N36</f>
        <v xml:space="preserve">Aktyvių / įgyvendintų kultūrinių, edukacinių ir meno programų / projektų skaičius </v>
      </c>
      <c r="C30" s="58" t="str">
        <f>'006 pr. asignavimai'!O36</f>
        <v>vnt.</v>
      </c>
      <c r="D30" s="58">
        <f>'006 pr. asignavimai'!P36</f>
        <v>3</v>
      </c>
      <c r="E30" s="58">
        <f>'006 pr. asignavimai'!Q36</f>
        <v>4</v>
      </c>
      <c r="F30" s="97">
        <f>'006 pr. asignavimai'!R36</f>
        <v>5</v>
      </c>
      <c r="G30" s="295"/>
    </row>
    <row r="31" spans="1:7" ht="15" x14ac:dyDescent="0.2">
      <c r="A31" s="105" t="str">
        <f>'006 pr. asignavimai'!M37</f>
        <v>V-006-01-01-04-02</v>
      </c>
      <c r="B31" s="59" t="str">
        <f>'006 pr. asignavimai'!N37</f>
        <v xml:space="preserve">Tarptautinių kultūrinių projektų / programų, vykdomų įstaigoje, skaičius </v>
      </c>
      <c r="C31" s="58" t="str">
        <f>'006 pr. asignavimai'!O37</f>
        <v>vnt.</v>
      </c>
      <c r="D31" s="58">
        <f>'006 pr. asignavimai'!P37</f>
        <v>2</v>
      </c>
      <c r="E31" s="58">
        <f>'006 pr. asignavimai'!Q37</f>
        <v>3</v>
      </c>
      <c r="F31" s="97">
        <f>'006 pr. asignavimai'!R37</f>
        <v>4</v>
      </c>
      <c r="G31" s="295"/>
    </row>
    <row r="32" spans="1:7" ht="15" x14ac:dyDescent="0.2">
      <c r="A32" s="105" t="str">
        <f>'006 pr. asignavimai'!M38</f>
        <v>V-006-01-01-04-03</v>
      </c>
      <c r="B32" s="59" t="str">
        <f>'006 pr. asignavimai'!N38</f>
        <v>Aktyvių meno mėgėjų kolektyvų, veikiančių įstaigoje, skaičius</v>
      </c>
      <c r="C32" s="58" t="str">
        <f>'006 pr. asignavimai'!O38</f>
        <v>vnt.</v>
      </c>
      <c r="D32" s="58">
        <f>'006 pr. asignavimai'!P38</f>
        <v>18</v>
      </c>
      <c r="E32" s="58">
        <f>'006 pr. asignavimai'!Q38</f>
        <v>19</v>
      </c>
      <c r="F32" s="97">
        <f>'006 pr. asignavimai'!R38</f>
        <v>20</v>
      </c>
      <c r="G32" s="296"/>
    </row>
    <row r="33" spans="1:7" ht="15" x14ac:dyDescent="0.2">
      <c r="A33" s="57" t="s">
        <v>98</v>
      </c>
      <c r="B33" s="287" t="str">
        <f>'006 pr. asignavimai'!D42</f>
        <v>Žlibinų kultūros centro veikla</v>
      </c>
      <c r="C33" s="287"/>
      <c r="D33" s="287"/>
      <c r="E33" s="287"/>
      <c r="F33" s="287"/>
      <c r="G33" s="294" t="s">
        <v>152</v>
      </c>
    </row>
    <row r="34" spans="1:7" ht="15" x14ac:dyDescent="0.2">
      <c r="A34" s="105" t="str">
        <f>'006 pr. asignavimai'!M42</f>
        <v>V-006-01-01-05-01</v>
      </c>
      <c r="B34" s="59" t="str">
        <f>'006 pr. asignavimai'!N42</f>
        <v xml:space="preserve">Aktyvių / įgyvendintų kultūrinių, edukacinių ir meno programų / projektų skaičius </v>
      </c>
      <c r="C34" s="58" t="str">
        <f>'006 pr. asignavimai'!O42</f>
        <v>vnt.</v>
      </c>
      <c r="D34" s="58">
        <f>'006 pr. asignavimai'!P42</f>
        <v>5</v>
      </c>
      <c r="E34" s="58">
        <f>'006 pr. asignavimai'!Q42</f>
        <v>6</v>
      </c>
      <c r="F34" s="97">
        <f>'006 pr. asignavimai'!R42</f>
        <v>7</v>
      </c>
      <c r="G34" s="295"/>
    </row>
    <row r="35" spans="1:7" ht="15" x14ac:dyDescent="0.2">
      <c r="A35" s="105" t="str">
        <f>'006 pr. asignavimai'!M43</f>
        <v>V-006-01-01-05-02</v>
      </c>
      <c r="B35" s="59" t="str">
        <f>'006 pr. asignavimai'!N43</f>
        <v xml:space="preserve">Tarptautinių kultūrinių projektų / programų, vykdomų įstaigoje, skaičius </v>
      </c>
      <c r="C35" s="58" t="str">
        <f>'006 pr. asignavimai'!O43</f>
        <v>vnt.</v>
      </c>
      <c r="D35" s="58">
        <f>'006 pr. asignavimai'!P43</f>
        <v>1</v>
      </c>
      <c r="E35" s="58">
        <f>'006 pr. asignavimai'!Q43</f>
        <v>1</v>
      </c>
      <c r="F35" s="97">
        <f>'006 pr. asignavimai'!R43</f>
        <v>2</v>
      </c>
      <c r="G35" s="295"/>
    </row>
    <row r="36" spans="1:7" ht="15" x14ac:dyDescent="0.2">
      <c r="A36" s="105" t="str">
        <f>'006 pr. asignavimai'!M44</f>
        <v>V-006-01-01-05-03</v>
      </c>
      <c r="B36" s="59" t="str">
        <f>'006 pr. asignavimai'!N44</f>
        <v>Aktyvių meno mėgėjų kolektyvų, veikiančių įstaigoje, skaičius</v>
      </c>
      <c r="C36" s="58" t="str">
        <f>'006 pr. asignavimai'!O44</f>
        <v>vnt.</v>
      </c>
      <c r="D36" s="58">
        <f>'006 pr. asignavimai'!P44</f>
        <v>10</v>
      </c>
      <c r="E36" s="58">
        <f>'006 pr. asignavimai'!Q44</f>
        <v>10</v>
      </c>
      <c r="F36" s="97">
        <f>'006 pr. asignavimai'!R44</f>
        <v>11</v>
      </c>
      <c r="G36" s="296"/>
    </row>
    <row r="37" spans="1:7" ht="33" customHeight="1" x14ac:dyDescent="0.2">
      <c r="A37" s="18" t="s">
        <v>99</v>
      </c>
      <c r="B37" s="288" t="str">
        <f>'006 pr. asignavimai'!C51</f>
        <v>Užtikrinti Plungės rajono savivaldybės viešosios bibliotekos, Plungės TIC bei Žemaičių dailės muziejaus funkcionavimo ir informacijos sklaidos sąlygas</v>
      </c>
      <c r="C37" s="289"/>
      <c r="D37" s="289"/>
      <c r="E37" s="289"/>
      <c r="F37" s="289"/>
      <c r="G37" s="291" t="s">
        <v>153</v>
      </c>
    </row>
    <row r="38" spans="1:7" ht="15" x14ac:dyDescent="0.2">
      <c r="A38" s="104" t="str">
        <f>'006 pr. asignavimai'!M51</f>
        <v>R-006-02-01-01</v>
      </c>
      <c r="B38" s="8" t="str">
        <f>'006 pr. asignavimai'!N51</f>
        <v>Turizmo informacijos centro lankytojų skaičiaus pokytis (palyginti su praėjusiais metais)</v>
      </c>
      <c r="C38" s="7" t="str">
        <f>'006 pr. asignavimai'!O51</f>
        <v>proc.</v>
      </c>
      <c r="D38" s="7">
        <f>'006 pr. asignavimai'!P51</f>
        <v>3</v>
      </c>
      <c r="E38" s="7">
        <f>'006 pr. asignavimai'!Q51</f>
        <v>4</v>
      </c>
      <c r="F38" s="96">
        <f>'006 pr. asignavimai'!R51</f>
        <v>5</v>
      </c>
      <c r="G38" s="292"/>
    </row>
    <row r="39" spans="1:7" ht="15" x14ac:dyDescent="0.2">
      <c r="A39" s="104" t="str">
        <f>'006 pr. asignavimai'!M52</f>
        <v>R-006-02-01-02</v>
      </c>
      <c r="B39" s="8" t="str">
        <f>'006 pr. asignavimai'!N52</f>
        <v>Viešosios bibliotekos ir filialų skaitytojų dalis nuo visų rajono gyventojų skaičiaus</v>
      </c>
      <c r="C39" s="7" t="str">
        <f>'006 pr. asignavimai'!O52</f>
        <v>proc.</v>
      </c>
      <c r="D39" s="7">
        <f>'006 pr. asignavimai'!P52</f>
        <v>21</v>
      </c>
      <c r="E39" s="7">
        <f>'006 pr. asignavimai'!Q52</f>
        <v>21.5</v>
      </c>
      <c r="F39" s="96">
        <f>'006 pr. asignavimai'!R52</f>
        <v>22</v>
      </c>
      <c r="G39" s="292"/>
    </row>
    <row r="40" spans="1:7" ht="15" x14ac:dyDescent="0.2">
      <c r="A40" s="104" t="str">
        <f>'006 pr. asignavimai'!M53</f>
        <v>R-006-02-01-03</v>
      </c>
      <c r="B40" s="8" t="str">
        <f>'006 pr. asignavimai'!N53</f>
        <v>Muziejaus lankytojų skaičiaus pokytis (palyginti su praėjusiais metais)</v>
      </c>
      <c r="C40" s="7" t="str">
        <f>'006 pr. asignavimai'!O53</f>
        <v>proc.</v>
      </c>
      <c r="D40" s="7">
        <f>'006 pr. asignavimai'!P53</f>
        <v>5</v>
      </c>
      <c r="E40" s="7">
        <f>'006 pr. asignavimai'!Q53</f>
        <v>4</v>
      </c>
      <c r="F40" s="96">
        <f>'006 pr. asignavimai'!R53</f>
        <v>3.5</v>
      </c>
      <c r="G40" s="293"/>
    </row>
    <row r="41" spans="1:7" ht="15" x14ac:dyDescent="0.2">
      <c r="A41" s="57" t="s">
        <v>100</v>
      </c>
      <c r="B41" s="287" t="str">
        <f>'006 pr. asignavimai'!D54</f>
        <v xml:space="preserve">Viešosios bibliotekos veikla </v>
      </c>
      <c r="C41" s="287"/>
      <c r="D41" s="287"/>
      <c r="E41" s="287"/>
      <c r="F41" s="287"/>
      <c r="G41" s="294" t="s">
        <v>152</v>
      </c>
    </row>
    <row r="42" spans="1:7" ht="15" x14ac:dyDescent="0.2">
      <c r="A42" s="105" t="str">
        <f>'006 pr. asignavimai'!M54</f>
        <v>V-006-02-01-01-01</v>
      </c>
      <c r="B42" s="59" t="str">
        <f>'006 pr. asignavimai'!N54</f>
        <v>Viešojoje bibliotekoje ir filialuose apsilankiusių asmenų (lankytojų) skaičius</v>
      </c>
      <c r="C42" s="58" t="str">
        <f>'006 pr. asignavimai'!O54</f>
        <v>asm.</v>
      </c>
      <c r="D42" s="58">
        <f>'006 pr. asignavimai'!P54</f>
        <v>25500</v>
      </c>
      <c r="E42" s="58">
        <f>'006 pr. asignavimai'!Q54</f>
        <v>25800</v>
      </c>
      <c r="F42" s="97">
        <f>'006 pr. asignavimai'!R54</f>
        <v>26000</v>
      </c>
      <c r="G42" s="295"/>
    </row>
    <row r="43" spans="1:7" ht="30" x14ac:dyDescent="0.2">
      <c r="A43" s="105" t="str">
        <f>'006 pr. asignavimai'!M55</f>
        <v>V-006-02-01-01-02</v>
      </c>
      <c r="B43" s="59" t="str">
        <f>'006 pr. asignavimai'!N55</f>
        <v>Viešojoje bibliotekoje ir filialuose suorganizuotų renginių/edukacijų/ projektų/ ekskursijų skaičius</v>
      </c>
      <c r="C43" s="58" t="str">
        <f>'006 pr. asignavimai'!O55</f>
        <v>vnt.</v>
      </c>
      <c r="D43" s="58">
        <f>'006 pr. asignavimai'!P55</f>
        <v>620</v>
      </c>
      <c r="E43" s="58">
        <f>'006 pr. asignavimai'!Q55</f>
        <v>630</v>
      </c>
      <c r="F43" s="97">
        <f>'006 pr. asignavimai'!R55</f>
        <v>640</v>
      </c>
      <c r="G43" s="295"/>
    </row>
    <row r="44" spans="1:7" ht="15" x14ac:dyDescent="0.2">
      <c r="A44" s="105" t="str">
        <f>'006 pr. asignavimai'!M56</f>
        <v>V-006-02-01-01-03 (VB)</v>
      </c>
      <c r="B44" s="59" t="str">
        <f>'006 pr. asignavimai'!N56</f>
        <v xml:space="preserve">Viešosios bibliotekos ir filialų fondų dokumentų skaičius </v>
      </c>
      <c r="C44" s="58" t="str">
        <f>'006 pr. asignavimai'!O56</f>
        <v>vnt.</v>
      </c>
      <c r="D44" s="58">
        <f>'006 pr. asignavimai'!P56</f>
        <v>144000</v>
      </c>
      <c r="E44" s="58">
        <f>'006 pr. asignavimai'!Q56</f>
        <v>144500</v>
      </c>
      <c r="F44" s="97">
        <f>'006 pr. asignavimai'!R56</f>
        <v>144600</v>
      </c>
      <c r="G44" s="296"/>
    </row>
    <row r="45" spans="1:7" ht="15" x14ac:dyDescent="0.2">
      <c r="A45" s="57" t="s">
        <v>101</v>
      </c>
      <c r="B45" s="287" t="str">
        <f>'006 pr. asignavimai'!D61</f>
        <v>Turizmo informacijos centro veikla</v>
      </c>
      <c r="C45" s="287"/>
      <c r="D45" s="287"/>
      <c r="E45" s="287"/>
      <c r="F45" s="287"/>
      <c r="G45" s="294" t="s">
        <v>152</v>
      </c>
    </row>
    <row r="46" spans="1:7" ht="15" x14ac:dyDescent="0.2">
      <c r="A46" s="105" t="str">
        <f>'006 pr. asignavimai'!M61</f>
        <v>V-006-02-01-02-01</v>
      </c>
      <c r="B46" s="59" t="str">
        <f>'006 pr. asignavimai'!N61</f>
        <v>Plungės TIC išleistų leidinių (rūšių) skaičius</v>
      </c>
      <c r="C46" s="58" t="str">
        <f>'006 pr. asignavimai'!O61</f>
        <v>vnt.</v>
      </c>
      <c r="D46" s="58">
        <f>'006 pr. asignavimai'!P61</f>
        <v>4</v>
      </c>
      <c r="E46" s="58">
        <f>'006 pr. asignavimai'!Q61</f>
        <v>4</v>
      </c>
      <c r="F46" s="97">
        <f>'006 pr. asignavimai'!R61</f>
        <v>5</v>
      </c>
      <c r="G46" s="295"/>
    </row>
    <row r="47" spans="1:7" ht="15" x14ac:dyDescent="0.2">
      <c r="A47" s="105" t="str">
        <f>'006 pr. asignavimai'!M62</f>
        <v>V-006-02-01-02-02</v>
      </c>
      <c r="B47" s="59" t="str">
        <f>'006 pr. asignavimai'!N62</f>
        <v xml:space="preserve">Plungės TIC socialinės medijos (interneto puslapio, socialinių tinklų) lankytojų skaičius </v>
      </c>
      <c r="C47" s="58" t="str">
        <f>'006 pr. asignavimai'!O62</f>
        <v>vnt.</v>
      </c>
      <c r="D47" s="58">
        <f>'006 pr. asignavimai'!P62</f>
        <v>59000</v>
      </c>
      <c r="E47" s="58">
        <f>'006 pr. asignavimai'!Q62</f>
        <v>60000</v>
      </c>
      <c r="F47" s="97">
        <f>'006 pr. asignavimai'!R62</f>
        <v>62000</v>
      </c>
      <c r="G47" s="295"/>
    </row>
    <row r="48" spans="1:7" ht="15" x14ac:dyDescent="0.2">
      <c r="A48" s="105" t="str">
        <f>'006 pr. asignavimai'!M63</f>
        <v>V-006-02-01-02-03</v>
      </c>
      <c r="B48" s="59" t="str">
        <f>'006 pr. asignavimai'!N63</f>
        <v>Parodų/mugių, kuriose dalyvauta, skaičius</v>
      </c>
      <c r="C48" s="58" t="str">
        <f>'006 pr. asignavimai'!O63</f>
        <v>vnt.</v>
      </c>
      <c r="D48" s="58">
        <f>'006 pr. asignavimai'!P63</f>
        <v>4</v>
      </c>
      <c r="E48" s="58">
        <f>'006 pr. asignavimai'!Q63</f>
        <v>4</v>
      </c>
      <c r="F48" s="97">
        <f>'006 pr. asignavimai'!R63</f>
        <v>5</v>
      </c>
      <c r="G48" s="295"/>
    </row>
    <row r="49" spans="1:7" ht="15" x14ac:dyDescent="0.2">
      <c r="A49" s="105" t="str">
        <f>'006 pr. asignavimai'!M64</f>
        <v>V-006-02-01-02-04</v>
      </c>
      <c r="B49" s="59" t="str">
        <f>'006 pr. asignavimai'!N64</f>
        <v>Plungės TIC suorganizuotų renginių/edukacijų/ projektų/ ekskursijų skaičius</v>
      </c>
      <c r="C49" s="58" t="str">
        <f>'006 pr. asignavimai'!O64</f>
        <v>vnt.</v>
      </c>
      <c r="D49" s="58">
        <f>'006 pr. asignavimai'!P64</f>
        <v>40</v>
      </c>
      <c r="E49" s="58">
        <f>'006 pr. asignavimai'!Q64</f>
        <v>50</v>
      </c>
      <c r="F49" s="97">
        <f>'006 pr. asignavimai'!R64</f>
        <v>55</v>
      </c>
      <c r="G49" s="296"/>
    </row>
    <row r="50" spans="1:7" ht="15" x14ac:dyDescent="0.2">
      <c r="A50" s="57" t="s">
        <v>102</v>
      </c>
      <c r="B50" s="287" t="str">
        <f>'006 pr. asignavimai'!D68</f>
        <v>Žemaičių dailės muziejaus veikla</v>
      </c>
      <c r="C50" s="287"/>
      <c r="D50" s="287"/>
      <c r="E50" s="287"/>
      <c r="F50" s="287"/>
      <c r="G50" s="294" t="s">
        <v>152</v>
      </c>
    </row>
    <row r="51" spans="1:7" ht="15" x14ac:dyDescent="0.2">
      <c r="A51" s="105" t="str">
        <f>'006 pr. asignavimai'!M68</f>
        <v xml:space="preserve">V-006-02-01-03-01 </v>
      </c>
      <c r="B51" s="59" t="str">
        <f>'006 pr. asignavimai'!N68</f>
        <v>Muziejaus suorganizuotų renginių/edukacijų/ projektų/ ekskursijų skaičius</v>
      </c>
      <c r="C51" s="58" t="str">
        <f>'006 pr. asignavimai'!O68</f>
        <v>vnt.</v>
      </c>
      <c r="D51" s="58">
        <f>'006 pr. asignavimai'!P68</f>
        <v>800</v>
      </c>
      <c r="E51" s="58">
        <f>'006 pr. asignavimai'!Q68</f>
        <v>820</v>
      </c>
      <c r="F51" s="97">
        <f>'006 pr. asignavimai'!R68</f>
        <v>850</v>
      </c>
      <c r="G51" s="295"/>
    </row>
    <row r="52" spans="1:7" ht="15" x14ac:dyDescent="0.2">
      <c r="A52" s="105" t="str">
        <f>'006 pr. asignavimai'!M69</f>
        <v>V-006-02-01-03-02</v>
      </c>
      <c r="B52" s="59" t="str">
        <f>'006 pr. asignavimai'!N69</f>
        <v>Muziejuje apsilankiusių asmenų (lankytojų) skaičius</v>
      </c>
      <c r="C52" s="58" t="str">
        <f>'006 pr. asignavimai'!O69</f>
        <v xml:space="preserve">vnt. </v>
      </c>
      <c r="D52" s="58">
        <f>'006 pr. asignavimai'!P69</f>
        <v>55000</v>
      </c>
      <c r="E52" s="58">
        <f>'006 pr. asignavimai'!Q69</f>
        <v>57000</v>
      </c>
      <c r="F52" s="97">
        <f>'006 pr. asignavimai'!R69</f>
        <v>59000</v>
      </c>
      <c r="G52" s="295"/>
    </row>
    <row r="53" spans="1:7" ht="15" x14ac:dyDescent="0.2">
      <c r="A53" s="105" t="str">
        <f>'006 pr. asignavimai'!M70</f>
        <v>V-006-02-01-03-03</v>
      </c>
      <c r="B53" s="59" t="str">
        <f>'006 pr. asignavimai'!N70</f>
        <v>Muziejuje saugomų eksponatų skaičius</v>
      </c>
      <c r="C53" s="58" t="str">
        <f>'006 pr. asignavimai'!O70</f>
        <v>vnt.</v>
      </c>
      <c r="D53" s="58">
        <f>'006 pr. asignavimai'!P70</f>
        <v>14000</v>
      </c>
      <c r="E53" s="58">
        <f>'006 pr. asignavimai'!Q70</f>
        <v>14200</v>
      </c>
      <c r="F53" s="97">
        <f>'006 pr. asignavimai'!R70</f>
        <v>14400</v>
      </c>
      <c r="G53" s="295"/>
    </row>
    <row r="54" spans="1:7" ht="15" x14ac:dyDescent="0.2">
      <c r="A54" s="105" t="str">
        <f>'006 pr. asignavimai'!M71</f>
        <v>V-006-02-01-03-04</v>
      </c>
      <c r="B54" s="59" t="str">
        <f>'006 pr. asignavimai'!N71</f>
        <v xml:space="preserve">Tarptautinių kultūrinių projektų / programų, vykdomų įstaigoje, skaičius </v>
      </c>
      <c r="C54" s="58" t="str">
        <f>'006 pr. asignavimai'!O71</f>
        <v>vnt.</v>
      </c>
      <c r="D54" s="58">
        <f>'006 pr. asignavimai'!P71</f>
        <v>3</v>
      </c>
      <c r="E54" s="58">
        <f>'006 pr. asignavimai'!Q71</f>
        <v>3</v>
      </c>
      <c r="F54" s="97">
        <f>'006 pr. asignavimai'!R71</f>
        <v>3</v>
      </c>
      <c r="G54" s="296"/>
    </row>
    <row r="55" spans="1:7" ht="15" x14ac:dyDescent="0.2">
      <c r="A55" s="57" t="s">
        <v>103</v>
      </c>
      <c r="B55" s="287" t="str">
        <f>'006 pr. asignavimai'!D75</f>
        <v>Parko priežiūra</v>
      </c>
      <c r="C55" s="287"/>
      <c r="D55" s="287"/>
      <c r="E55" s="287"/>
      <c r="F55" s="287"/>
      <c r="G55" s="294" t="s">
        <v>152</v>
      </c>
    </row>
    <row r="56" spans="1:7" ht="15" x14ac:dyDescent="0.2">
      <c r="A56" s="105" t="str">
        <f>'006 pr. asignavimai'!M75</f>
        <v>V-006-02-01-04-01</v>
      </c>
      <c r="B56" s="59" t="str">
        <f>'006 pr. asignavimai'!N75</f>
        <v xml:space="preserve"> Prižiūrėto Mykolo Oginskio rūmų parko plotas</v>
      </c>
      <c r="C56" s="58" t="str">
        <f>'006 pr. asignavimai'!O75</f>
        <v>ha</v>
      </c>
      <c r="D56" s="58">
        <f>'006 pr. asignavimai'!P75</f>
        <v>57.32</v>
      </c>
      <c r="E56" s="58">
        <f>'006 pr. asignavimai'!Q75</f>
        <v>57.32</v>
      </c>
      <c r="F56" s="97">
        <f>'006 pr. asignavimai'!R75</f>
        <v>57.32</v>
      </c>
      <c r="G56" s="296"/>
    </row>
    <row r="57" spans="1:7" ht="15" x14ac:dyDescent="0.2">
      <c r="A57" s="57" t="s">
        <v>196</v>
      </c>
      <c r="B57" s="287" t="str">
        <f>'006 pr. asignavimai'!D78</f>
        <v>Tarptautinio M. Oginskio festivalio organizavimas</v>
      </c>
      <c r="C57" s="287"/>
      <c r="D57" s="287"/>
      <c r="E57" s="287"/>
      <c r="F57" s="287"/>
      <c r="G57" s="294" t="s">
        <v>152</v>
      </c>
    </row>
    <row r="58" spans="1:7" ht="15" x14ac:dyDescent="0.2">
      <c r="A58" s="105" t="str">
        <f>'006 pr. asignavimai'!M78</f>
        <v>V-006-02-01-05-01</v>
      </c>
      <c r="B58" s="163" t="str">
        <f>'006 pr. asignavimai'!N78</f>
        <v>Suorganizuotų renginių skaičius tarptautinio M. Oginskio festivalio metu</v>
      </c>
      <c r="C58" s="105" t="str">
        <f>'006 pr. asignavimai'!O78</f>
        <v>vnt.</v>
      </c>
      <c r="D58" s="105">
        <f>'006 pr. asignavimai'!P78</f>
        <v>0</v>
      </c>
      <c r="E58" s="105">
        <f>'006 pr. asignavimai'!Q78</f>
        <v>0</v>
      </c>
      <c r="F58" s="105">
        <f>'006 pr. asignavimai'!R78</f>
        <v>0</v>
      </c>
      <c r="G58" s="296"/>
    </row>
    <row r="59" spans="1:7" ht="15" x14ac:dyDescent="0.2">
      <c r="A59" s="18" t="s">
        <v>114</v>
      </c>
      <c r="B59" s="288" t="str">
        <f>'006 pr. asignavimai'!C84</f>
        <v>Sudaryti sąlygas kultūros ir meno sričių programų finansavimui</v>
      </c>
      <c r="C59" s="289"/>
      <c r="D59" s="289"/>
      <c r="E59" s="289"/>
      <c r="F59" s="289"/>
      <c r="G59" s="291" t="s">
        <v>154</v>
      </c>
    </row>
    <row r="60" spans="1:7" ht="30" x14ac:dyDescent="0.2">
      <c r="A60" s="104" t="str">
        <f>'006 pr. asignavimai'!M84</f>
        <v>R-006-03-01-01</v>
      </c>
      <c r="B60" s="8" t="str">
        <f>'006 pr. asignavimai'!N84</f>
        <v>Kultūriniuose renginiuose dalyvavusių dalyvių ir lankytojų skaičiaus padidėjimas (palyginti su praėjusiais metais)</v>
      </c>
      <c r="C60" s="7" t="str">
        <f>'006 pr. asignavimai'!O84</f>
        <v>proc.</v>
      </c>
      <c r="D60" s="7">
        <f>'006 pr. asignavimai'!P84</f>
        <v>3</v>
      </c>
      <c r="E60" s="7">
        <f>'006 pr. asignavimai'!Q84</f>
        <v>4</v>
      </c>
      <c r="F60" s="96">
        <f>'006 pr. asignavimai'!R84</f>
        <v>4</v>
      </c>
      <c r="G60" s="293"/>
    </row>
    <row r="61" spans="1:7" ht="21.75" customHeight="1" x14ac:dyDescent="0.2">
      <c r="A61" s="57" t="s">
        <v>115</v>
      </c>
      <c r="B61" s="287" t="str">
        <f>'006 pr. asignavimai'!D85</f>
        <v>Kultūros projektų rėmimas</v>
      </c>
      <c r="C61" s="287"/>
      <c r="D61" s="287"/>
      <c r="E61" s="287"/>
      <c r="F61" s="287"/>
      <c r="G61" s="297" t="s">
        <v>154</v>
      </c>
    </row>
    <row r="62" spans="1:7" ht="21.75" customHeight="1" x14ac:dyDescent="0.2">
      <c r="A62" s="105" t="str">
        <f>'006 pr. asignavimai'!M85</f>
        <v>P-006-03-01-01-01</v>
      </c>
      <c r="B62" s="59" t="str">
        <f>'006 pr. asignavimai'!N85</f>
        <v xml:space="preserve">Finansuotų paraiškų skaičius </v>
      </c>
      <c r="C62" s="58" t="str">
        <f>'006 pr. asignavimai'!O85</f>
        <v>vnt.</v>
      </c>
      <c r="D62" s="58">
        <f>'006 pr. asignavimai'!P85</f>
        <v>40</v>
      </c>
      <c r="E62" s="58">
        <f>'006 pr. asignavimai'!Q85</f>
        <v>45</v>
      </c>
      <c r="F62" s="97">
        <f>'006 pr. asignavimai'!R85</f>
        <v>45</v>
      </c>
      <c r="G62" s="298"/>
    </row>
    <row r="63" spans="1:7" ht="15" x14ac:dyDescent="0.2">
      <c r="A63" s="57" t="s">
        <v>104</v>
      </c>
      <c r="B63" s="287" t="str">
        <f>'006 pr. asignavimai'!D88</f>
        <v>Pasiruošimas dainų šventei</v>
      </c>
      <c r="C63" s="287"/>
      <c r="D63" s="287"/>
      <c r="E63" s="287"/>
      <c r="F63" s="287"/>
      <c r="G63" s="294" t="s">
        <v>152</v>
      </c>
    </row>
    <row r="64" spans="1:7" ht="15" x14ac:dyDescent="0.2">
      <c r="A64" s="105" t="str">
        <f>'006 pr. asignavimai'!M88</f>
        <v>V-006-03-01-02-01</v>
      </c>
      <c r="B64" s="59" t="str">
        <f>'006 pr. asignavimai'!N88</f>
        <v>Meno mėgėjų kolektyvų, kuriems skirta parama rūbų ar instrumentų įsigijimui, skaičius</v>
      </c>
      <c r="C64" s="58" t="str">
        <f>'006 pr. asignavimai'!O88</f>
        <v>vnt.</v>
      </c>
      <c r="D64" s="58">
        <f>'006 pr. asignavimai'!P88</f>
        <v>2</v>
      </c>
      <c r="E64" s="58">
        <f>'006 pr. asignavimai'!Q88</f>
        <v>1</v>
      </c>
      <c r="F64" s="97">
        <f>'006 pr. asignavimai'!R88</f>
        <v>0</v>
      </c>
      <c r="G64" s="296"/>
    </row>
    <row r="65" spans="1:7" ht="15" x14ac:dyDescent="0.2">
      <c r="A65" s="57" t="s">
        <v>105</v>
      </c>
      <c r="B65" s="287" t="str">
        <f>'006 pr. asignavimai'!D91</f>
        <v>Miesto šventės ir kitų reprezentacinių renginių organizavimas</v>
      </c>
      <c r="C65" s="287"/>
      <c r="D65" s="287"/>
      <c r="E65" s="287"/>
      <c r="F65" s="287"/>
      <c r="G65" s="294" t="s">
        <v>152</v>
      </c>
    </row>
    <row r="66" spans="1:7" ht="15" x14ac:dyDescent="0.2">
      <c r="A66" s="105" t="str">
        <f>'006 pr. asignavimai'!M91</f>
        <v>V-006-03-01-03-01</v>
      </c>
      <c r="B66" s="59" t="str">
        <f>'006 pr. asignavimai'!N91</f>
        <v>Suorganizuotų renginių skaičius</v>
      </c>
      <c r="C66" s="58" t="str">
        <f>'006 pr. asignavimai'!O91</f>
        <v>vnt.</v>
      </c>
      <c r="D66" s="58">
        <f>'006 pr. asignavimai'!P91</f>
        <v>9</v>
      </c>
      <c r="E66" s="58">
        <f>'006 pr. asignavimai'!Q91</f>
        <v>9</v>
      </c>
      <c r="F66" s="97">
        <f>'006 pr. asignavimai'!R91</f>
        <v>9</v>
      </c>
      <c r="G66" s="296"/>
    </row>
    <row r="67" spans="1:7" ht="23.25" customHeight="1" x14ac:dyDescent="0.2">
      <c r="A67" s="57" t="s">
        <v>135</v>
      </c>
      <c r="B67" s="287" t="str">
        <f>'006 pr. asignavimai'!D94</f>
        <v xml:space="preserve">Lietuvos kultūros tarybos ir kitų kultūrinių projektų rėmimas                                      </v>
      </c>
      <c r="C67" s="287"/>
      <c r="D67" s="287"/>
      <c r="E67" s="287"/>
      <c r="F67" s="287"/>
      <c r="G67" s="297" t="s">
        <v>154</v>
      </c>
    </row>
    <row r="68" spans="1:7" ht="23.25" customHeight="1" x14ac:dyDescent="0.2">
      <c r="A68" s="106" t="str">
        <f>'006 pr. asignavimai'!M94</f>
        <v>P-006-03-01-04-01</v>
      </c>
      <c r="B68" s="107" t="str">
        <f>'006 pr. asignavimai'!N94</f>
        <v>Finansuotų projektų skaičius</v>
      </c>
      <c r="C68" s="108" t="str">
        <f>'006 pr. asignavimai'!O94</f>
        <v>vnt.</v>
      </c>
      <c r="D68" s="108">
        <f>'006 pr. asignavimai'!P94</f>
        <v>21</v>
      </c>
      <c r="E68" s="108">
        <f>'006 pr. asignavimai'!Q94</f>
        <v>23</v>
      </c>
      <c r="F68" s="109">
        <f>'006 pr. asignavimai'!R94</f>
        <v>23</v>
      </c>
      <c r="G68" s="298"/>
    </row>
    <row r="69" spans="1:7" ht="15" x14ac:dyDescent="0.2">
      <c r="A69" s="57" t="s">
        <v>170</v>
      </c>
      <c r="B69" s="287" t="s">
        <v>171</v>
      </c>
      <c r="C69" s="287"/>
      <c r="D69" s="287"/>
      <c r="E69" s="287"/>
      <c r="F69" s="287"/>
      <c r="G69" s="139"/>
    </row>
    <row r="70" spans="1:7" ht="15" x14ac:dyDescent="0.2">
      <c r="A70" s="58" t="str">
        <f>'006 pr. asignavimai'!M98</f>
        <v>V-006-03-01-05-01</v>
      </c>
      <c r="B70" s="59" t="str">
        <f>'006 pr. asignavimai'!N98</f>
        <v xml:space="preserve"> Kultūros paveldo objektų, kuriuose atlikti remonto ar tvarkybos darbai, skaičius</v>
      </c>
      <c r="C70" s="59" t="str">
        <f>'006 pr. asignavimai'!O98</f>
        <v>vnt.</v>
      </c>
      <c r="D70" s="59">
        <f>'006 pr. asignavimai'!P98</f>
        <v>8</v>
      </c>
      <c r="E70" s="59">
        <f>'006 pr. asignavimai'!Q98</f>
        <v>9</v>
      </c>
      <c r="F70" s="138">
        <f>'006 pr. asignavimai'!R98</f>
        <v>10</v>
      </c>
      <c r="G70" s="139"/>
    </row>
    <row r="71" spans="1:7" ht="15" x14ac:dyDescent="0.2">
      <c r="A71" s="58" t="str">
        <f>'006 pr. asignavimai'!M99</f>
        <v>V-006-03-01-05-02</v>
      </c>
      <c r="B71" s="59" t="str">
        <f>'006 pr. asignavimai'!N99</f>
        <v>Sutvarkytų kultūrinę vertę turinčių objektų skaičius</v>
      </c>
      <c r="C71" s="59" t="str">
        <f>'006 pr. asignavimai'!O99</f>
        <v>vnt.</v>
      </c>
      <c r="D71" s="59">
        <f>'006 pr. asignavimai'!P99</f>
        <v>9</v>
      </c>
      <c r="E71" s="59">
        <f>'006 pr. asignavimai'!Q99</f>
        <v>10</v>
      </c>
      <c r="F71" s="59">
        <f>'006 pr. asignavimai'!R99</f>
        <v>11</v>
      </c>
      <c r="G71" s="5"/>
    </row>
    <row r="72" spans="1:7" ht="15" x14ac:dyDescent="0.2">
      <c r="A72" s="57" t="s">
        <v>191</v>
      </c>
      <c r="B72" s="287" t="str">
        <f>'006 pr. asignavimai'!D102</f>
        <v>Tarptautinio M. Oginskio festivalio organizavimas</v>
      </c>
      <c r="C72" s="287"/>
      <c r="D72" s="287"/>
      <c r="E72" s="287"/>
      <c r="F72" s="287"/>
      <c r="G72" s="294" t="s">
        <v>152</v>
      </c>
    </row>
    <row r="73" spans="1:7" ht="15" x14ac:dyDescent="0.2">
      <c r="A73" s="105" t="str">
        <f>'006 pr. asignavimai'!M102</f>
        <v>V-006-03-01-06-01</v>
      </c>
      <c r="B73" s="59" t="str">
        <f>'006 pr. asignavimai'!N102</f>
        <v>Suorganizuotų renginių skaičius tarptautinio M. Oginskio festivalio metu</v>
      </c>
      <c r="C73" s="58" t="str">
        <f>'006 pr. asignavimai'!O102</f>
        <v>vnt.</v>
      </c>
      <c r="D73" s="58">
        <f>'006 pr. asignavimai'!P102</f>
        <v>7</v>
      </c>
      <c r="E73" s="58">
        <f>'006 pr. asignavimai'!Q102</f>
        <v>7</v>
      </c>
      <c r="F73" s="58">
        <f>'006 pr. asignavimai'!R102</f>
        <v>8</v>
      </c>
      <c r="G73" s="296"/>
    </row>
  </sheetData>
  <mergeCells count="42">
    <mergeCell ref="G57:G58"/>
    <mergeCell ref="G41:G44"/>
    <mergeCell ref="G45:G49"/>
    <mergeCell ref="B72:F72"/>
    <mergeCell ref="G72:G73"/>
    <mergeCell ref="B69:F69"/>
    <mergeCell ref="G50:G54"/>
    <mergeCell ref="G65:G66"/>
    <mergeCell ref="G67:G68"/>
    <mergeCell ref="G55:G56"/>
    <mergeCell ref="G59:G60"/>
    <mergeCell ref="G61:G62"/>
    <mergeCell ref="G63:G64"/>
    <mergeCell ref="B50:F50"/>
    <mergeCell ref="B55:F55"/>
    <mergeCell ref="B67:F67"/>
    <mergeCell ref="B33:F33"/>
    <mergeCell ref="B25:F25"/>
    <mergeCell ref="B21:F21"/>
    <mergeCell ref="B29:F29"/>
    <mergeCell ref="B37:F37"/>
    <mergeCell ref="G21:G24"/>
    <mergeCell ref="G25:G28"/>
    <mergeCell ref="G29:G32"/>
    <mergeCell ref="G33:G36"/>
    <mergeCell ref="G37:G40"/>
    <mergeCell ref="B13:F13"/>
    <mergeCell ref="B16:F16"/>
    <mergeCell ref="D10:F10"/>
    <mergeCell ref="A9:G9"/>
    <mergeCell ref="G10:G11"/>
    <mergeCell ref="B10:C10"/>
    <mergeCell ref="A10:A11"/>
    <mergeCell ref="G13:G15"/>
    <mergeCell ref="G16:G20"/>
    <mergeCell ref="B61:F61"/>
    <mergeCell ref="B63:F63"/>
    <mergeCell ref="B65:F65"/>
    <mergeCell ref="B41:F41"/>
    <mergeCell ref="B45:F45"/>
    <mergeCell ref="B57:F57"/>
    <mergeCell ref="B59:F59"/>
  </mergeCells>
  <phoneticPr fontId="7" type="noConversion"/>
  <pageMargins left="0.25" right="0.25" top="0.75" bottom="0.75" header="0.3" footer="0.3"/>
  <pageSetup paperSize="9" scale="69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006 pr. asignavimai</vt:lpstr>
      <vt:lpstr>006 pr.vert.krit.suvestinė</vt:lpstr>
      <vt:lpstr>'006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2024-01-19T12:41:44Z</dcterms:modified>
</cp:coreProperties>
</file>