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53222"/>
  <bookViews>
    <workbookView xWindow="0" yWindow="0" windowWidth="28800" windowHeight="12330" activeTab="1"/>
  </bookViews>
  <sheets>
    <sheet name="007 pr. asignavimai" sheetId="3" r:id="rId1"/>
    <sheet name="007 pr.vert.krit.suvestinė" sheetId="4" r:id="rId2"/>
  </sheets>
  <definedNames>
    <definedName name="_xlnm.Print_Area" localSheetId="0">'007 pr. asignavimai'!$A$1:$O$169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2" i="4" l="1"/>
  <c r="S149" i="3" l="1"/>
  <c r="K72" i="3" l="1"/>
  <c r="K158" i="3" l="1"/>
  <c r="J158" i="3"/>
  <c r="I158" i="3"/>
  <c r="G158" i="3"/>
  <c r="K108" i="3"/>
  <c r="J108" i="3"/>
  <c r="I108" i="3"/>
  <c r="G108" i="3"/>
  <c r="S108" i="3" l="1"/>
  <c r="K20" i="3"/>
  <c r="J20" i="3"/>
  <c r="I20" i="3"/>
  <c r="G20" i="3"/>
  <c r="B65" i="4" l="1"/>
  <c r="A101" i="4" l="1"/>
  <c r="B101" i="4" l="1"/>
  <c r="C101" i="4"/>
  <c r="D101" i="4"/>
  <c r="E101" i="4"/>
  <c r="F101" i="4"/>
  <c r="A102" i="4"/>
  <c r="B102" i="4"/>
  <c r="C102" i="4"/>
  <c r="D102" i="4"/>
  <c r="E102" i="4"/>
  <c r="F102" i="4"/>
  <c r="H158" i="3"/>
  <c r="H26" i="3"/>
  <c r="I26" i="3"/>
  <c r="J26" i="3"/>
  <c r="K26" i="3"/>
  <c r="G26" i="3"/>
  <c r="S26" i="3" l="1"/>
  <c r="B90" i="4"/>
  <c r="C90" i="4"/>
  <c r="D90" i="4"/>
  <c r="E90" i="4"/>
  <c r="F90" i="4"/>
  <c r="A90" i="4"/>
  <c r="B89" i="4"/>
  <c r="B88" i="4"/>
  <c r="C88" i="4"/>
  <c r="D88" i="4"/>
  <c r="E88" i="4"/>
  <c r="F88" i="4"/>
  <c r="A88" i="4"/>
  <c r="B87" i="4"/>
  <c r="B86" i="4"/>
  <c r="C86" i="4"/>
  <c r="D86" i="4"/>
  <c r="E86" i="4"/>
  <c r="F86" i="4"/>
  <c r="A86" i="4"/>
  <c r="B85" i="4"/>
  <c r="B84" i="4"/>
  <c r="C84" i="4"/>
  <c r="D84" i="4"/>
  <c r="E84" i="4"/>
  <c r="F84" i="4"/>
  <c r="A84" i="4"/>
  <c r="B83" i="4"/>
  <c r="B82" i="4"/>
  <c r="C82" i="4"/>
  <c r="D82" i="4"/>
  <c r="E82" i="4"/>
  <c r="F82" i="4"/>
  <c r="A82" i="4"/>
  <c r="B81" i="4"/>
  <c r="B77" i="4"/>
  <c r="C77" i="4"/>
  <c r="D77" i="4"/>
  <c r="E77" i="4"/>
  <c r="F77" i="4"/>
  <c r="A77" i="4"/>
  <c r="B76" i="4"/>
  <c r="B75" i="4"/>
  <c r="C75" i="4"/>
  <c r="D75" i="4"/>
  <c r="E75" i="4"/>
  <c r="F75" i="4"/>
  <c r="A75" i="4"/>
  <c r="B74" i="4"/>
  <c r="B73" i="4"/>
  <c r="C73" i="4"/>
  <c r="D73" i="4"/>
  <c r="E73" i="4"/>
  <c r="F73" i="4"/>
  <c r="A73" i="4"/>
  <c r="B72" i="4"/>
  <c r="B69" i="4"/>
  <c r="C69" i="4"/>
  <c r="D69" i="4"/>
  <c r="E69" i="4"/>
  <c r="F69" i="4"/>
  <c r="B70" i="4"/>
  <c r="C70" i="4"/>
  <c r="D70" i="4"/>
  <c r="E70" i="4"/>
  <c r="F70" i="4"/>
  <c r="B71" i="4"/>
  <c r="C71" i="4"/>
  <c r="D71" i="4"/>
  <c r="E71" i="4"/>
  <c r="F71" i="4"/>
  <c r="A70" i="4"/>
  <c r="A71" i="4"/>
  <c r="A69" i="4"/>
  <c r="B68" i="4"/>
  <c r="B67" i="4"/>
  <c r="C67" i="4"/>
  <c r="D67" i="4"/>
  <c r="E67" i="4"/>
  <c r="F67" i="4"/>
  <c r="A67" i="4"/>
  <c r="B66" i="4"/>
  <c r="C65" i="4"/>
  <c r="D65" i="4"/>
  <c r="E65" i="4"/>
  <c r="F65" i="4"/>
  <c r="A65" i="4"/>
  <c r="B64" i="4"/>
  <c r="B59" i="4"/>
  <c r="C59" i="4"/>
  <c r="D59" i="4"/>
  <c r="E59" i="4"/>
  <c r="F59" i="4"/>
  <c r="B60" i="4"/>
  <c r="C60" i="4"/>
  <c r="D60" i="4"/>
  <c r="E60" i="4"/>
  <c r="F60" i="4"/>
  <c r="B62" i="4"/>
  <c r="C62" i="4"/>
  <c r="D62" i="4"/>
  <c r="E62" i="4"/>
  <c r="F62" i="4"/>
  <c r="B63" i="4"/>
  <c r="C63" i="4"/>
  <c r="A60" i="4"/>
  <c r="A63" i="4"/>
  <c r="A59" i="4"/>
  <c r="B58" i="4"/>
  <c r="B57" i="4"/>
  <c r="C57" i="4"/>
  <c r="E57" i="4"/>
  <c r="F57" i="4"/>
  <c r="A57" i="4"/>
  <c r="B56" i="4"/>
  <c r="B55" i="4"/>
  <c r="C55" i="4"/>
  <c r="D55" i="4"/>
  <c r="E55" i="4"/>
  <c r="F55" i="4"/>
  <c r="A55" i="4"/>
  <c r="B54" i="4"/>
  <c r="B53" i="4"/>
  <c r="C53" i="4"/>
  <c r="D53" i="4"/>
  <c r="E53" i="4"/>
  <c r="F53" i="4"/>
  <c r="A53" i="4"/>
  <c r="B52" i="4"/>
  <c r="B49" i="4"/>
  <c r="C49" i="4"/>
  <c r="D49" i="4"/>
  <c r="E49" i="4"/>
  <c r="F49" i="4"/>
  <c r="B50" i="4"/>
  <c r="C50" i="4"/>
  <c r="D50" i="4"/>
  <c r="E50" i="4"/>
  <c r="F50" i="4"/>
  <c r="B51" i="4"/>
  <c r="C51" i="4"/>
  <c r="D51" i="4"/>
  <c r="E51" i="4"/>
  <c r="F51" i="4"/>
  <c r="A50" i="4"/>
  <c r="A51" i="4"/>
  <c r="A49" i="4"/>
  <c r="B48" i="4"/>
  <c r="B47" i="4"/>
  <c r="C47" i="4"/>
  <c r="D47" i="4"/>
  <c r="E47" i="4"/>
  <c r="F47" i="4"/>
  <c r="A47" i="4"/>
  <c r="B46" i="4"/>
  <c r="B45" i="4"/>
  <c r="C45" i="4"/>
  <c r="D45" i="4"/>
  <c r="E45" i="4"/>
  <c r="F45" i="4"/>
  <c r="A45" i="4"/>
  <c r="B44" i="4"/>
  <c r="B43" i="4"/>
  <c r="C43" i="4"/>
  <c r="D43" i="4"/>
  <c r="E43" i="4"/>
  <c r="F43" i="4"/>
  <c r="A43" i="4"/>
  <c r="B42" i="4"/>
  <c r="B41" i="4"/>
  <c r="C41" i="4"/>
  <c r="D41" i="4"/>
  <c r="E41" i="4"/>
  <c r="F41" i="4"/>
  <c r="A41" i="4"/>
  <c r="B40" i="4"/>
  <c r="B39" i="4"/>
  <c r="C39" i="4"/>
  <c r="D39" i="4"/>
  <c r="E39" i="4"/>
  <c r="F39" i="4"/>
  <c r="A39" i="4"/>
  <c r="B38" i="4"/>
  <c r="B36" i="4"/>
  <c r="C36" i="4"/>
  <c r="D36" i="4"/>
  <c r="E36" i="4"/>
  <c r="F36" i="4"/>
  <c r="B37" i="4"/>
  <c r="C37" i="4"/>
  <c r="D37" i="4"/>
  <c r="E37" i="4"/>
  <c r="F37" i="4"/>
  <c r="A37" i="4"/>
  <c r="A36" i="4"/>
  <c r="B35" i="4"/>
  <c r="B29" i="4"/>
  <c r="C29" i="4"/>
  <c r="D29" i="4"/>
  <c r="E29" i="4"/>
  <c r="F29" i="4"/>
  <c r="B30" i="4"/>
  <c r="C30" i="4"/>
  <c r="D30" i="4"/>
  <c r="E30" i="4"/>
  <c r="F30" i="4"/>
  <c r="B31" i="4"/>
  <c r="C31" i="4"/>
  <c r="D31" i="4"/>
  <c r="E31" i="4"/>
  <c r="F31" i="4"/>
  <c r="B32" i="4"/>
  <c r="C32" i="4"/>
  <c r="D32" i="4"/>
  <c r="E32" i="4"/>
  <c r="F32" i="4"/>
  <c r="B33" i="4"/>
  <c r="C33" i="4"/>
  <c r="D33" i="4"/>
  <c r="E33" i="4"/>
  <c r="F33" i="4"/>
  <c r="B34" i="4"/>
  <c r="C34" i="4"/>
  <c r="D34" i="4"/>
  <c r="E34" i="4"/>
  <c r="F34" i="4"/>
  <c r="A30" i="4"/>
  <c r="A31" i="4"/>
  <c r="A32" i="4"/>
  <c r="A33" i="4"/>
  <c r="A34" i="4"/>
  <c r="A29" i="4"/>
  <c r="B28" i="4"/>
  <c r="B24" i="4"/>
  <c r="C24" i="4"/>
  <c r="D24" i="4"/>
  <c r="E24" i="4"/>
  <c r="F24" i="4"/>
  <c r="B25" i="4"/>
  <c r="C25" i="4"/>
  <c r="D25" i="4"/>
  <c r="E25" i="4"/>
  <c r="F25" i="4"/>
  <c r="B26" i="4"/>
  <c r="C26" i="4"/>
  <c r="D26" i="4"/>
  <c r="E26" i="4"/>
  <c r="F26" i="4"/>
  <c r="B27" i="4"/>
  <c r="C27" i="4"/>
  <c r="D27" i="4"/>
  <c r="E27" i="4"/>
  <c r="F27" i="4"/>
  <c r="A25" i="4"/>
  <c r="A26" i="4"/>
  <c r="A27" i="4"/>
  <c r="A24" i="4"/>
  <c r="B23" i="4"/>
  <c r="B20" i="4"/>
  <c r="C20" i="4"/>
  <c r="D20" i="4"/>
  <c r="E20" i="4"/>
  <c r="F20" i="4"/>
  <c r="B21" i="4"/>
  <c r="C21" i="4"/>
  <c r="D21" i="4"/>
  <c r="E21" i="4"/>
  <c r="F21" i="4"/>
  <c r="B22" i="4"/>
  <c r="C22" i="4"/>
  <c r="D22" i="4"/>
  <c r="E22" i="4"/>
  <c r="F22" i="4"/>
  <c r="A21" i="4"/>
  <c r="A22" i="4"/>
  <c r="A20" i="4"/>
  <c r="B19" i="4"/>
  <c r="B17" i="4"/>
  <c r="C17" i="4"/>
  <c r="D17" i="4"/>
  <c r="E17" i="4"/>
  <c r="F17" i="4"/>
  <c r="B18" i="4"/>
  <c r="C18" i="4"/>
  <c r="D18" i="4"/>
  <c r="E18" i="4"/>
  <c r="F18" i="4"/>
  <c r="A18" i="4"/>
  <c r="A17" i="4"/>
  <c r="B16" i="4"/>
  <c r="B14" i="4"/>
  <c r="C14" i="4"/>
  <c r="D14" i="4"/>
  <c r="E14" i="4"/>
  <c r="F14" i="4"/>
  <c r="B15" i="4"/>
  <c r="C15" i="4"/>
  <c r="D15" i="4"/>
  <c r="E15" i="4"/>
  <c r="F15" i="4"/>
  <c r="A15" i="4"/>
  <c r="A14" i="4"/>
  <c r="B13" i="4"/>
  <c r="G50" i="3" l="1"/>
  <c r="G47" i="3"/>
  <c r="H159" i="3"/>
  <c r="I159" i="3"/>
  <c r="J159" i="3"/>
  <c r="K159" i="3"/>
  <c r="A111" i="4"/>
  <c r="B111" i="4"/>
  <c r="C111" i="4"/>
  <c r="D111" i="4"/>
  <c r="E111" i="4"/>
  <c r="F111" i="4"/>
  <c r="H113" i="3" l="1"/>
  <c r="I113" i="3"/>
  <c r="J113" i="3"/>
  <c r="K113" i="3"/>
  <c r="G113" i="3"/>
  <c r="S113" i="3" l="1"/>
  <c r="G159" i="3"/>
  <c r="B110" i="4"/>
  <c r="C110" i="4"/>
  <c r="D110" i="4"/>
  <c r="E110" i="4"/>
  <c r="F110" i="4"/>
  <c r="A110" i="4"/>
  <c r="B109" i="4"/>
  <c r="K149" i="3" l="1"/>
  <c r="J149" i="3"/>
  <c r="I149" i="3"/>
  <c r="H149" i="3"/>
  <c r="G149" i="3"/>
  <c r="K145" i="3"/>
  <c r="K156" i="3" s="1"/>
  <c r="K165" i="3" s="1"/>
  <c r="J145" i="3"/>
  <c r="J156" i="3" s="1"/>
  <c r="J165" i="3" s="1"/>
  <c r="I145" i="3"/>
  <c r="I156" i="3" s="1"/>
  <c r="I165" i="3" s="1"/>
  <c r="H145" i="3"/>
  <c r="H156" i="3" s="1"/>
  <c r="H165" i="3" s="1"/>
  <c r="G145" i="3"/>
  <c r="G142" i="3"/>
  <c r="G156" i="3" l="1"/>
  <c r="G165" i="3" s="1"/>
  <c r="G150" i="3"/>
  <c r="G151" i="3" s="1"/>
  <c r="G125" i="3"/>
  <c r="G126" i="3" s="1"/>
  <c r="G135" i="3"/>
  <c r="H135" i="3"/>
  <c r="H167" i="3" s="1"/>
  <c r="H168" i="3" s="1"/>
  <c r="B98" i="4"/>
  <c r="C98" i="4"/>
  <c r="D98" i="4"/>
  <c r="E98" i="4"/>
  <c r="F98" i="4"/>
  <c r="B99" i="4"/>
  <c r="C99" i="4"/>
  <c r="D99" i="4"/>
  <c r="E99" i="4"/>
  <c r="F99" i="4"/>
  <c r="B100" i="4"/>
  <c r="C100" i="4"/>
  <c r="D100" i="4"/>
  <c r="E100" i="4"/>
  <c r="F100" i="4"/>
  <c r="A99" i="4"/>
  <c r="A100" i="4"/>
  <c r="B95" i="4"/>
  <c r="C95" i="4"/>
  <c r="D95" i="4"/>
  <c r="E95" i="4"/>
  <c r="F95" i="4"/>
  <c r="B96" i="4"/>
  <c r="C96" i="4"/>
  <c r="D96" i="4"/>
  <c r="E96" i="4"/>
  <c r="F96" i="4"/>
  <c r="A96" i="4"/>
  <c r="K119" i="3"/>
  <c r="J119" i="3"/>
  <c r="I119" i="3"/>
  <c r="H119" i="3"/>
  <c r="G119" i="3"/>
  <c r="G116" i="3"/>
  <c r="K50" i="3"/>
  <c r="J50" i="3"/>
  <c r="I50" i="3"/>
  <c r="S50" i="3" s="1"/>
  <c r="H50" i="3"/>
  <c r="K32" i="3"/>
  <c r="J32" i="3"/>
  <c r="I32" i="3"/>
  <c r="H32" i="3"/>
  <c r="G32" i="3"/>
  <c r="H20" i="3"/>
  <c r="K104" i="3"/>
  <c r="J104" i="3"/>
  <c r="I104" i="3"/>
  <c r="H104" i="3"/>
  <c r="G104" i="3"/>
  <c r="K101" i="3"/>
  <c r="J101" i="3"/>
  <c r="I101" i="3"/>
  <c r="H101" i="3"/>
  <c r="G101" i="3"/>
  <c r="K98" i="3"/>
  <c r="J98" i="3"/>
  <c r="I98" i="3"/>
  <c r="H98" i="3"/>
  <c r="G98" i="3"/>
  <c r="K95" i="3"/>
  <c r="J95" i="3"/>
  <c r="I95" i="3"/>
  <c r="H95" i="3"/>
  <c r="G95" i="3"/>
  <c r="K90" i="3"/>
  <c r="J90" i="3"/>
  <c r="I90" i="3"/>
  <c r="H90" i="3"/>
  <c r="G90" i="3"/>
  <c r="K87" i="3"/>
  <c r="J87" i="3"/>
  <c r="I87" i="3"/>
  <c r="H87" i="3"/>
  <c r="G87" i="3"/>
  <c r="H84" i="3"/>
  <c r="I84" i="3"/>
  <c r="J84" i="3"/>
  <c r="K84" i="3"/>
  <c r="G84" i="3"/>
  <c r="K75" i="3"/>
  <c r="J75" i="3"/>
  <c r="I75" i="3"/>
  <c r="H75" i="3"/>
  <c r="G75" i="3"/>
  <c r="J72" i="3"/>
  <c r="I72" i="3"/>
  <c r="H72" i="3"/>
  <c r="G72" i="3"/>
  <c r="K69" i="3"/>
  <c r="J69" i="3"/>
  <c r="I69" i="3"/>
  <c r="H69" i="3"/>
  <c r="G69" i="3"/>
  <c r="K66" i="3"/>
  <c r="J66" i="3"/>
  <c r="I66" i="3"/>
  <c r="H66" i="3"/>
  <c r="G66" i="3"/>
  <c r="K61" i="3"/>
  <c r="J61" i="3"/>
  <c r="I61" i="3"/>
  <c r="H61" i="3"/>
  <c r="G61" i="3"/>
  <c r="K58" i="3"/>
  <c r="J58" i="3"/>
  <c r="I58" i="3"/>
  <c r="H58" i="3"/>
  <c r="G58" i="3"/>
  <c r="G55" i="3"/>
  <c r="A92" i="4"/>
  <c r="A93" i="4"/>
  <c r="A95" i="4"/>
  <c r="A98" i="4"/>
  <c r="A104" i="4"/>
  <c r="A106" i="4"/>
  <c r="A108" i="4"/>
  <c r="H55" i="3"/>
  <c r="I55" i="3"/>
  <c r="J55" i="3"/>
  <c r="K55" i="3"/>
  <c r="H47" i="3"/>
  <c r="I47" i="3"/>
  <c r="S47" i="3" s="1"/>
  <c r="J47" i="3"/>
  <c r="K47" i="3"/>
  <c r="H41" i="3"/>
  <c r="I41" i="3"/>
  <c r="J41" i="3"/>
  <c r="K41" i="3"/>
  <c r="G41" i="3"/>
  <c r="G109" i="3" l="1"/>
  <c r="I109" i="3"/>
  <c r="J109" i="3"/>
  <c r="K109" i="3"/>
  <c r="S101" i="3"/>
  <c r="S72" i="3"/>
  <c r="S32" i="3"/>
  <c r="G136" i="3"/>
  <c r="G167" i="3"/>
  <c r="G168" i="3" s="1"/>
  <c r="S41" i="3"/>
  <c r="S66" i="3"/>
  <c r="S87" i="3"/>
  <c r="S20" i="3"/>
  <c r="S55" i="3"/>
  <c r="S69" i="3"/>
  <c r="S119" i="3"/>
  <c r="S104" i="3"/>
  <c r="S84" i="3"/>
  <c r="S58" i="3"/>
  <c r="S98" i="3"/>
  <c r="S61" i="3"/>
  <c r="S95" i="3"/>
  <c r="S90" i="3"/>
  <c r="S75" i="3"/>
  <c r="G51" i="3"/>
  <c r="G120" i="3"/>
  <c r="H109" i="3"/>
  <c r="K51" i="3"/>
  <c r="I51" i="3"/>
  <c r="J51" i="3"/>
  <c r="F108" i="4"/>
  <c r="B108" i="4"/>
  <c r="C108" i="4"/>
  <c r="D108" i="4"/>
  <c r="E108" i="4"/>
  <c r="B107" i="4"/>
  <c r="B104" i="4"/>
  <c r="C104" i="4"/>
  <c r="D104" i="4"/>
  <c r="E104" i="4"/>
  <c r="F104" i="4"/>
  <c r="B105" i="4"/>
  <c r="B106" i="4"/>
  <c r="C106" i="4"/>
  <c r="D106" i="4"/>
  <c r="E106" i="4"/>
  <c r="F106" i="4"/>
  <c r="B103" i="4"/>
  <c r="B97" i="4"/>
  <c r="B94" i="4"/>
  <c r="B91" i="4"/>
  <c r="B92" i="4"/>
  <c r="C92" i="4"/>
  <c r="D92" i="4"/>
  <c r="E92" i="4"/>
  <c r="F92" i="4"/>
  <c r="B93" i="4"/>
  <c r="C93" i="4"/>
  <c r="D93" i="4"/>
  <c r="E93" i="4"/>
  <c r="F93" i="4"/>
  <c r="G137" i="3" l="1"/>
  <c r="K135" i="3"/>
  <c r="J135" i="3"/>
  <c r="I135" i="3"/>
  <c r="I167" i="3" s="1"/>
  <c r="I168" i="3" s="1"/>
  <c r="H136" i="3"/>
  <c r="K125" i="3"/>
  <c r="K126" i="3" s="1"/>
  <c r="J125" i="3"/>
  <c r="J126" i="3" s="1"/>
  <c r="I125" i="3"/>
  <c r="H125" i="3"/>
  <c r="K142" i="3"/>
  <c r="K150" i="3" s="1"/>
  <c r="K151" i="3" s="1"/>
  <c r="J142" i="3"/>
  <c r="J150" i="3" s="1"/>
  <c r="J151" i="3" s="1"/>
  <c r="I142" i="3"/>
  <c r="I150" i="3" s="1"/>
  <c r="I151" i="3" s="1"/>
  <c r="H142" i="3"/>
  <c r="H150" i="3" s="1"/>
  <c r="H151" i="3" s="1"/>
  <c r="H116" i="3"/>
  <c r="K116" i="3"/>
  <c r="J116" i="3"/>
  <c r="I116" i="3"/>
  <c r="S116" i="3" s="1"/>
  <c r="J136" i="3" l="1"/>
  <c r="J167" i="3"/>
  <c r="J168" i="3" s="1"/>
  <c r="K136" i="3"/>
  <c r="K167" i="3"/>
  <c r="K168" i="3" s="1"/>
  <c r="I126" i="3"/>
  <c r="S125" i="3"/>
  <c r="I136" i="3"/>
  <c r="S135" i="3"/>
  <c r="G152" i="3"/>
  <c r="G170" i="3" s="1"/>
  <c r="H126" i="3"/>
  <c r="K120" i="3"/>
  <c r="J120" i="3"/>
  <c r="H120" i="3"/>
  <c r="I120" i="3"/>
  <c r="H51" i="3" l="1"/>
  <c r="H137" i="3" l="1"/>
  <c r="H152" i="3" s="1"/>
  <c r="K137" i="3"/>
  <c r="K152" i="3" s="1"/>
  <c r="J137" i="3"/>
  <c r="J152" i="3" s="1"/>
  <c r="I137" i="3"/>
  <c r="I152" i="3" s="1"/>
  <c r="J170" i="3" l="1"/>
  <c r="K170" i="3" l="1"/>
  <c r="I170" i="3"/>
  <c r="H170" i="3"/>
</calcChain>
</file>

<file path=xl/sharedStrings.xml><?xml version="1.0" encoding="utf-8"?>
<sst xmlns="http://schemas.openxmlformats.org/spreadsheetml/2006/main" count="950" uniqueCount="293">
  <si>
    <t>01</t>
  </si>
  <si>
    <t>pavadinimas</t>
  </si>
  <si>
    <t>Iš viso uždaviniui</t>
  </si>
  <si>
    <t>Iš viso programai</t>
  </si>
  <si>
    <t>matavimo vnt.</t>
  </si>
  <si>
    <t>Finansavimo šaltinių suvestinė</t>
  </si>
  <si>
    <t>Finansavimo šaltiniai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</si>
  <si>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</si>
  <si>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</si>
  <si>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</si>
  <si>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</si>
  <si>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Iš viso tikslui</t>
  </si>
  <si>
    <t>strateginio veiklos plano</t>
  </si>
  <si>
    <t>Programos tikslo kodas ir pavadinimas</t>
  </si>
  <si>
    <t>Programos priemonės kodas ir pavadinimas</t>
  </si>
  <si>
    <t>mato vnt.</t>
  </si>
  <si>
    <t>02</t>
  </si>
  <si>
    <t>proc.</t>
  </si>
  <si>
    <t>vnt.</t>
  </si>
  <si>
    <t>188714469</t>
  </si>
  <si>
    <t>SB</t>
  </si>
  <si>
    <t>SB (RP)</t>
  </si>
  <si>
    <t>SB (VB)</t>
  </si>
  <si>
    <t>SB (SP)</t>
  </si>
  <si>
    <t>SB (AA)</t>
  </si>
  <si>
    <t>P</t>
  </si>
  <si>
    <t>ES (RP)</t>
  </si>
  <si>
    <t xml:space="preserve">Savivaldybės biudžeto lėšos </t>
  </si>
  <si>
    <t>ES</t>
  </si>
  <si>
    <t>KT</t>
  </si>
  <si>
    <t xml:space="preserve">Pajamos už prekes ir paslaugos </t>
  </si>
  <si>
    <t xml:space="preserve">Savivaldybės aplinkos apsaugos rėmimo specialiosios programos lėšos </t>
  </si>
  <si>
    <t>Paskolos lėšos</t>
  </si>
  <si>
    <t>Europos Sąjungos paramos lėšos</t>
  </si>
  <si>
    <t>Kitos lėšos</t>
  </si>
  <si>
    <t>03</t>
  </si>
  <si>
    <t>Sudaryti sąlygas kokybiškai įgyvendinti Savivaldybės funkcijas</t>
  </si>
  <si>
    <t>Priimtų Savivaldybės  tarybos sprendimų, skaičius</t>
  </si>
  <si>
    <t>V-007-01-01-01-01</t>
  </si>
  <si>
    <t>TP</t>
  </si>
  <si>
    <t>V-007-01-01-02-01</t>
  </si>
  <si>
    <t>Karjeros tarnautojų skaičius</t>
  </si>
  <si>
    <t>V-007-01-01-02-02</t>
  </si>
  <si>
    <t>V-007-01-01-02-03</t>
  </si>
  <si>
    <t>R-007-01-01-01</t>
  </si>
  <si>
    <t>R-007-01-01-02</t>
  </si>
  <si>
    <t>Savivaldybės kontrolės ir audito tarnybos darbo užtikrinimas</t>
  </si>
  <si>
    <t>Atliktų savivaldybės biudžeto vykdymo auditų ir paruoštų ataskaitų bei išvadų skaičius</t>
  </si>
  <si>
    <t>Atliktų finansinių ataskaitų auditų ir paruoštų ataskaitų bei išvadų skaičius</t>
  </si>
  <si>
    <t>Atliktų paskolos ėmimo galimybių vertinimų skaičius</t>
  </si>
  <si>
    <t>Atliktų garantijų suteikimo vertinimų skaičius</t>
  </si>
  <si>
    <t>04</t>
  </si>
  <si>
    <t xml:space="preserve">Atsakytų raštų ir išduotų įvairių pažymų skaičius </t>
  </si>
  <si>
    <t xml:space="preserve">Priimtų prašymų įvairioms socialinėms išmokoms ir paslaugoms gauti skaičius </t>
  </si>
  <si>
    <t>Prižiūrimų žaliųjų plotų dydis</t>
  </si>
  <si>
    <t>Prižiūrimų veikiančių kapinių plotas</t>
  </si>
  <si>
    <t>Iš viso priemonei:</t>
  </si>
  <si>
    <t>x</t>
  </si>
  <si>
    <t>V-007-01-01-05-01</t>
  </si>
  <si>
    <t>V-007-01-01-06-01</t>
  </si>
  <si>
    <t>05</t>
  </si>
  <si>
    <t>06</t>
  </si>
  <si>
    <t>Darbuotojų (etatų), dirbančių centralizuotoje buhalterijoje, skaičius</t>
  </si>
  <si>
    <t>Paremtų asmenų skaičius</t>
  </si>
  <si>
    <t>asm.</t>
  </si>
  <si>
    <t>Valstybinių funkcijų įgyvendinimui skirtų lėšų įsisavinimas</t>
  </si>
  <si>
    <t>R-007-01-02-01</t>
  </si>
  <si>
    <t>Vykdyti valstybines (valstybės perduotas savivaldybei) funkcijas</t>
  </si>
  <si>
    <t xml:space="preserve">Darbuotojų, atliekančių valstybinės kalbos vartojimo taisyklingumo kontrolę, skaičius </t>
  </si>
  <si>
    <t>Išduotų archyvinių pažymų skaičius</t>
  </si>
  <si>
    <t xml:space="preserve">Suteiktų teisinių konsultacijų skaičius </t>
  </si>
  <si>
    <t>07</t>
  </si>
  <si>
    <t>08</t>
  </si>
  <si>
    <t>09</t>
  </si>
  <si>
    <t>V-007-01-02-08-01</t>
  </si>
  <si>
    <t>Atliktų asmenų archyvinių įrašų skaičius</t>
  </si>
  <si>
    <t>V-007-01-02-08-02</t>
  </si>
  <si>
    <t>Išvykimų į kitus darbus skaičius</t>
  </si>
  <si>
    <t>Užgesintų gaisrų skaičius</t>
  </si>
  <si>
    <t>10</t>
  </si>
  <si>
    <t>11</t>
  </si>
  <si>
    <t>12</t>
  </si>
  <si>
    <t>Įgyvendintų melioracijos ir hidrotechninių statinių  remonto (avarinio remonto), priežiūros darbų skaičius</t>
  </si>
  <si>
    <t>Prižiūrėtų melioracijos griovių ilgis</t>
  </si>
  <si>
    <t>13</t>
  </si>
  <si>
    <t>14</t>
  </si>
  <si>
    <t xml:space="preserve">Pateiktų ir įgyvendintų projektų skaičius </t>
  </si>
  <si>
    <t>Suorganizuotų Vaiko gerovės komisijos posėdžių dėl prašymų skirti, pratęsti, panaikinti vaiko minimalios priežiūros priemones ar dėl  koordinuotai teikiamų paslaugų skyrimo vaikui (šeimai)</t>
  </si>
  <si>
    <t>Užtikrinti paskolų ir kitų  grąžintinų lėšų grąžinimą ir palūkanų mokėjimą</t>
  </si>
  <si>
    <t>R-007-01-03-01</t>
  </si>
  <si>
    <t>Finansinių įsipareigojimų vykdymo lygis</t>
  </si>
  <si>
    <t>Paskolų grąžinimas</t>
  </si>
  <si>
    <t>Grąžintų paskolų dalis</t>
  </si>
  <si>
    <t>Sumokėtų palūkanų dalis</t>
  </si>
  <si>
    <t>V-007-01-03-01-01</t>
  </si>
  <si>
    <t>V-007-01-03-02-01</t>
  </si>
  <si>
    <t>V-007-01-03-03-01</t>
  </si>
  <si>
    <t>Palūkanų mokėjimas</t>
  </si>
  <si>
    <t>Didinti žemės ūkio šakos patrauklumą</t>
  </si>
  <si>
    <t>Efektyviai valdyti savivaldybės turtą</t>
  </si>
  <si>
    <t>Savivaldybės turto valdymas</t>
  </si>
  <si>
    <t>R-007-01-04-01</t>
  </si>
  <si>
    <t>V-007-01-04-01-01</t>
  </si>
  <si>
    <t>Pateiktų paraiškų finansuoti programos lėšomis, skaičius</t>
  </si>
  <si>
    <t>V-007-01-04-01-02</t>
  </si>
  <si>
    <t>Paskatintų sodybų ir ūkininkų skaičius</t>
  </si>
  <si>
    <t>Suorganizuotų renginių skaičius</t>
  </si>
  <si>
    <t xml:space="preserve">Skirtų lėšų nuosavybės teise priklausančiam nekilnojamajam turtui kadastrinių matavimų byloms sudaryti, teisinei registracijai atlikti ir rinkos vertėms nustatyti pokytis (lyginant su praėjusiais metais)       </t>
  </si>
  <si>
    <t>R-007-01-05-01</t>
  </si>
  <si>
    <t>Parduotų objektų skaičius</t>
  </si>
  <si>
    <t>Energetinio naudingumo sertifikatų skaičius</t>
  </si>
  <si>
    <t>Atliktų kadastrinių matavimų bylų skaičius</t>
  </si>
  <si>
    <t>Įregistruotų nekilnojamojo turto registre bylų skaičius</t>
  </si>
  <si>
    <t>R-007-02-01-01</t>
  </si>
  <si>
    <t>V-007-02-01-01-01</t>
  </si>
  <si>
    <t>V-007-02-01-02-01</t>
  </si>
  <si>
    <t>007-01-01-01 Programos priemonė (tęstinė)</t>
  </si>
  <si>
    <t>007-01-01-02 Programos priemonė (tęstinė)</t>
  </si>
  <si>
    <t>007-01-01-03 Programos priemonė (tęstinė)</t>
  </si>
  <si>
    <t>007-01-01-04 Programos priemonė (tęstinė)</t>
  </si>
  <si>
    <t>007-01-01-05 Programos priemonė (tęstinė)</t>
  </si>
  <si>
    <t>007-01-01-06 Programos priemonė (tęstinė)</t>
  </si>
  <si>
    <t>V-007-01-01-03-01</t>
  </si>
  <si>
    <t>V-007-01-01-03-02</t>
  </si>
  <si>
    <t>V-007-01-01-03-03</t>
  </si>
  <si>
    <t>V-007-01-01-03-04</t>
  </si>
  <si>
    <t>V-007-01-01-04-01</t>
  </si>
  <si>
    <t>V-007-01-01-04-02</t>
  </si>
  <si>
    <t>V-007-01-01-04-03</t>
  </si>
  <si>
    <t>V-007-01-01-04-04</t>
  </si>
  <si>
    <t>V-007-01-01-04-05</t>
  </si>
  <si>
    <t>V-007-01-01-04-06</t>
  </si>
  <si>
    <t>007-01-02-01 Programos priemonė (tęstinė)</t>
  </si>
  <si>
    <t>007-01-02-02 Programos priemonė (tęstinė)</t>
  </si>
  <si>
    <t>007-01-02-03 Programos priemonė (tęstinė)</t>
  </si>
  <si>
    <t>007-01-02-04 Programos priemonė (tęstinė)</t>
  </si>
  <si>
    <t>007-01-02-05 Programos priemonė (tęstinė)</t>
  </si>
  <si>
    <t>007-01-02-06 Programos priemonė (tęstinė)</t>
  </si>
  <si>
    <t xml:space="preserve">Suteiktos valstybės pagalbos registrui pateiktų registro objektų skaičius </t>
  </si>
  <si>
    <t>007-01-02-07 Programos priemonė (tęstinė)</t>
  </si>
  <si>
    <t>007-01-02-08 Programos priemonė (tęstinė)</t>
  </si>
  <si>
    <t>007-01-02-09 Programos priemonė (tęstinė)</t>
  </si>
  <si>
    <t>007-01-02-10 Programos priemonė (tęstinė)</t>
  </si>
  <si>
    <t>007-01-02-11 Programos priemonė (tęstinė)</t>
  </si>
  <si>
    <t>007-01-02-12 Programos priemonė (tęstinė)</t>
  </si>
  <si>
    <t>007-01-02-13 Programos priemonė (tęstinė)</t>
  </si>
  <si>
    <t>007-01-02-14 Programos priemonė (tęstinė)</t>
  </si>
  <si>
    <t>007-01-03-02 Programos priemonė (tęstinė)</t>
  </si>
  <si>
    <t>007-01-03-01 Programos priemonė (tęstinė)</t>
  </si>
  <si>
    <t>007-01-03-03 Programos priemonė (tęstinė)</t>
  </si>
  <si>
    <t>007-01-04-01 Programos priemonė (tęstinė)</t>
  </si>
  <si>
    <t>** RP - regiono pažangos priemonė (projektas), PP - pažangos priemonė, TP - tęstinės veiklos priemonė, NF - nefinansinė priemonė</t>
  </si>
  <si>
    <t xml:space="preserve">Asmenų, deklaravusių gyvenamąją vietą elektroninėmis deklaravimo priemonėmis, skaičius nuo visų deklaruojančiųjų skaičiaus </t>
  </si>
  <si>
    <t>Programos uždavinio kodas ir pavadinimas</t>
  </si>
  <si>
    <t>Savivaldybės tarybos veikla</t>
  </si>
  <si>
    <t>Savivaldybės administracijos veikla</t>
  </si>
  <si>
    <t>Plungės rajono seniūnijų veikla</t>
  </si>
  <si>
    <t>Prižiūrimų seniūnijų vietinės reikšmės kelių ir gatvių ilgis</t>
  </si>
  <si>
    <t>Plungės paslaugų ir švietimo pagalbos centro veikla</t>
  </si>
  <si>
    <t>Etatų, kurie vykdo  funkcijas, finansuojamas iš valstybės biudžeto, skaičius</t>
  </si>
  <si>
    <t>Valstybinės (valstybės perduotos savivaldybėms) užregistruoti civilinės būklės aktų skaičius</t>
  </si>
  <si>
    <t>Įgyvendinamų priemonių skaičius</t>
  </si>
  <si>
    <t xml:space="preserve">Atliktų nekilnojamojo turto vertinimų skaičius </t>
  </si>
  <si>
    <t>Savivaldybės administracijos darbuotojų etatų skaičiaus pokytis</t>
  </si>
  <si>
    <t>V-007-01-01-01-02</t>
  </si>
  <si>
    <t>Darbuotojų, dirbančių pagal darbo sutartis, skaičius</t>
  </si>
  <si>
    <t>ha</t>
  </si>
  <si>
    <t>km</t>
  </si>
  <si>
    <t>Pateiktų žemės ūkio naudmenų deklaravimo paraiškų skaičius</t>
  </si>
  <si>
    <t>V-007-01-01-05-02 (VB)</t>
  </si>
  <si>
    <t>Iš viso uždaviniui:</t>
  </si>
  <si>
    <t>Duomenims į suteiktos valstybės  pagalbos  ir nereikšmingos  pagalbos registrą teikti</t>
  </si>
  <si>
    <t>Dalyvauti rengiant ir vykdant mobilizaciją, demobilizaciją, priimančiosios  šalies paramą</t>
  </si>
  <si>
    <t>V-007-01-02-01-01 (VB)</t>
  </si>
  <si>
    <t>V-007-01-02-02-01 (VB)</t>
  </si>
  <si>
    <t>Valstybinės kalbos vartojimo ir taisyklingumo kontrolei</t>
  </si>
  <si>
    <t>V-007-01-02-03-01 (VB)</t>
  </si>
  <si>
    <t>Civilinių aktų įrašų/ išrašų išdavimas</t>
  </si>
  <si>
    <t>Civilinės būklės aktams registruoti</t>
  </si>
  <si>
    <t>Valstybės garantuojamai pirminei teisinei pagalbai teikti</t>
  </si>
  <si>
    <t>Gyventojų registrui tvarkyti ir duomenims valstybės registrui  teikti</t>
  </si>
  <si>
    <t>V-007-01-02-04-01 (VB)</t>
  </si>
  <si>
    <t>V-007-01-02-04-02 (VB)</t>
  </si>
  <si>
    <t>V-007-01-02-04-03 (VB)</t>
  </si>
  <si>
    <t>V-007-01-02-05-01 (VB)</t>
  </si>
  <si>
    <t>V-007-01-02-06-01 (VB)</t>
  </si>
  <si>
    <t>Civilinei saugai</t>
  </si>
  <si>
    <t>Kvalifikaciją kėlusių darbuotojų skaičius</t>
  </si>
  <si>
    <t>V-007-01-02-07-01 (VB)</t>
  </si>
  <si>
    <t>Priešgaisrinei saugai</t>
  </si>
  <si>
    <t>Gyvenamosios vietos deklaravimo duomenų ir gyvenamosios vietos neturinčių asmenų apskaitos duomenims tvarkyti</t>
  </si>
  <si>
    <t>Žemės ūkio funkcijoms atlikti</t>
  </si>
  <si>
    <t>Valstybei nuosavybės teise priklausančių melioracijos ir hidrotechnikos statinių valdymui ir naudojimui patikėjimo teise užtikrinti</t>
  </si>
  <si>
    <t>Savivaldybei priskirtiems archyviniams dokumentams tvarkyti</t>
  </si>
  <si>
    <t>Jaunimo teisių apsaugai</t>
  </si>
  <si>
    <t>Koordinuotai teikiamų paslaugų vaikams nuo gimimo iki 18 metų (turintiems didelių ir labai didelių specialiųjų ugdymosi poreikių – iki 21 metų) ir vaiko atstovams koordinavimui finansuoti</t>
  </si>
  <si>
    <t>V-007-01-02-08-04 (VB)</t>
  </si>
  <si>
    <t>V-007-01-02-09-01 (VB)</t>
  </si>
  <si>
    <t>V-007-01-01-10-01 (VB)</t>
  </si>
  <si>
    <t>V-007-01-02-11-01 (VB)</t>
  </si>
  <si>
    <t>V-007-01-02-11-02 (VB)</t>
  </si>
  <si>
    <t>Apskaitomas melioruotas, priklausantis savivaldybei, patikėjimo teise valdomas (prižiūrimas) žemės plotas</t>
  </si>
  <si>
    <t>V-007-01-02-12-01 (VB)</t>
  </si>
  <si>
    <t>V-007-01-02-13-01 (VB)</t>
  </si>
  <si>
    <t>V-007-01-02-14-01 (VB)</t>
  </si>
  <si>
    <t>V-007-01-02-11-03 (VB)</t>
  </si>
  <si>
    <t>R-007-01-05-02</t>
  </si>
  <si>
    <t>Kaimo rėmimui</t>
  </si>
  <si>
    <t>Organizuoti ir užtikrinti tęstinę Savivaldybės veiklą</t>
  </si>
  <si>
    <t>Gerinti Savivaldybės valdymo ir veiklos efektyvumą</t>
  </si>
  <si>
    <t>Savivaldybės lygių galimybių užtikrinimo priemonių vykdymo planas</t>
  </si>
  <si>
    <t>V-007-02-01-03-01</t>
  </si>
  <si>
    <t xml:space="preserve">Valstybės biudžeto dotacijos lėšos </t>
  </si>
  <si>
    <t>Savivaldybės biudžeto lėšos (prisidėjimas prie regioninių projektų)</t>
  </si>
  <si>
    <t>Europos Sąjungos paramos lėšos (regioniniai projektai)</t>
  </si>
  <si>
    <t>007-02-01-03 Programos priemonė (tęstinė)</t>
  </si>
  <si>
    <t>Tikrinimas</t>
  </si>
  <si>
    <t>Antikorupcinio sąmoningumo didinimas</t>
  </si>
  <si>
    <t>V-007-02-01-03-02</t>
  </si>
  <si>
    <t xml:space="preserve">Darbuotojų, atliekančių valstybines (valstybės perduotas savivaldybėms) funkcijas, skaičius </t>
  </si>
  <si>
    <t>T</t>
  </si>
  <si>
    <t>Pravestų mokymų skaičius</t>
  </si>
  <si>
    <t>Surengtų konkursų skaičius</t>
  </si>
  <si>
    <t>007-02-01 Programos uždavinys (tęstinis)</t>
  </si>
  <si>
    <t>007-01-04 Programos uždavinys (tęstinis)</t>
  </si>
  <si>
    <t>007-01-03 Programos uždavinys (tęstinis)</t>
  </si>
  <si>
    <t>007-01-02 Programos uždavinys (tęstinis)</t>
  </si>
  <si>
    <t>007-01-01 Programos uždavinys (tęstinis)</t>
  </si>
  <si>
    <t>NF</t>
  </si>
  <si>
    <t>-</t>
  </si>
  <si>
    <t>Savivaldybės lygių galimybių ir korupcijos prevencijos stiprinimo vykdymo plano įgyvendinimo lygis</t>
  </si>
  <si>
    <t>Lyčių lygybės užtikrinimas</t>
  </si>
  <si>
    <t>Suorganizuotų mokymų skaičius lyčių lygybės tema</t>
  </si>
  <si>
    <t>Užtikrinti lyčių lygybės, lygių galimybių ir korupcijos prevencijos stiprinimo vykdymą</t>
  </si>
  <si>
    <t>007-02-01-01 Programos priemonė (nefinansinė)</t>
  </si>
  <si>
    <t>007-02-01-02 Programos priemonė (nefinansinė)</t>
  </si>
  <si>
    <t>Asignavimų valdytojo kodas</t>
  </si>
  <si>
    <t>Uždavinio/ priemonės požymis *</t>
  </si>
  <si>
    <t>2023-ųjų m. asignavimai ir kitos lėšos (projektas)</t>
  </si>
  <si>
    <t>Savivaldybės strateginio plėtros plano tikslo/ uždavinio/ priemonės kodas</t>
  </si>
  <si>
    <t>Stebėsenos rodiklio</t>
  </si>
  <si>
    <t>Siektinos stebėsenos rodiklių reikšmės</t>
  </si>
  <si>
    <t>Savivaldybės strateginio plėtros plano rodiklis</t>
  </si>
  <si>
    <t>X</t>
  </si>
  <si>
    <t>PP</t>
  </si>
  <si>
    <t>Įsigytų priemonių, įrangos, įrenginių skaičius (vnt.)</t>
  </si>
  <si>
    <t>1.9.1; 1.6.1</t>
  </si>
  <si>
    <t>007-01-05 Programos uždavinys (pažangos)</t>
  </si>
  <si>
    <t>007-01-05-01 Programos priemonė (pažangos)</t>
  </si>
  <si>
    <t>Netaršių savivaldybės ir jai pavaldžių įstaigų motorinių transporto priemonių dalis (%); Apleistų ir nenaudojamų savivaldybės turto kvadratinių metrų dalis (%)</t>
  </si>
  <si>
    <r>
      <rPr>
        <b/>
        <u/>
        <sz val="12"/>
        <color rgb="FF000000"/>
        <rFont val="Times New Roman"/>
        <family val="1"/>
        <charset val="186"/>
      </rPr>
      <t>007 SAVIVALDYBĖS VEIKLOS VALDYMO PROGRAMOS</t>
    </r>
    <r>
      <rPr>
        <b/>
        <sz val="12"/>
        <color indexed="8"/>
        <rFont val="Times New Roman"/>
        <family val="1"/>
        <charset val="186"/>
      </rPr>
      <t xml:space="preserve"> UŽDAVINIAI, PRIEMONĖS IR JŲ STEBĖSENOS RODIKLIAI</t>
    </r>
  </si>
  <si>
    <t>1.7 priedas</t>
  </si>
  <si>
    <t>P-007-01-05-01-01</t>
  </si>
  <si>
    <t>P-007-01-05-01-02</t>
  </si>
  <si>
    <t>P-007-01-05-01-03</t>
  </si>
  <si>
    <t>P-007-01-05-01-04</t>
  </si>
  <si>
    <t>P-007-01-05-01-05</t>
  </si>
  <si>
    <t>Plungės rajono savivaldybės</t>
  </si>
  <si>
    <t>PATVIRTINTAS</t>
  </si>
  <si>
    <t>Gyvenamosios vietos deklaracijų, asmenų pateiktų elektroniniu būdu, dalies didėjimas per metus ne mažiau kaip 1,5 proc.</t>
  </si>
  <si>
    <t>2.7 priedas</t>
  </si>
  <si>
    <r>
      <t xml:space="preserve">2024-2026 METŲ </t>
    </r>
    <r>
      <rPr>
        <b/>
        <u/>
        <sz val="12"/>
        <color rgb="FF000000"/>
        <rFont val="Times New Roman"/>
        <family val="1"/>
        <charset val="186"/>
      </rPr>
      <t xml:space="preserve">007 SAVIVALDYBĖS VEIKLOS VALDYMO </t>
    </r>
    <r>
      <rPr>
        <b/>
        <u/>
        <sz val="12"/>
        <color indexed="8"/>
        <rFont val="Times New Roman"/>
        <family val="1"/>
        <charset val="186"/>
      </rPr>
      <t>PROGRAMOS</t>
    </r>
    <r>
      <rPr>
        <b/>
        <sz val="12"/>
        <color indexed="8"/>
        <rFont val="Times New Roman"/>
        <family val="1"/>
        <charset val="186"/>
      </rPr>
      <t xml:space="preserve"> UŽDAVINIAI, PRIEMONĖS, ASIGNAVIMAI IR KITOS LĖŠOS </t>
    </r>
    <r>
      <rPr>
        <b/>
        <i/>
        <sz val="12"/>
        <color rgb="FF000000"/>
        <rFont val="Times New Roman"/>
        <family val="1"/>
        <charset val="186"/>
      </rPr>
      <t>(tūkst. Eur)</t>
    </r>
  </si>
  <si>
    <t>2023-ųjų m. asignavimai ir kitos lėšos (2023-12-31 datai)</t>
  </si>
  <si>
    <t>2024-ųjų m. asignavimai ir kitos lėšos</t>
  </si>
  <si>
    <t>Planuojami    2025-ųjų m. asignavimai ir kitos lėšos</t>
  </si>
  <si>
    <t>Planuojami      2026-ųjų m. asignavimai ir kitos lėšos</t>
  </si>
  <si>
    <t xml:space="preserve">tarybos 2024 m.                  d.  </t>
  </si>
  <si>
    <t>sprendimu Nr. T1-</t>
  </si>
  <si>
    <t xml:space="preserve">Plungės rajono savivaldybės 2024–2026 metų </t>
  </si>
  <si>
    <t>tarybos 2024 m.                        d.</t>
  </si>
  <si>
    <t>007-01-02-15 Programos priemonė (tęstinė)</t>
  </si>
  <si>
    <t>Savivaldybėms priskirtos ir perduotos valstybinės žemės miestų ir miestelių administracinėse ribose valdymui, naudojimui ir disponavimui juo patikėjimo teise užtikrinti (TP)</t>
  </si>
  <si>
    <t>Mero rezervas</t>
  </si>
  <si>
    <t>15</t>
  </si>
  <si>
    <t>V-007-01-02-15-01 (VB)</t>
  </si>
  <si>
    <t>V-007-01-02-15-02 (VB)</t>
  </si>
  <si>
    <t xml:space="preserve">INVEGA grąžintinos dotacijos </t>
  </si>
  <si>
    <t>Įvykusių Savivaldybės tarybos komitetų ir Savivaldybės tarybos ir  kolegijos posėdžių kaičius</t>
  </si>
  <si>
    <t xml:space="preserve">Savivaldybei priskirtos ir perduotos valstybinės žemės miestų ir miestelių administracinėse ribose valdymui, naudojimui ir disponavimui ja patikėjimo teise užtikrinti </t>
  </si>
  <si>
    <t>Sudarytos valstybinės žemės nuomos ir panaudos sutartys</t>
  </si>
  <si>
    <t>Grąžintų INVEGA dotacijų dalis</t>
  </si>
  <si>
    <t>Patikėjimo teise valdomoje valstybinėje žemėje sutikimų išdavimas</t>
  </si>
  <si>
    <t xml:space="preserve">V-007-01-02-08-03 </t>
  </si>
  <si>
    <t>V-007-01-02-08-05 (VB)</t>
  </si>
  <si>
    <t>Buitinių nuotekų įvado į pastatą įrengimas</t>
  </si>
  <si>
    <t>V-007-01-02-08-03</t>
  </si>
  <si>
    <t>metrai</t>
  </si>
  <si>
    <t xml:space="preserve">Savivaldybės mobilizacijos plano parengimas, atnaujinimas ir pasirengimas mobilizacijai ir priimančios šalies paramai teikti </t>
  </si>
  <si>
    <t>prc.</t>
  </si>
  <si>
    <t>Asignavimų skirtumas (2023 m.- 2024 m.)</t>
  </si>
  <si>
    <t>Savivaldybės pasirengimo reaguoti į ekstremalias situacijas lygis, ne žemesnis kaip, proc.</t>
  </si>
  <si>
    <t>Savivaldybės kaimo vietovėse kilusių gaisrų (išskyrus gaisrus atvirose teritorijose ir transporto priemonėse)
skaičius, tenkantis 1000 gyventojų, ne didesnis kaip</t>
  </si>
  <si>
    <t>Savivaldybės kaimo vietovėse kilusiuose gaisruose žuvusių žmonių skaičius, tenkantis 100 tūkst. gyventojų, ne didesnis kaip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</si>
</sst>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10409]#0.000"/>
    <numFmt numFmtId="165" formatCode="[$-10409]#0.00"/>
    <numFmt numFmtId="166" formatCode="0.000"/>
    <numFmt numFmtId="167" formatCode="[$-10409]#0"/>
    <numFmt numFmtId="168" formatCode="0.0"/>
  </numFmts>
  <fonts count="33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theme="2" tint="-0.499984740745262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  <font>
      <b/>
      <u/>
      <sz val="12"/>
      <color indexed="8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14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2" fillId="0" borderId="0" applyFont="0" applyFill="0" applyBorder="0" applyAlignment="0" applyProtection="0"/>
  </cellStyleXfs>
  <cellXfs count="438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1" fillId="0" borderId="7" xfId="0" applyFont="1" applyBorder="1"/>
    <xf numFmtId="0" fontId="1" fillId="3" borderId="7" xfId="0" applyFont="1" applyFill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0" fillId="0" borderId="7" xfId="0" applyFont="1" applyBorder="1" applyAlignment="1" applyProtection="1">
      <alignment horizontal="left" vertical="center" wrapText="1" readingOrder="1"/>
      <protection locked="0"/>
    </xf>
    <xf numFmtId="0" fontId="13" fillId="3" borderId="7" xfId="0" applyFont="1" applyFill="1" applyBorder="1" applyAlignment="1" applyProtection="1">
      <alignment vertical="top" wrapText="1" readingOrder="1"/>
      <protection locked="0"/>
    </xf>
    <xf numFmtId="0" fontId="11" fillId="3" borderId="5" xfId="0" applyFont="1" applyFill="1" applyBorder="1" applyAlignment="1" applyProtection="1">
      <alignment horizontal="center" vertical="center" wrapText="1" readingOrder="1"/>
      <protection locked="0"/>
    </xf>
    <xf numFmtId="0" fontId="11" fillId="3" borderId="5" xfId="0" applyFont="1" applyFill="1" applyBorder="1" applyAlignment="1" applyProtection="1">
      <alignment horizontal="left" vertical="center" wrapText="1" readingOrder="1"/>
      <protection locked="0"/>
    </xf>
    <xf numFmtId="0" fontId="14" fillId="0" borderId="7" xfId="0" applyFont="1" applyBorder="1" applyAlignment="1" applyProtection="1">
      <alignment vertical="top" wrapText="1" readingOrder="1"/>
      <protection locked="0"/>
    </xf>
    <xf numFmtId="0" fontId="10" fillId="0" borderId="7" xfId="0" applyFont="1" applyBorder="1" applyAlignment="1" applyProtection="1">
      <alignment horizontal="center" vertical="center" wrapText="1" readingOrder="1"/>
      <protection locked="0"/>
    </xf>
    <xf numFmtId="0" fontId="14" fillId="0" borderId="12" xfId="0" applyFont="1" applyBorder="1" applyAlignment="1" applyProtection="1">
      <alignment vertical="top" wrapText="1" readingOrder="1"/>
      <protection locked="0"/>
    </xf>
    <xf numFmtId="0" fontId="10" fillId="0" borderId="5" xfId="0" applyFont="1" applyBorder="1" applyAlignment="1" applyProtection="1">
      <alignment horizontal="center" vertical="center" wrapText="1" readingOrder="1"/>
      <protection locked="0"/>
    </xf>
    <xf numFmtId="0" fontId="10" fillId="0" borderId="5" xfId="0" applyFont="1" applyBorder="1" applyAlignment="1" applyProtection="1">
      <alignment horizontal="left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left" vertical="center" wrapText="1" readingOrder="1"/>
      <protection locked="0"/>
    </xf>
    <xf numFmtId="0" fontId="14" fillId="0" borderId="27" xfId="0" applyFont="1" applyBorder="1" applyAlignment="1" applyProtection="1">
      <alignment vertical="top" wrapText="1" readingOrder="1"/>
      <protection locked="0"/>
    </xf>
    <xf numFmtId="0" fontId="10" fillId="0" borderId="7" xfId="0" applyFont="1" applyBorder="1" applyAlignment="1" applyProtection="1">
      <alignment horizontal="center" vertical="top" wrapText="1" readingOrder="1"/>
      <protection locked="0"/>
    </xf>
    <xf numFmtId="0" fontId="10" fillId="0" borderId="7" xfId="0" applyFont="1" applyBorder="1" applyAlignment="1" applyProtection="1">
      <alignment horizontal="left" vertical="top" wrapText="1" readingOrder="1"/>
      <protection locked="0"/>
    </xf>
    <xf numFmtId="0" fontId="14" fillId="0" borderId="22" xfId="0" applyFont="1" applyBorder="1" applyAlignment="1" applyProtection="1">
      <alignment vertical="top" wrapText="1" readingOrder="1"/>
      <protection locked="0"/>
    </xf>
    <xf numFmtId="0" fontId="16" fillId="7" borderId="7" xfId="0" applyFont="1" applyFill="1" applyBorder="1" applyAlignment="1" applyProtection="1">
      <alignment horizontal="center" vertical="top" wrapText="1" readingOrder="1"/>
      <protection locked="0"/>
    </xf>
    <xf numFmtId="0" fontId="5" fillId="0" borderId="7" xfId="0" applyFont="1" applyBorder="1" applyAlignment="1">
      <alignment horizontal="center"/>
    </xf>
    <xf numFmtId="0" fontId="1" fillId="8" borderId="7" xfId="0" applyFont="1" applyFill="1" applyBorder="1"/>
    <xf numFmtId="0" fontId="1" fillId="0" borderId="7" xfId="0" applyFont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7" xfId="0" applyFont="1" applyFill="1" applyBorder="1" applyAlignment="1">
      <alignment wrapText="1"/>
    </xf>
    <xf numFmtId="0" fontId="4" fillId="0" borderId="7" xfId="0" applyFont="1" applyBorder="1" applyAlignment="1" applyProtection="1">
      <alignment vertical="center" wrapText="1" readingOrder="1"/>
      <protection locked="0"/>
    </xf>
    <xf numFmtId="0" fontId="4" fillId="0" borderId="7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4" fillId="8" borderId="7" xfId="0" applyFont="1" applyFill="1" applyBorder="1" applyAlignment="1" applyProtection="1">
      <alignment vertical="center" wrapText="1" readingOrder="1"/>
      <protection locked="0"/>
    </xf>
    <xf numFmtId="166" fontId="15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 applyProtection="1">
      <alignment horizontal="left" vertical="center" wrapText="1" readingOrder="1"/>
      <protection locked="0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0" fontId="17" fillId="8" borderId="7" xfId="0" applyFont="1" applyFill="1" applyBorder="1" applyAlignment="1">
      <alignment wrapText="1"/>
    </xf>
    <xf numFmtId="0" fontId="17" fillId="8" borderId="7" xfId="0" applyFont="1" applyFill="1" applyBorder="1" applyAlignment="1" applyProtection="1">
      <alignment horizontal="left" vertical="center" wrapText="1" readingOrder="1"/>
      <protection locked="0"/>
    </xf>
    <xf numFmtId="0" fontId="17" fillId="8" borderId="7" xfId="0" applyFont="1" applyFill="1" applyBorder="1"/>
    <xf numFmtId="0" fontId="4" fillId="0" borderId="30" xfId="0" applyFont="1" applyBorder="1" applyAlignment="1" applyProtection="1">
      <alignment horizontal="left" vertical="center" wrapText="1" readingOrder="1"/>
      <protection locked="0"/>
    </xf>
    <xf numFmtId="165" fontId="17" fillId="8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left" vertical="center" wrapText="1" readingOrder="1"/>
      <protection locked="0"/>
    </xf>
    <xf numFmtId="0" fontId="4" fillId="0" borderId="12" xfId="0" applyFont="1" applyBorder="1" applyAlignment="1" applyProtection="1">
      <alignment horizontal="center" vertical="center" wrapText="1" readingOrder="1"/>
      <protection locked="0"/>
    </xf>
    <xf numFmtId="0" fontId="15" fillId="0" borderId="7" xfId="0" applyFont="1" applyBorder="1" applyAlignment="1" applyProtection="1">
      <alignment horizontal="center" vertical="center" wrapText="1" readingOrder="1"/>
      <protection locked="0"/>
    </xf>
    <xf numFmtId="49" fontId="4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3" borderId="7" xfId="0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4" borderId="15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 applyProtection="1">
      <alignment vertical="center" wrapText="1" readingOrder="1"/>
      <protection locked="0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16" xfId="0" applyFont="1" applyBorder="1" applyAlignment="1" applyProtection="1">
      <alignment horizontal="center" vertical="center" wrapText="1" readingOrder="1"/>
      <protection locked="0"/>
    </xf>
    <xf numFmtId="0" fontId="4" fillId="0" borderId="16" xfId="0" applyFont="1" applyBorder="1" applyAlignment="1" applyProtection="1">
      <alignment horizontal="left" vertical="center" wrapText="1" readingOrder="1"/>
      <protection locked="0"/>
    </xf>
    <xf numFmtId="49" fontId="1" fillId="5" borderId="21" xfId="0" applyNumberFormat="1" applyFont="1" applyFill="1" applyBorder="1" applyAlignment="1">
      <alignment horizontal="center" vertical="center"/>
    </xf>
    <xf numFmtId="166" fontId="5" fillId="2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10" xfId="0" applyFont="1" applyBorder="1" applyAlignment="1" applyProtection="1">
      <alignment horizontal="center" vertical="center" wrapText="1" readingOrder="1"/>
      <protection locked="0"/>
    </xf>
    <xf numFmtId="0" fontId="4" fillId="0" borderId="16" xfId="0" applyFont="1" applyBorder="1" applyAlignment="1" applyProtection="1">
      <alignment vertical="center" wrapText="1" readingOrder="1"/>
      <protection locked="0"/>
    </xf>
    <xf numFmtId="0" fontId="1" fillId="0" borderId="16" xfId="0" applyFont="1" applyBorder="1" applyAlignment="1" applyProtection="1">
      <alignment vertical="center" wrapText="1" readingOrder="1"/>
      <protection locked="0"/>
    </xf>
    <xf numFmtId="166" fontId="5" fillId="2" borderId="5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5" borderId="7" xfId="0" applyNumberFormat="1" applyFont="1" applyFill="1" applyBorder="1" applyAlignment="1">
      <alignment horizontal="center"/>
    </xf>
    <xf numFmtId="166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7" xfId="0" applyFont="1" applyFill="1" applyBorder="1" applyAlignment="1" applyProtection="1">
      <alignment horizontal="center" vertical="center" wrapText="1" readingOrder="1"/>
      <protection locked="0"/>
    </xf>
    <xf numFmtId="49" fontId="4" fillId="3" borderId="18" xfId="0" applyNumberFormat="1" applyFont="1" applyFill="1" applyBorder="1" applyAlignment="1" applyProtection="1">
      <alignment horizontal="center" vertical="center" wrapText="1" readingOrder="1"/>
      <protection locked="0"/>
    </xf>
    <xf numFmtId="166" fontId="15" fillId="6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0" borderId="0" xfId="0" applyFont="1" applyAlignment="1">
      <alignment horizontal="left"/>
    </xf>
    <xf numFmtId="0" fontId="4" fillId="7" borderId="6" xfId="0" applyFont="1" applyFill="1" applyBorder="1" applyAlignment="1" applyProtection="1">
      <alignment vertical="center" wrapText="1" readingOrder="1"/>
      <protection locked="0"/>
    </xf>
    <xf numFmtId="0" fontId="4" fillId="7" borderId="7" xfId="0" applyFont="1" applyFill="1" applyBorder="1" applyAlignment="1" applyProtection="1">
      <alignment vertical="center" wrapText="1" readingOrder="1"/>
      <protection locked="0"/>
    </xf>
    <xf numFmtId="0" fontId="1" fillId="3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167" fontId="1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17" fillId="8" borderId="7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67" fontId="1" fillId="0" borderId="7" xfId="0" applyNumberFormat="1" applyFont="1" applyBorder="1" applyAlignment="1">
      <alignment horizontal="center"/>
    </xf>
    <xf numFmtId="168" fontId="1" fillId="3" borderId="7" xfId="0" applyNumberFormat="1" applyFont="1" applyFill="1" applyBorder="1" applyAlignment="1">
      <alignment horizontal="center"/>
    </xf>
    <xf numFmtId="0" fontId="1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4" fillId="0" borderId="27" xfId="0" applyFont="1" applyBorder="1" applyAlignment="1" applyProtection="1">
      <alignment horizontal="left" vertical="center" wrapText="1" readingOrder="1"/>
      <protection locked="0"/>
    </xf>
    <xf numFmtId="0" fontId="4" fillId="0" borderId="10" xfId="0" applyFont="1" applyBorder="1" applyAlignment="1" applyProtection="1">
      <alignment horizontal="left" vertical="center" wrapText="1" readingOrder="1"/>
      <protection locked="0"/>
    </xf>
    <xf numFmtId="0" fontId="1" fillId="3" borderId="16" xfId="0" applyFont="1" applyFill="1" applyBorder="1" applyAlignment="1" applyProtection="1">
      <alignment vertical="center" wrapText="1" readingOrder="1"/>
      <protection locked="0"/>
    </xf>
    <xf numFmtId="0" fontId="1" fillId="3" borderId="16" xfId="0" applyFont="1" applyFill="1" applyBorder="1"/>
    <xf numFmtId="0" fontId="15" fillId="7" borderId="6" xfId="0" applyFont="1" applyFill="1" applyBorder="1" applyAlignment="1" applyProtection="1">
      <alignment horizontal="center" vertical="center" wrapText="1" readingOrder="1"/>
      <protection locked="0"/>
    </xf>
    <xf numFmtId="164" fontId="16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4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164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4" fontId="16" fillId="0" borderId="29" xfId="0" applyNumberFormat="1" applyFont="1" applyBorder="1" applyAlignment="1" applyProtection="1">
      <alignment horizontal="center" vertical="center" wrapText="1" readingOrder="1"/>
      <protection locked="0"/>
    </xf>
    <xf numFmtId="164" fontId="16" fillId="0" borderId="35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15" fillId="6" borderId="10" xfId="0" applyNumberFormat="1" applyFont="1" applyFill="1" applyBorder="1" applyAlignment="1" applyProtection="1">
      <alignment horizontal="center" vertical="center" wrapText="1" readingOrder="1"/>
      <protection locked="0"/>
    </xf>
    <xf numFmtId="164" fontId="16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" fillId="9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9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9" borderId="10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10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0" borderId="0" xfId="0" applyNumberFormat="1" applyFont="1" applyAlignment="1">
      <alignment horizontal="center"/>
    </xf>
    <xf numFmtId="167" fontId="1" fillId="0" borderId="7" xfId="0" applyNumberFormat="1" applyFont="1" applyBorder="1" applyAlignment="1" applyProtection="1">
      <alignment horizontal="center" wrapText="1" readingOrder="1"/>
      <protection locked="0"/>
    </xf>
    <xf numFmtId="0" fontId="23" fillId="0" borderId="0" xfId="0" applyFont="1" applyAlignment="1">
      <alignment vertical="center"/>
    </xf>
    <xf numFmtId="0" fontId="1" fillId="3" borderId="7" xfId="0" applyFont="1" applyFill="1" applyBorder="1" applyAlignment="1" applyProtection="1">
      <alignment horizontal="center" vertical="center" wrapText="1" readingOrder="1"/>
      <protection locked="0"/>
    </xf>
    <xf numFmtId="0" fontId="5" fillId="5" borderId="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center" wrapText="1" readingOrder="1"/>
      <protection locked="0"/>
    </xf>
    <xf numFmtId="0" fontId="4" fillId="3" borderId="7" xfId="0" applyFont="1" applyFill="1" applyBorder="1" applyAlignment="1" applyProtection="1">
      <alignment horizontal="center" vertical="center" wrapText="1" readingOrder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left" vertical="center" wrapText="1" readingOrder="1"/>
      <protection locked="0"/>
    </xf>
    <xf numFmtId="0" fontId="5" fillId="0" borderId="14" xfId="0" applyFont="1" applyBorder="1" applyAlignment="1" applyProtection="1">
      <alignment horizontal="center" vertical="center" wrapText="1" readingOrder="1"/>
      <protection locked="0"/>
    </xf>
    <xf numFmtId="0" fontId="15" fillId="7" borderId="7" xfId="0" applyFont="1" applyFill="1" applyBorder="1" applyAlignment="1" applyProtection="1">
      <alignment horizontal="center" vertical="center" wrapText="1" readingOrder="1"/>
      <protection locked="0"/>
    </xf>
    <xf numFmtId="0" fontId="15" fillId="0" borderId="27" xfId="0" applyFont="1" applyBorder="1" applyAlignment="1" applyProtection="1">
      <alignment horizontal="center" vertical="center" wrapText="1" readingOrder="1"/>
      <protection locked="0"/>
    </xf>
    <xf numFmtId="166" fontId="15" fillId="0" borderId="33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34" xfId="0" applyFont="1" applyBorder="1" applyAlignment="1" applyProtection="1">
      <alignment horizontal="center" vertical="center" wrapText="1" readingOrder="1"/>
      <protection locked="0"/>
    </xf>
    <xf numFmtId="166" fontId="15" fillId="0" borderId="34" xfId="0" applyNumberFormat="1" applyFont="1" applyBorder="1" applyAlignment="1" applyProtection="1">
      <alignment horizontal="center" vertical="center" wrapText="1" readingOrder="1"/>
      <protection locked="0"/>
    </xf>
    <xf numFmtId="164" fontId="15" fillId="6" borderId="41" xfId="0" applyNumberFormat="1" applyFont="1" applyFill="1" applyBorder="1" applyAlignment="1" applyProtection="1">
      <alignment horizontal="center" vertical="center" wrapText="1" readingOrder="1"/>
      <protection locked="0"/>
    </xf>
    <xf numFmtId="9" fontId="25" fillId="0" borderId="0" xfId="2" applyFont="1" applyAlignment="1">
      <alignment horizontal="center"/>
    </xf>
    <xf numFmtId="9" fontId="25" fillId="0" borderId="0" xfId="2" applyFont="1"/>
    <xf numFmtId="9" fontId="25" fillId="10" borderId="7" xfId="2" applyFont="1" applyFill="1" applyBorder="1"/>
    <xf numFmtId="9" fontId="25" fillId="10" borderId="7" xfId="2" applyFont="1" applyFill="1" applyBorder="1" applyAlignment="1" applyProtection="1">
      <alignment horizontal="center" vertical="center" wrapText="1" readingOrder="1"/>
      <protection locked="0"/>
    </xf>
    <xf numFmtId="9" fontId="26" fillId="0" borderId="7" xfId="2" applyFont="1" applyBorder="1" applyAlignment="1" applyProtection="1">
      <alignment horizontal="center" vertical="center" wrapText="1" readingOrder="1"/>
      <protection locked="0"/>
    </xf>
    <xf numFmtId="0" fontId="15" fillId="7" borderId="7" xfId="0" applyFont="1" applyFill="1" applyBorder="1" applyAlignment="1" applyProtection="1">
      <alignment horizontal="center" wrapText="1" readingOrder="1"/>
      <protection locked="0"/>
    </xf>
    <xf numFmtId="0" fontId="16" fillId="7" borderId="10" xfId="0" applyFont="1" applyFill="1" applyBorder="1" applyAlignment="1" applyProtection="1">
      <alignment horizontal="center" vertical="top" wrapText="1" readingOrder="1"/>
      <protection locked="0"/>
    </xf>
    <xf numFmtId="0" fontId="15" fillId="7" borderId="10" xfId="0" applyFont="1" applyFill="1" applyBorder="1" applyAlignment="1" applyProtection="1">
      <alignment horizontal="center" wrapText="1" readingOrder="1"/>
      <protection locked="0"/>
    </xf>
    <xf numFmtId="0" fontId="4" fillId="6" borderId="7" xfId="0" applyFont="1" applyFill="1" applyBorder="1" applyAlignment="1" applyProtection="1">
      <alignment horizontal="center" vertical="center" wrapText="1" readingOrder="1"/>
      <protection locked="0"/>
    </xf>
    <xf numFmtId="0" fontId="27" fillId="6" borderId="7" xfId="0" applyFont="1" applyFill="1" applyBorder="1" applyAlignment="1" applyProtection="1">
      <alignment horizontal="center" vertical="center" wrapText="1" readingOrder="1"/>
      <protection locked="0"/>
    </xf>
    <xf numFmtId="0" fontId="12" fillId="7" borderId="7" xfId="0" applyFont="1" applyFill="1" applyBorder="1" applyAlignment="1" applyProtection="1">
      <alignment horizontal="center" vertical="top" wrapText="1" readingOrder="1"/>
      <protection locked="0"/>
    </xf>
    <xf numFmtId="0" fontId="3" fillId="7" borderId="7" xfId="0" applyFont="1" applyFill="1" applyBorder="1" applyAlignment="1" applyProtection="1">
      <alignment horizontal="center" vertical="top" wrapText="1" readingOrder="1"/>
      <protection locked="0"/>
    </xf>
    <xf numFmtId="0" fontId="11" fillId="7" borderId="7" xfId="0" applyFont="1" applyFill="1" applyBorder="1" applyAlignment="1" applyProtection="1">
      <alignment horizontal="center" wrapText="1" readingOrder="1"/>
      <protection locked="0"/>
    </xf>
    <xf numFmtId="0" fontId="11" fillId="7" borderId="7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11" fillId="3" borderId="43" xfId="0" applyFont="1" applyFill="1" applyBorder="1" applyAlignment="1" applyProtection="1">
      <alignment horizontal="center" vertical="center" wrapText="1" readingOrder="1"/>
      <protection locked="0"/>
    </xf>
    <xf numFmtId="0" fontId="10" fillId="0" borderId="12" xfId="0" applyFont="1" applyBorder="1" applyAlignment="1" applyProtection="1">
      <alignment horizontal="center" vertical="center" wrapText="1" readingOrder="1"/>
      <protection locked="0"/>
    </xf>
    <xf numFmtId="0" fontId="10" fillId="0" borderId="43" xfId="0" applyFont="1" applyBorder="1" applyAlignment="1" applyProtection="1">
      <alignment horizontal="center" vertical="center" wrapText="1" readingOrder="1"/>
      <protection locked="0"/>
    </xf>
    <xf numFmtId="0" fontId="10" fillId="0" borderId="42" xfId="0" applyFont="1" applyBorder="1" applyAlignment="1" applyProtection="1">
      <alignment horizontal="center" vertical="center" wrapText="1" readingOrder="1"/>
      <protection locked="0"/>
    </xf>
    <xf numFmtId="0" fontId="10" fillId="0" borderId="12" xfId="0" applyFont="1" applyBorder="1" applyAlignment="1" applyProtection="1">
      <alignment horizontal="center" vertical="top" wrapText="1" readingOrder="1"/>
      <protection locked="0"/>
    </xf>
    <xf numFmtId="0" fontId="17" fillId="0" borderId="0" xfId="0" applyFont="1"/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15" fillId="0" borderId="7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/>
    <xf numFmtId="0" fontId="23" fillId="0" borderId="0" xfId="0" applyFont="1" applyAlignment="1">
      <alignment vertical="center" readingOrder="1"/>
    </xf>
    <xf numFmtId="166" fontId="17" fillId="9" borderId="10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7" xfId="0" applyFont="1" applyBorder="1" applyAlignment="1" applyProtection="1">
      <alignment horizontal="center" vertical="center" wrapText="1" readingOrder="1"/>
      <protection locked="0"/>
    </xf>
    <xf numFmtId="0" fontId="10" fillId="0" borderId="8" xfId="0" applyFont="1" applyBorder="1" applyAlignment="1" applyProtection="1">
      <alignment horizontal="center" vertical="center" wrapText="1" readingOrder="1"/>
      <protection locked="0"/>
    </xf>
    <xf numFmtId="0" fontId="30" fillId="0" borderId="7" xfId="0" applyFont="1" applyBorder="1" applyAlignment="1" applyProtection="1">
      <alignment horizontal="center" vertical="center" wrapText="1" readingOrder="1"/>
      <protection locked="0"/>
    </xf>
    <xf numFmtId="166" fontId="1" fillId="11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15" fillId="11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vertical="center" wrapText="1" readingOrder="1"/>
      <protection locked="0"/>
    </xf>
    <xf numFmtId="0" fontId="1" fillId="0" borderId="7" xfId="0" applyFont="1" applyFill="1" applyBorder="1"/>
    <xf numFmtId="9" fontId="25" fillId="0" borderId="7" xfId="2" applyFont="1" applyFill="1" applyBorder="1"/>
    <xf numFmtId="0" fontId="1" fillId="0" borderId="0" xfId="0" applyFont="1" applyFill="1"/>
    <xf numFmtId="0" fontId="1" fillId="0" borderId="7" xfId="0" applyFont="1" applyFill="1" applyBorder="1" applyAlignment="1" applyProtection="1">
      <alignment vertical="center" wrapText="1" readingOrder="1"/>
      <protection locked="0"/>
    </xf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 applyProtection="1">
      <alignment horizontal="left" vertical="center" wrapText="1" readingOrder="1"/>
      <protection locked="0"/>
    </xf>
    <xf numFmtId="49" fontId="15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15" fillId="0" borderId="7" xfId="0" applyFont="1" applyFill="1" applyBorder="1" applyAlignment="1" applyProtection="1">
      <alignment horizontal="center" vertical="center" wrapText="1" readingOrder="1"/>
      <protection locked="0"/>
    </xf>
    <xf numFmtId="0" fontId="4" fillId="0" borderId="7" xfId="0" applyFont="1" applyFill="1" applyBorder="1" applyAlignment="1" applyProtection="1">
      <alignment horizontal="center" vertical="center" wrapText="1" readingOrder="1"/>
      <protection locked="0"/>
    </xf>
    <xf numFmtId="0" fontId="4" fillId="0" borderId="12" xfId="0" applyFont="1" applyFill="1" applyBorder="1" applyAlignment="1" applyProtection="1">
      <alignment horizontal="center" vertical="center" wrapText="1" readingOrder="1"/>
      <protection locked="0"/>
    </xf>
    <xf numFmtId="166" fontId="1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Font="1" applyFill="1" applyBorder="1" applyAlignment="1" applyProtection="1">
      <alignment horizontal="center" vertical="center" wrapText="1" readingOrder="1"/>
      <protection locked="0"/>
    </xf>
    <xf numFmtId="0" fontId="1" fillId="0" borderId="16" xfId="0" applyFont="1" applyFill="1" applyBorder="1" applyAlignment="1" applyProtection="1">
      <alignment vertical="center" wrapText="1" readingOrder="1"/>
      <protection locked="0"/>
    </xf>
    <xf numFmtId="0" fontId="1" fillId="0" borderId="16" xfId="0" applyFont="1" applyFill="1" applyBorder="1"/>
    <xf numFmtId="0" fontId="1" fillId="0" borderId="16" xfId="0" applyFont="1" applyFill="1" applyBorder="1" applyAlignment="1">
      <alignment horizontal="center"/>
    </xf>
    <xf numFmtId="0" fontId="10" fillId="0" borderId="45" xfId="0" applyFont="1" applyBorder="1" applyAlignment="1" applyProtection="1">
      <alignment horizontal="center" vertical="center" wrapText="1" readingOrder="1"/>
      <protection locked="0"/>
    </xf>
    <xf numFmtId="0" fontId="10" fillId="0" borderId="45" xfId="0" applyFont="1" applyBorder="1" applyAlignment="1" applyProtection="1">
      <alignment horizontal="left" vertical="center" wrapText="1" readingOrder="1"/>
      <protection locked="0"/>
    </xf>
    <xf numFmtId="0" fontId="10" fillId="0" borderId="46" xfId="0" applyFont="1" applyBorder="1" applyAlignment="1" applyProtection="1">
      <alignment horizontal="center" vertical="center" wrapText="1" readingOrder="1"/>
      <protection locked="0"/>
    </xf>
    <xf numFmtId="0" fontId="15" fillId="0" borderId="22" xfId="0" applyFont="1" applyFill="1" applyBorder="1" applyAlignment="1" applyProtection="1">
      <alignment horizontal="center" vertical="center" wrapText="1" readingOrder="1"/>
      <protection locked="0"/>
    </xf>
    <xf numFmtId="0" fontId="4" fillId="0" borderId="16" xfId="0" applyFont="1" applyBorder="1" applyAlignment="1" applyProtection="1">
      <alignment horizontal="center" vertical="center" wrapText="1" readingOrder="1"/>
      <protection locked="0"/>
    </xf>
    <xf numFmtId="0" fontId="15" fillId="0" borderId="11" xfId="0" applyFont="1" applyFill="1" applyBorder="1" applyAlignment="1" applyProtection="1">
      <alignment horizontal="center" vertical="center" wrapText="1" readingOrder="1"/>
      <protection locked="0"/>
    </xf>
    <xf numFmtId="0" fontId="18" fillId="0" borderId="15" xfId="0" applyFont="1" applyFill="1" applyBorder="1" applyAlignment="1" applyProtection="1">
      <alignment horizontal="left" vertical="center" wrapText="1" readingOrder="1"/>
      <protection locked="0"/>
    </xf>
    <xf numFmtId="49" fontId="15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18" fillId="0" borderId="0" xfId="0" applyFont="1" applyFill="1" applyBorder="1" applyAlignment="1" applyProtection="1">
      <alignment horizontal="left" vertical="center" wrapText="1" readingOrder="1"/>
      <protection locked="0"/>
    </xf>
    <xf numFmtId="9" fontId="25" fillId="12" borderId="7" xfId="2" applyFont="1" applyFill="1" applyBorder="1"/>
    <xf numFmtId="9" fontId="26" fillId="12" borderId="7" xfId="2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wrapText="1"/>
    </xf>
    <xf numFmtId="1" fontId="1" fillId="0" borderId="7" xfId="0" applyNumberFormat="1" applyFont="1" applyFill="1" applyBorder="1" applyAlignment="1">
      <alignment horizontal="center"/>
    </xf>
    <xf numFmtId="0" fontId="15" fillId="0" borderId="0" xfId="0" applyFont="1" applyFill="1" applyBorder="1" applyAlignment="1" applyProtection="1">
      <alignment horizontal="center" vertical="center" wrapText="1" readingOrder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7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6" borderId="7" xfId="0" applyFont="1" applyFill="1" applyBorder="1" applyAlignment="1" applyProtection="1">
      <alignment horizontal="center" vertical="center" wrapText="1" readingOrder="1"/>
      <protection locked="0"/>
    </xf>
    <xf numFmtId="166" fontId="23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31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23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23" fillId="9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23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31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166" fontId="23" fillId="9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31" fillId="0" borderId="0" xfId="0" applyFont="1" applyFill="1" applyBorder="1" applyAlignment="1" applyProtection="1">
      <alignment horizontal="center" vertical="center" wrapText="1" readingOrder="1"/>
      <protection locked="0"/>
    </xf>
    <xf numFmtId="166" fontId="31" fillId="11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31" fillId="2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31" fillId="2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31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31" fillId="6" borderId="25" xfId="0" applyNumberFormat="1" applyFont="1" applyFill="1" applyBorder="1" applyAlignment="1" applyProtection="1">
      <alignment horizontal="center" vertical="center" wrapText="1" readingOrder="1"/>
      <protection locked="0"/>
    </xf>
    <xf numFmtId="166" fontId="31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31" fillId="0" borderId="7" xfId="0" applyFont="1" applyBorder="1" applyAlignment="1" applyProtection="1">
      <alignment horizontal="center" vertical="center" wrapText="1" readingOrder="1"/>
      <protection locked="0"/>
    </xf>
    <xf numFmtId="164" fontId="31" fillId="6" borderId="10" xfId="0" applyNumberFormat="1" applyFont="1" applyFill="1" applyBorder="1" applyAlignment="1" applyProtection="1">
      <alignment horizontal="center" vertical="center" wrapText="1" readingOrder="1"/>
      <protection locked="0"/>
    </xf>
    <xf numFmtId="164" fontId="32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32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32" fillId="0" borderId="29" xfId="0" applyNumberFormat="1" applyFont="1" applyBorder="1" applyAlignment="1" applyProtection="1">
      <alignment horizontal="center" vertical="center" wrapText="1" readingOrder="1"/>
      <protection locked="0"/>
    </xf>
    <xf numFmtId="166" fontId="31" fillId="0" borderId="0" xfId="0" applyNumberFormat="1" applyFont="1" applyAlignment="1">
      <alignment horizontal="center"/>
    </xf>
    <xf numFmtId="9" fontId="26" fillId="13" borderId="7" xfId="2" applyFont="1" applyFill="1" applyBorder="1" applyAlignment="1" applyProtection="1">
      <alignment horizontal="center" vertical="center" wrapText="1" readingOrder="1"/>
      <protection locked="0"/>
    </xf>
    <xf numFmtId="9" fontId="5" fillId="13" borderId="7" xfId="2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Font="1" applyFill="1" applyBorder="1" applyAlignment="1" applyProtection="1">
      <alignment vertical="center" wrapText="1" readingOrder="1"/>
      <protection locked="0"/>
    </xf>
    <xf numFmtId="0" fontId="23" fillId="0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5" fillId="0" borderId="10" xfId="0" applyFont="1" applyFill="1" applyBorder="1" applyAlignment="1" applyProtection="1">
      <alignment horizontal="center" vertical="center" wrapText="1" readingOrder="1"/>
      <protection locked="0"/>
    </xf>
    <xf numFmtId="0" fontId="15" fillId="0" borderId="16" xfId="0" applyFont="1" applyFill="1" applyBorder="1" applyAlignment="1" applyProtection="1">
      <alignment horizontal="center" vertical="center" wrapText="1" readingOrder="1"/>
      <protection locked="0"/>
    </xf>
    <xf numFmtId="0" fontId="18" fillId="0" borderId="27" xfId="0" applyFont="1" applyFill="1" applyBorder="1" applyAlignment="1" applyProtection="1">
      <alignment horizontal="left" vertical="center" wrapText="1" readingOrder="1"/>
      <protection locked="0"/>
    </xf>
    <xf numFmtId="0" fontId="18" fillId="0" borderId="14" xfId="0" applyFont="1" applyFill="1" applyBorder="1" applyAlignment="1" applyProtection="1">
      <alignment horizontal="left" vertical="center" wrapText="1" readingOrder="1"/>
      <protection locked="0"/>
    </xf>
    <xf numFmtId="0" fontId="18" fillId="0" borderId="22" xfId="0" applyFont="1" applyFill="1" applyBorder="1" applyAlignment="1" applyProtection="1">
      <alignment horizontal="left" vertical="center" wrapText="1" readingOrder="1"/>
      <protection locked="0"/>
    </xf>
    <xf numFmtId="0" fontId="18" fillId="0" borderId="21" xfId="0" applyFont="1" applyFill="1" applyBorder="1" applyAlignment="1" applyProtection="1">
      <alignment horizontal="left" vertical="center" wrapText="1" readingOrder="1"/>
      <protection locked="0"/>
    </xf>
    <xf numFmtId="49" fontId="4" fillId="0" borderId="10" xfId="0" applyNumberFormat="1" applyFont="1" applyBorder="1" applyAlignment="1" applyProtection="1">
      <alignment horizontal="center" vertical="center" wrapText="1" readingOrder="1"/>
      <protection locked="0"/>
    </xf>
    <xf numFmtId="49" fontId="4" fillId="0" borderId="16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12" xfId="0" applyFont="1" applyBorder="1" applyAlignment="1" applyProtection="1">
      <alignment horizontal="right" vertical="center" wrapText="1" readingOrder="1"/>
      <protection locked="0"/>
    </xf>
    <xf numFmtId="0" fontId="15" fillId="0" borderId="1" xfId="0" applyFont="1" applyBorder="1" applyAlignment="1" applyProtection="1">
      <alignment horizontal="right" vertical="center" wrapText="1" readingOrder="1"/>
      <protection locked="0"/>
    </xf>
    <xf numFmtId="0" fontId="1" fillId="4" borderId="1" xfId="0" applyFont="1" applyFill="1" applyBorder="1" applyAlignment="1" applyProtection="1">
      <alignment horizontal="left" vertical="center" wrapText="1" readingOrder="1"/>
      <protection locked="0"/>
    </xf>
    <xf numFmtId="0" fontId="1" fillId="4" borderId="2" xfId="0" applyFont="1" applyFill="1" applyBorder="1" applyAlignment="1" applyProtection="1">
      <alignment horizontal="left" vertical="center" wrapText="1" readingOrder="1"/>
      <protection locked="0"/>
    </xf>
    <xf numFmtId="49" fontId="15" fillId="0" borderId="10" xfId="0" applyNumberFormat="1" applyFont="1" applyBorder="1" applyAlignment="1" applyProtection="1">
      <alignment horizontal="center" vertical="center" wrapText="1" readingOrder="1"/>
      <protection locked="0"/>
    </xf>
    <xf numFmtId="49" fontId="15" fillId="0" borderId="11" xfId="0" applyNumberFormat="1" applyFont="1" applyBorder="1" applyAlignment="1" applyProtection="1">
      <alignment horizontal="center" vertical="center" wrapText="1" readingOrder="1"/>
      <protection locked="0"/>
    </xf>
    <xf numFmtId="49" fontId="15" fillId="0" borderId="16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11" xfId="0" applyFont="1" applyFill="1" applyBorder="1" applyAlignment="1" applyProtection="1">
      <alignment horizontal="center" vertical="center" wrapText="1" readingOrder="1"/>
      <protection locked="0"/>
    </xf>
    <xf numFmtId="0" fontId="15" fillId="0" borderId="10" xfId="0" applyFont="1" applyBorder="1" applyAlignment="1" applyProtection="1">
      <alignment horizontal="center" vertical="center" wrapText="1" readingOrder="1"/>
      <protection locked="0"/>
    </xf>
    <xf numFmtId="0" fontId="15" fillId="0" borderId="11" xfId="0" applyFont="1" applyBorder="1" applyAlignment="1" applyProtection="1">
      <alignment horizontal="center" vertical="center" wrapText="1" readingOrder="1"/>
      <protection locked="0"/>
    </xf>
    <xf numFmtId="0" fontId="15" fillId="0" borderId="16" xfId="0" applyFont="1" applyBorder="1" applyAlignment="1" applyProtection="1">
      <alignment horizontal="center" vertical="center" wrapText="1" readingOrder="1"/>
      <protection locked="0"/>
    </xf>
    <xf numFmtId="0" fontId="15" fillId="2" borderId="1" xfId="0" applyFont="1" applyFill="1" applyBorder="1" applyAlignment="1" applyProtection="1">
      <alignment horizontal="right" vertical="center" wrapText="1" readingOrder="1"/>
      <protection locked="0"/>
    </xf>
    <xf numFmtId="0" fontId="18" fillId="0" borderId="27" xfId="0" applyFont="1" applyBorder="1" applyAlignment="1" applyProtection="1">
      <alignment horizontal="left" vertical="center" wrapText="1" readingOrder="1"/>
      <protection locked="0"/>
    </xf>
    <xf numFmtId="0" fontId="18" fillId="0" borderId="28" xfId="0" applyFont="1" applyBorder="1" applyAlignment="1" applyProtection="1">
      <alignment horizontal="left" vertical="center" wrapText="1" readingOrder="1"/>
      <protection locked="0"/>
    </xf>
    <xf numFmtId="0" fontId="18" fillId="0" borderId="17" xfId="0" applyFont="1" applyBorder="1" applyAlignment="1" applyProtection="1">
      <alignment horizontal="left" vertical="center" wrapText="1" readingOrder="1"/>
      <protection locked="0"/>
    </xf>
    <xf numFmtId="0" fontId="18" fillId="0" borderId="0" xfId="0" applyFont="1" applyAlignment="1" applyProtection="1">
      <alignment horizontal="left" vertical="center" wrapText="1" readingOrder="1"/>
      <protection locked="0"/>
    </xf>
    <xf numFmtId="0" fontId="18" fillId="0" borderId="22" xfId="0" applyFont="1" applyBorder="1" applyAlignment="1" applyProtection="1">
      <alignment horizontal="left" vertical="center" wrapText="1" readingOrder="1"/>
      <protection locked="0"/>
    </xf>
    <xf numFmtId="0" fontId="18" fillId="0" borderId="23" xfId="0" applyFont="1" applyBorder="1" applyAlignment="1" applyProtection="1">
      <alignment horizontal="left" vertical="center" wrapText="1" readingOrder="1"/>
      <protection locked="0"/>
    </xf>
    <xf numFmtId="0" fontId="15" fillId="7" borderId="7" xfId="0" applyFont="1" applyFill="1" applyBorder="1" applyAlignment="1" applyProtection="1">
      <alignment horizontal="center" wrapText="1" readingOrder="1"/>
      <protection locked="0"/>
    </xf>
    <xf numFmtId="0" fontId="15" fillId="7" borderId="10" xfId="0" applyFont="1" applyFill="1" applyBorder="1" applyAlignment="1" applyProtection="1">
      <alignment horizontal="center" wrapText="1" readingOrder="1"/>
      <protection locked="0"/>
    </xf>
    <xf numFmtId="0" fontId="15" fillId="6" borderId="10" xfId="0" applyFont="1" applyFill="1" applyBorder="1" applyAlignment="1" applyProtection="1">
      <alignment horizontal="center" vertical="center" wrapText="1" readingOrder="1"/>
      <protection locked="0"/>
    </xf>
    <xf numFmtId="0" fontId="15" fillId="6" borderId="11" xfId="0" applyFont="1" applyFill="1" applyBorder="1" applyAlignment="1" applyProtection="1">
      <alignment horizontal="center" vertical="center" wrapText="1" readingOrder="1"/>
      <protection locked="0"/>
    </xf>
    <xf numFmtId="0" fontId="16" fillId="6" borderId="37" xfId="0" applyFont="1" applyFill="1" applyBorder="1" applyAlignment="1" applyProtection="1">
      <alignment horizontal="right" vertical="center" wrapText="1" readingOrder="1"/>
      <protection locked="0"/>
    </xf>
    <xf numFmtId="0" fontId="16" fillId="6" borderId="29" xfId="0" applyFont="1" applyFill="1" applyBorder="1" applyAlignment="1" applyProtection="1">
      <alignment horizontal="right" vertical="center" wrapText="1" readingOrder="1"/>
      <protection locked="0"/>
    </xf>
    <xf numFmtId="0" fontId="16" fillId="6" borderId="36" xfId="0" applyFont="1" applyFill="1" applyBorder="1" applyAlignment="1" applyProtection="1">
      <alignment horizontal="right" vertical="center" wrapText="1" readingOrder="1"/>
      <protection locked="0"/>
    </xf>
    <xf numFmtId="0" fontId="16" fillId="6" borderId="7" xfId="0" applyFont="1" applyFill="1" applyBorder="1" applyAlignment="1" applyProtection="1">
      <alignment horizontal="right" vertical="center" wrapText="1" readingOrder="1"/>
      <protection locked="0"/>
    </xf>
    <xf numFmtId="0" fontId="16" fillId="6" borderId="38" xfId="0" applyFont="1" applyFill="1" applyBorder="1" applyAlignment="1" applyProtection="1">
      <alignment horizontal="right" vertical="center" wrapText="1" readingOrder="1"/>
      <protection locked="0"/>
    </xf>
    <xf numFmtId="0" fontId="16" fillId="6" borderId="6" xfId="0" applyFont="1" applyFill="1" applyBorder="1" applyAlignment="1" applyProtection="1">
      <alignment horizontal="right" vertical="center" wrapText="1" readingOrder="1"/>
      <protection locked="0"/>
    </xf>
    <xf numFmtId="0" fontId="15" fillId="6" borderId="39" xfId="0" applyFont="1" applyFill="1" applyBorder="1" applyAlignment="1" applyProtection="1">
      <alignment horizontal="right" vertical="center" wrapText="1" readingOrder="1"/>
      <protection locked="0"/>
    </xf>
    <xf numFmtId="0" fontId="15" fillId="6" borderId="10" xfId="0" applyFont="1" applyFill="1" applyBorder="1" applyAlignment="1" applyProtection="1">
      <alignment horizontal="right" vertical="center" wrapText="1" readingOrder="1"/>
      <protection locked="0"/>
    </xf>
    <xf numFmtId="0" fontId="15" fillId="2" borderId="31" xfId="0" applyFont="1" applyFill="1" applyBorder="1" applyAlignment="1" applyProtection="1">
      <alignment horizontal="right" vertical="center" wrapText="1" readingOrder="1"/>
      <protection locked="0"/>
    </xf>
    <xf numFmtId="0" fontId="15" fillId="2" borderId="28" xfId="0" applyFont="1" applyFill="1" applyBorder="1" applyAlignment="1" applyProtection="1">
      <alignment horizontal="right" vertical="center" wrapText="1" readingOrder="1"/>
      <protection locked="0"/>
    </xf>
    <xf numFmtId="0" fontId="5" fillId="7" borderId="3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 applyProtection="1">
      <alignment horizontal="right" vertical="center" wrapText="1" readingOrder="1"/>
      <protection locked="0"/>
    </xf>
    <xf numFmtId="0" fontId="15" fillId="5" borderId="20" xfId="0" applyFont="1" applyFill="1" applyBorder="1" applyAlignment="1" applyProtection="1">
      <alignment horizontal="right" vertical="center" wrapText="1" readingOrder="1"/>
      <protection locked="0"/>
    </xf>
    <xf numFmtId="49" fontId="4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15" fillId="2" borderId="24" xfId="0" applyFont="1" applyFill="1" applyBorder="1" applyAlignment="1" applyProtection="1">
      <alignment horizontal="right" vertical="center" wrapText="1" readingOrder="1"/>
      <protection locked="0"/>
    </xf>
    <xf numFmtId="0" fontId="15" fillId="2" borderId="19" xfId="0" applyFont="1" applyFill="1" applyBorder="1" applyAlignment="1" applyProtection="1">
      <alignment horizontal="right" vertical="center" wrapText="1" readingOrder="1"/>
      <protection locked="0"/>
    </xf>
    <xf numFmtId="0" fontId="15" fillId="0" borderId="2" xfId="0" applyFont="1" applyBorder="1" applyAlignment="1" applyProtection="1">
      <alignment horizontal="right" vertical="center" wrapText="1" readingOrder="1"/>
      <protection locked="0"/>
    </xf>
    <xf numFmtId="0" fontId="18" fillId="0" borderId="7" xfId="0" applyFont="1" applyBorder="1" applyAlignment="1" applyProtection="1">
      <alignment horizontal="left" vertical="center" wrapText="1" readingOrder="1"/>
      <protection locked="0"/>
    </xf>
    <xf numFmtId="0" fontId="18" fillId="0" borderId="28" xfId="0" applyFont="1" applyFill="1" applyBorder="1" applyAlignment="1" applyProtection="1">
      <alignment horizontal="left" vertical="center" wrapText="1" readingOrder="1"/>
      <protection locked="0"/>
    </xf>
    <xf numFmtId="0" fontId="18" fillId="0" borderId="0" xfId="0" applyFont="1" applyFill="1" applyAlignment="1" applyProtection="1">
      <alignment horizontal="left" vertical="center" wrapText="1" readingOrder="1"/>
      <protection locked="0"/>
    </xf>
    <xf numFmtId="0" fontId="5" fillId="0" borderId="0" xfId="0" applyFont="1" applyAlignment="1">
      <alignment horizontal="left"/>
    </xf>
    <xf numFmtId="0" fontId="15" fillId="6" borderId="12" xfId="0" applyFont="1" applyFill="1" applyBorder="1" applyAlignment="1" applyProtection="1">
      <alignment horizontal="right" vertical="center" wrapText="1" readingOrder="1"/>
      <protection locked="0"/>
    </xf>
    <xf numFmtId="0" fontId="15" fillId="6" borderId="1" xfId="0" applyFont="1" applyFill="1" applyBorder="1" applyAlignment="1" applyProtection="1">
      <alignment horizontal="right" vertical="center" wrapText="1" readingOrder="1"/>
      <protection locked="0"/>
    </xf>
    <xf numFmtId="0" fontId="15" fillId="5" borderId="22" xfId="0" applyFont="1" applyFill="1" applyBorder="1" applyAlignment="1" applyProtection="1">
      <alignment horizontal="right" vertical="center" wrapText="1" readingOrder="1"/>
      <protection locked="0"/>
    </xf>
    <xf numFmtId="49" fontId="1" fillId="5" borderId="14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49" fontId="1" fillId="5" borderId="21" xfId="0" applyNumberFormat="1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left" vertical="center" wrapText="1" readingOrder="1"/>
      <protection locked="0"/>
    </xf>
    <xf numFmtId="0" fontId="18" fillId="0" borderId="2" xfId="0" applyFont="1" applyBorder="1" applyAlignment="1" applyProtection="1">
      <alignment horizontal="left" vertical="center" wrapText="1" readingOrder="1"/>
      <protection locked="0"/>
    </xf>
    <xf numFmtId="49" fontId="4" fillId="3" borderId="27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15" fillId="6" borderId="7" xfId="0" applyFont="1" applyFill="1" applyBorder="1" applyAlignment="1" applyProtection="1">
      <alignment horizontal="center" vertical="center" wrapText="1" readingOrder="1"/>
      <protection locked="0"/>
    </xf>
    <xf numFmtId="0" fontId="15" fillId="7" borderId="12" xfId="0" applyFont="1" applyFill="1" applyBorder="1" applyAlignment="1" applyProtection="1">
      <alignment horizontal="center" wrapText="1" readingOrder="1"/>
      <protection locked="0"/>
    </xf>
    <xf numFmtId="0" fontId="15" fillId="7" borderId="1" xfId="0" applyFont="1" applyFill="1" applyBorder="1" applyAlignment="1" applyProtection="1">
      <alignment horizontal="center" wrapText="1" readingOrder="1"/>
      <protection locked="0"/>
    </xf>
    <xf numFmtId="0" fontId="15" fillId="7" borderId="2" xfId="0" applyFont="1" applyFill="1" applyBorder="1" applyAlignment="1" applyProtection="1">
      <alignment horizontal="center" wrapText="1" readingOrder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4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7" xfId="0" applyFont="1" applyFill="1" applyBorder="1" applyAlignment="1" applyProtection="1">
      <alignment horizontal="center" vertical="center" wrapText="1" readingOrder="1"/>
      <protection locked="0"/>
    </xf>
    <xf numFmtId="0" fontId="4" fillId="3" borderId="22" xfId="0" applyFont="1" applyFill="1" applyBorder="1" applyAlignment="1" applyProtection="1">
      <alignment horizontal="center" vertical="center" wrapText="1" readingOrder="1"/>
      <protection locked="0"/>
    </xf>
    <xf numFmtId="0" fontId="15" fillId="0" borderId="27" xfId="0" applyFont="1" applyBorder="1" applyAlignment="1" applyProtection="1">
      <alignment horizontal="center" vertical="center" wrapText="1" readingOrder="1"/>
      <protection locked="0"/>
    </xf>
    <xf numFmtId="0" fontId="15" fillId="0" borderId="17" xfId="0" applyFont="1" applyBorder="1" applyAlignment="1" applyProtection="1">
      <alignment horizontal="center" vertical="center" wrapText="1" readingOrder="1"/>
      <protection locked="0"/>
    </xf>
    <xf numFmtId="0" fontId="15" fillId="0" borderId="22" xfId="0" applyFont="1" applyBorder="1" applyAlignment="1" applyProtection="1">
      <alignment horizontal="center" vertical="center" wrapText="1" readingOrder="1"/>
      <protection locked="0"/>
    </xf>
    <xf numFmtId="49" fontId="15" fillId="0" borderId="27" xfId="0" applyNumberFormat="1" applyFont="1" applyBorder="1" applyAlignment="1" applyProtection="1">
      <alignment horizontal="center" vertical="center" wrapText="1" readingOrder="1"/>
      <protection locked="0"/>
    </xf>
    <xf numFmtId="49" fontId="15" fillId="0" borderId="17" xfId="0" applyNumberFormat="1" applyFont="1" applyBorder="1" applyAlignment="1" applyProtection="1">
      <alignment horizontal="center" vertical="center" wrapText="1" readingOrder="1"/>
      <protection locked="0"/>
    </xf>
    <xf numFmtId="49" fontId="15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1" fillId="3" borderId="27" xfId="0" applyFont="1" applyFill="1" applyBorder="1" applyAlignment="1" applyProtection="1">
      <alignment horizontal="center" vertical="center" wrapText="1" readingOrder="1"/>
      <protection locked="0"/>
    </xf>
    <xf numFmtId="0" fontId="1" fillId="3" borderId="28" xfId="0" applyFont="1" applyFill="1" applyBorder="1" applyAlignment="1" applyProtection="1">
      <alignment horizontal="center" vertical="center" wrapText="1" readingOrder="1"/>
      <protection locked="0"/>
    </xf>
    <xf numFmtId="0" fontId="1" fillId="3" borderId="22" xfId="0" applyFont="1" applyFill="1" applyBorder="1" applyAlignment="1" applyProtection="1">
      <alignment horizontal="center" vertical="center" wrapText="1" readingOrder="1"/>
      <protection locked="0"/>
    </xf>
    <xf numFmtId="0" fontId="1" fillId="3" borderId="23" xfId="0" applyFont="1" applyFill="1" applyBorder="1" applyAlignment="1" applyProtection="1">
      <alignment horizontal="center" vertical="center" wrapText="1" readingOrder="1"/>
      <protection locked="0"/>
    </xf>
    <xf numFmtId="0" fontId="1" fillId="3" borderId="10" xfId="0" applyFont="1" applyFill="1" applyBorder="1" applyAlignment="1" applyProtection="1">
      <alignment horizontal="center" wrapText="1" readingOrder="1"/>
      <protection locked="0"/>
    </xf>
    <xf numFmtId="0" fontId="1" fillId="3" borderId="11" xfId="0" applyFont="1" applyFill="1" applyBorder="1" applyAlignment="1" applyProtection="1">
      <alignment horizontal="center" wrapText="1" readingOrder="1"/>
      <protection locked="0"/>
    </xf>
    <xf numFmtId="0" fontId="1" fillId="0" borderId="7" xfId="0" applyFont="1" applyFill="1" applyBorder="1" applyAlignment="1" applyProtection="1">
      <alignment horizontal="center" wrapText="1" readingOrder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4" fillId="0" borderId="11" xfId="0" applyFont="1" applyBorder="1" applyAlignment="1" applyProtection="1">
      <alignment horizontal="center" vertical="center" wrapText="1" readingOrder="1"/>
      <protection locked="0"/>
    </xf>
    <xf numFmtId="0" fontId="4" fillId="0" borderId="10" xfId="0" applyFont="1" applyFill="1" applyBorder="1" applyAlignment="1" applyProtection="1">
      <alignment horizontal="center" vertical="center" wrapText="1" readingOrder="1"/>
      <protection locked="0"/>
    </xf>
    <xf numFmtId="0" fontId="4" fillId="0" borderId="11" xfId="0" applyFont="1" applyFill="1" applyBorder="1" applyAlignment="1" applyProtection="1">
      <alignment horizontal="center" vertical="center" wrapText="1" readingOrder="1"/>
      <protection locked="0"/>
    </xf>
    <xf numFmtId="0" fontId="4" fillId="0" borderId="16" xfId="0" applyFont="1" applyFill="1" applyBorder="1" applyAlignment="1" applyProtection="1">
      <alignment horizontal="center" vertical="center" wrapText="1" readingOrder="1"/>
      <protection locked="0"/>
    </xf>
    <xf numFmtId="0" fontId="4" fillId="0" borderId="16" xfId="0" applyFont="1" applyBorder="1" applyAlignment="1" applyProtection="1">
      <alignment horizontal="center" vertical="center" wrapText="1" readingOrder="1"/>
      <protection locked="0"/>
    </xf>
    <xf numFmtId="0" fontId="15" fillId="0" borderId="27" xfId="0" applyFont="1" applyFill="1" applyBorder="1" applyAlignment="1" applyProtection="1">
      <alignment horizontal="center" vertical="center" wrapText="1" readingOrder="1"/>
      <protection locked="0"/>
    </xf>
    <xf numFmtId="0" fontId="15" fillId="0" borderId="28" xfId="0" applyFont="1" applyFill="1" applyBorder="1" applyAlignment="1" applyProtection="1">
      <alignment horizontal="center" vertical="center" wrapText="1" readingOrder="1"/>
      <protection locked="0"/>
    </xf>
    <xf numFmtId="0" fontId="15" fillId="0" borderId="22" xfId="0" applyFont="1" applyFill="1" applyBorder="1" applyAlignment="1" applyProtection="1">
      <alignment horizontal="center" vertical="center" wrapText="1" readingOrder="1"/>
      <protection locked="0"/>
    </xf>
    <xf numFmtId="0" fontId="15" fillId="0" borderId="23" xfId="0" applyFont="1" applyFill="1" applyBorder="1" applyAlignment="1" applyProtection="1">
      <alignment horizontal="center" vertical="center" wrapText="1" readingOrder="1"/>
      <protection locked="0"/>
    </xf>
    <xf numFmtId="0" fontId="15" fillId="0" borderId="12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Fill="1" applyBorder="1" applyAlignment="1" applyProtection="1">
      <alignment horizontal="center" vertical="center" wrapText="1" readingOrder="1"/>
      <protection locked="0"/>
    </xf>
    <xf numFmtId="0" fontId="24" fillId="0" borderId="27" xfId="0" applyFont="1" applyBorder="1" applyAlignment="1" applyProtection="1">
      <alignment horizontal="center" vertical="center" wrapText="1" readingOrder="1"/>
      <protection locked="0"/>
    </xf>
    <xf numFmtId="0" fontId="24" fillId="0" borderId="28" xfId="0" applyFont="1" applyBorder="1" applyAlignment="1" applyProtection="1">
      <alignment horizontal="center" vertical="center" wrapText="1" readingOrder="1"/>
      <protection locked="0"/>
    </xf>
    <xf numFmtId="0" fontId="24" fillId="0" borderId="17" xfId="0" applyFont="1" applyBorder="1" applyAlignment="1" applyProtection="1">
      <alignment horizontal="center" vertical="center" wrapText="1" readingOrder="1"/>
      <protection locked="0"/>
    </xf>
    <xf numFmtId="0" fontId="24" fillId="0" borderId="0" xfId="0" applyFont="1" applyAlignment="1" applyProtection="1">
      <alignment horizontal="center" vertical="center" wrapText="1" readingOrder="1"/>
      <protection locked="0"/>
    </xf>
    <xf numFmtId="0" fontId="15" fillId="0" borderId="17" xfId="0" applyFont="1" applyFill="1" applyBorder="1" applyAlignment="1" applyProtection="1">
      <alignment horizontal="center" vertical="center" wrapText="1" readingOrder="1"/>
      <protection locked="0"/>
    </xf>
    <xf numFmtId="0" fontId="15" fillId="0" borderId="0" xfId="0" applyFont="1" applyFill="1" applyAlignment="1" applyProtection="1">
      <alignment horizontal="center" vertical="center" wrapText="1" readingOrder="1"/>
      <protection locked="0"/>
    </xf>
    <xf numFmtId="0" fontId="15" fillId="0" borderId="28" xfId="0" applyFont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 applyProtection="1">
      <alignment horizontal="center" vertical="center" wrapText="1" readingOrder="1"/>
      <protection locked="0"/>
    </xf>
    <xf numFmtId="0" fontId="15" fillId="0" borderId="23" xfId="0" applyFont="1" applyBorder="1" applyAlignment="1" applyProtection="1">
      <alignment horizontal="center" vertical="center" wrapText="1" readingOrder="1"/>
      <protection locked="0"/>
    </xf>
    <xf numFmtId="0" fontId="15" fillId="0" borderId="27" xfId="0" applyFont="1" applyBorder="1" applyAlignment="1" applyProtection="1">
      <alignment horizontal="right" vertical="center" wrapText="1" readingOrder="1"/>
      <protection locked="0"/>
    </xf>
    <xf numFmtId="0" fontId="15" fillId="0" borderId="28" xfId="0" applyFont="1" applyBorder="1" applyAlignment="1" applyProtection="1">
      <alignment horizontal="right" vertical="center" wrapText="1" readingOrder="1"/>
      <protection locked="0"/>
    </xf>
    <xf numFmtId="0" fontId="4" fillId="2" borderId="10" xfId="0" applyFont="1" applyFill="1" applyBorder="1" applyAlignment="1" applyProtection="1">
      <alignment horizontal="center" vertical="center" wrapText="1" readingOrder="1"/>
      <protection locked="0"/>
    </xf>
    <xf numFmtId="0" fontId="4" fillId="2" borderId="11" xfId="0" applyFont="1" applyFill="1" applyBorder="1" applyAlignment="1" applyProtection="1">
      <alignment horizontal="center" vertical="center" wrapText="1" readingOrder="1"/>
      <protection locked="0"/>
    </xf>
    <xf numFmtId="49" fontId="4" fillId="3" borderId="10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28" xfId="0" applyFont="1" applyFill="1" applyBorder="1" applyAlignment="1" applyProtection="1">
      <alignment horizontal="left" vertical="center" wrapText="1" readingOrder="1"/>
      <protection locked="0"/>
    </xf>
    <xf numFmtId="0" fontId="1" fillId="3" borderId="23" xfId="0" applyFont="1" applyFill="1" applyBorder="1" applyAlignment="1" applyProtection="1">
      <alignment horizontal="left" vertical="center" wrapText="1" readingOrder="1"/>
      <protection locked="0"/>
    </xf>
    <xf numFmtId="0" fontId="1" fillId="3" borderId="10" xfId="0" applyFont="1" applyFill="1" applyBorder="1" applyAlignment="1" applyProtection="1">
      <alignment horizontal="center" vertical="center" wrapText="1" readingOrder="1"/>
      <protection locked="0"/>
    </xf>
    <xf numFmtId="0" fontId="1" fillId="3" borderId="16" xfId="0" applyFont="1" applyFill="1" applyBorder="1" applyAlignment="1" applyProtection="1">
      <alignment horizontal="center" vertical="center" wrapText="1" readingOrder="1"/>
      <protection locked="0"/>
    </xf>
    <xf numFmtId="49" fontId="19" fillId="0" borderId="10" xfId="0" applyNumberFormat="1" applyFont="1" applyBorder="1" applyAlignment="1" applyProtection="1">
      <alignment horizontal="center" vertical="center" wrapText="1" readingOrder="1"/>
      <protection locked="0"/>
    </xf>
    <xf numFmtId="49" fontId="4" fillId="0" borderId="11" xfId="0" applyNumberFormat="1" applyFont="1" applyBorder="1" applyAlignment="1" applyProtection="1">
      <alignment horizontal="center" vertical="center" wrapText="1" readingOrder="1"/>
      <protection locked="0"/>
    </xf>
    <xf numFmtId="0" fontId="20" fillId="0" borderId="27" xfId="0" applyFont="1" applyFill="1" applyBorder="1" applyAlignment="1" applyProtection="1">
      <alignment horizontal="left" vertical="center" wrapText="1" readingOrder="1"/>
      <protection locked="0"/>
    </xf>
    <xf numFmtId="0" fontId="20" fillId="0" borderId="28" xfId="0" applyFont="1" applyFill="1" applyBorder="1" applyAlignment="1" applyProtection="1">
      <alignment horizontal="left" vertical="center" wrapText="1" readingOrder="1"/>
      <protection locked="0"/>
    </xf>
    <xf numFmtId="0" fontId="20" fillId="0" borderId="17" xfId="0" applyFont="1" applyFill="1" applyBorder="1" applyAlignment="1" applyProtection="1">
      <alignment horizontal="left" vertical="center" wrapText="1" readingOrder="1"/>
      <protection locked="0"/>
    </xf>
    <xf numFmtId="0" fontId="20" fillId="0" borderId="0" xfId="0" applyFont="1" applyFill="1" applyAlignment="1" applyProtection="1">
      <alignment horizontal="left" vertical="center" wrapText="1" readingOrder="1"/>
      <protection locked="0"/>
    </xf>
    <xf numFmtId="0" fontId="20" fillId="0" borderId="22" xfId="0" applyFont="1" applyFill="1" applyBorder="1" applyAlignment="1" applyProtection="1">
      <alignment horizontal="left" vertical="center" wrapText="1" readingOrder="1"/>
      <protection locked="0"/>
    </xf>
    <xf numFmtId="0" fontId="20" fillId="0" borderId="23" xfId="0" applyFont="1" applyFill="1" applyBorder="1" applyAlignment="1" applyProtection="1">
      <alignment horizontal="left" vertical="center" wrapText="1" readingOrder="1"/>
      <protection locked="0"/>
    </xf>
    <xf numFmtId="0" fontId="18" fillId="0" borderId="14" xfId="0" applyFont="1" applyBorder="1" applyAlignment="1" applyProtection="1">
      <alignment horizontal="left" vertical="center" wrapText="1" readingOrder="1"/>
      <protection locked="0"/>
    </xf>
    <xf numFmtId="0" fontId="18" fillId="0" borderId="15" xfId="0" applyFont="1" applyBorder="1" applyAlignment="1" applyProtection="1">
      <alignment horizontal="left" vertical="center" wrapText="1" readingOrder="1"/>
      <protection locked="0"/>
    </xf>
    <xf numFmtId="0" fontId="1" fillId="3" borderId="12" xfId="0" applyFont="1" applyFill="1" applyBorder="1" applyAlignment="1" applyProtection="1">
      <alignment horizontal="center" vertical="center" wrapText="1" readingOrder="1"/>
      <protection locked="0"/>
    </xf>
    <xf numFmtId="0" fontId="1" fillId="3" borderId="1" xfId="0" applyFont="1" applyFill="1" applyBorder="1" applyAlignment="1" applyProtection="1">
      <alignment horizontal="center" vertical="center" wrapText="1" readingOrder="1"/>
      <protection locked="0"/>
    </xf>
    <xf numFmtId="0" fontId="1" fillId="3" borderId="1" xfId="0" applyFont="1" applyFill="1" applyBorder="1" applyAlignment="1" applyProtection="1">
      <alignment horizontal="left" vertical="center" wrapText="1" readingOrder="1"/>
      <protection locked="0"/>
    </xf>
    <xf numFmtId="0" fontId="1" fillId="3" borderId="20" xfId="0" applyFont="1" applyFill="1" applyBorder="1" applyAlignment="1" applyProtection="1">
      <alignment horizontal="left" vertical="center" wrapText="1" readingOrder="1"/>
      <protection locked="0"/>
    </xf>
    <xf numFmtId="0" fontId="1" fillId="3" borderId="4" xfId="0" applyFont="1" applyFill="1" applyBorder="1" applyAlignment="1" applyProtection="1">
      <alignment horizontal="left" vertical="center" wrapText="1" readingOrder="1"/>
      <protection locked="0"/>
    </xf>
    <xf numFmtId="0" fontId="18" fillId="0" borderId="15" xfId="0" applyFont="1" applyFill="1" applyBorder="1" applyAlignment="1" applyProtection="1">
      <alignment horizontal="left" vertical="center" wrapText="1" readingOrder="1"/>
      <protection locked="0"/>
    </xf>
    <xf numFmtId="0" fontId="18" fillId="0" borderId="23" xfId="0" applyFont="1" applyFill="1" applyBorder="1" applyAlignment="1" applyProtection="1">
      <alignment horizontal="left" vertical="center" wrapText="1" readingOrder="1"/>
      <protection locked="0"/>
    </xf>
    <xf numFmtId="0" fontId="1" fillId="3" borderId="40" xfId="0" applyFont="1" applyFill="1" applyBorder="1" applyAlignment="1" applyProtection="1">
      <alignment horizontal="center" vertical="center" wrapText="1" readingOrder="1"/>
      <protection locked="0"/>
    </xf>
    <xf numFmtId="0" fontId="1" fillId="3" borderId="4" xfId="0" applyFont="1" applyFill="1" applyBorder="1" applyAlignment="1" applyProtection="1">
      <alignment horizontal="center" vertical="center" wrapText="1" readingOrder="1"/>
      <protection locked="0"/>
    </xf>
    <xf numFmtId="0" fontId="15" fillId="0" borderId="12" xfId="0" applyFont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0" fontId="4" fillId="2" borderId="16" xfId="0" applyFont="1" applyFill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 applyProtection="1">
      <alignment horizontal="left" vertical="center" wrapText="1" readingOrder="1"/>
      <protection locked="0"/>
    </xf>
    <xf numFmtId="0" fontId="1" fillId="2" borderId="2" xfId="0" applyFont="1" applyFill="1" applyBorder="1" applyAlignment="1" applyProtection="1">
      <alignment horizontal="left" vertical="center" wrapText="1" readingOrder="1"/>
      <protection locked="0"/>
    </xf>
    <xf numFmtId="49" fontId="1" fillId="0" borderId="7" xfId="0" applyNumberFormat="1" applyFont="1" applyBorder="1" applyAlignment="1" applyProtection="1">
      <alignment horizontal="center" vertical="center" wrapText="1" readingOrder="1"/>
      <protection locked="0"/>
    </xf>
    <xf numFmtId="49" fontId="5" fillId="0" borderId="27" xfId="0" applyNumberFormat="1" applyFont="1" applyBorder="1" applyAlignment="1" applyProtection="1">
      <alignment horizontal="center" vertical="center" wrapText="1" readingOrder="1"/>
      <protection locked="0"/>
    </xf>
    <xf numFmtId="49" fontId="5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1" fillId="3" borderId="7" xfId="0" applyFont="1" applyFill="1" applyBorder="1" applyAlignment="1" applyProtection="1">
      <alignment horizontal="center" vertical="center" wrapText="1" readingOrder="1"/>
      <protection locked="0"/>
    </xf>
    <xf numFmtId="0" fontId="15" fillId="0" borderId="7" xfId="0" applyFont="1" applyFill="1" applyBorder="1" applyAlignment="1" applyProtection="1">
      <alignment horizontal="center" vertical="center" wrapText="1" readingOrder="1"/>
      <protection locked="0"/>
    </xf>
    <xf numFmtId="49" fontId="15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0" borderId="17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0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23" xfId="0" applyFont="1" applyBorder="1" applyAlignment="1" applyProtection="1">
      <alignment horizontal="center" vertical="center" wrapText="1" readingOrder="1"/>
      <protection locked="0"/>
    </xf>
    <xf numFmtId="0" fontId="31" fillId="6" borderId="10" xfId="0" applyFont="1" applyFill="1" applyBorder="1" applyAlignment="1" applyProtection="1">
      <alignment horizontal="center" vertical="center" wrapText="1" readingOrder="1"/>
      <protection locked="0"/>
    </xf>
    <xf numFmtId="0" fontId="31" fillId="6" borderId="11" xfId="0" applyFont="1" applyFill="1" applyBorder="1" applyAlignment="1" applyProtection="1">
      <alignment horizontal="center" vertical="center" wrapText="1" readingOrder="1"/>
      <protection locked="0"/>
    </xf>
    <xf numFmtId="9" fontId="26" fillId="6" borderId="7" xfId="2" applyFont="1" applyFill="1" applyBorder="1" applyAlignment="1" applyProtection="1">
      <alignment horizontal="center" vertical="center" wrapText="1" readingOrder="1"/>
      <protection locked="0"/>
    </xf>
    <xf numFmtId="9" fontId="26" fillId="6" borderId="10" xfId="2" applyFont="1" applyFill="1" applyBorder="1" applyAlignment="1" applyProtection="1">
      <alignment horizontal="center" vertical="center" wrapText="1" readingOrder="1"/>
      <protection locked="0"/>
    </xf>
    <xf numFmtId="49" fontId="4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20" fillId="0" borderId="27" xfId="0" applyFont="1" applyBorder="1" applyAlignment="1" applyProtection="1">
      <alignment horizontal="center" vertical="center" wrapText="1" readingOrder="1"/>
      <protection locked="0"/>
    </xf>
    <xf numFmtId="0" fontId="20" fillId="0" borderId="14" xfId="0" applyFont="1" applyBorder="1" applyAlignment="1" applyProtection="1">
      <alignment horizontal="center" vertical="center" wrapText="1" readingOrder="1"/>
      <protection locked="0"/>
    </xf>
    <xf numFmtId="0" fontId="20" fillId="0" borderId="22" xfId="0" applyFont="1" applyBorder="1" applyAlignment="1" applyProtection="1">
      <alignment horizontal="center" vertical="center" wrapText="1" readingOrder="1"/>
      <protection locked="0"/>
    </xf>
    <xf numFmtId="0" fontId="20" fillId="0" borderId="21" xfId="0" applyFont="1" applyBorder="1" applyAlignment="1" applyProtection="1">
      <alignment horizontal="center" vertical="center" wrapText="1" readingOrder="1"/>
      <protection locked="0"/>
    </xf>
    <xf numFmtId="166" fontId="15" fillId="0" borderId="27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14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22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23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21" xfId="0" applyNumberFormat="1" applyFont="1" applyBorder="1" applyAlignment="1" applyProtection="1">
      <alignment horizontal="center" vertical="center" wrapText="1" readingOrder="1"/>
      <protection locked="0"/>
    </xf>
    <xf numFmtId="0" fontId="1" fillId="3" borderId="26" xfId="0" applyFont="1" applyFill="1" applyBorder="1" applyAlignment="1" applyProtection="1">
      <alignment horizontal="center" vertical="center" wrapText="1" readingOrder="1"/>
      <protection locked="0"/>
    </xf>
    <xf numFmtId="0" fontId="1" fillId="3" borderId="20" xfId="0" applyFont="1" applyFill="1" applyBorder="1" applyAlignment="1" applyProtection="1">
      <alignment horizontal="center" vertical="center" wrapText="1" readingOrder="1"/>
      <protection locked="0"/>
    </xf>
    <xf numFmtId="0" fontId="5" fillId="0" borderId="12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29" fillId="0" borderId="12" xfId="0" applyFont="1" applyBorder="1" applyAlignment="1" applyProtection="1">
      <alignment horizontal="center" vertical="center" wrapText="1" readingOrder="1"/>
      <protection locked="0"/>
    </xf>
    <xf numFmtId="0" fontId="29" fillId="0" borderId="1" xfId="0" applyFont="1" applyBorder="1" applyAlignment="1" applyProtection="1">
      <alignment horizontal="center" vertical="center" wrapText="1" readingOrder="1"/>
      <protection locked="0"/>
    </xf>
    <xf numFmtId="0" fontId="15" fillId="0" borderId="7" xfId="0" applyFont="1" applyBorder="1" applyAlignment="1" applyProtection="1">
      <alignment horizontal="center" vertical="center" wrapText="1" readingOrder="1"/>
      <protection locked="0"/>
    </xf>
    <xf numFmtId="0" fontId="24" fillId="0" borderId="27" xfId="0" applyFont="1" applyFill="1" applyBorder="1" applyAlignment="1" applyProtection="1">
      <alignment horizontal="center" vertical="center" wrapText="1" readingOrder="1"/>
      <protection locked="0"/>
    </xf>
    <xf numFmtId="0" fontId="24" fillId="0" borderId="28" xfId="0" applyFont="1" applyFill="1" applyBorder="1" applyAlignment="1" applyProtection="1">
      <alignment horizontal="center" vertical="center" wrapText="1" readingOrder="1"/>
      <protection locked="0"/>
    </xf>
    <xf numFmtId="0" fontId="24" fillId="0" borderId="14" xfId="0" applyFont="1" applyFill="1" applyBorder="1" applyAlignment="1" applyProtection="1">
      <alignment horizontal="center" vertical="center" wrapText="1" readingOrder="1"/>
      <protection locked="0"/>
    </xf>
    <xf numFmtId="0" fontId="24" fillId="0" borderId="17" xfId="0" applyFont="1" applyFill="1" applyBorder="1" applyAlignment="1" applyProtection="1">
      <alignment horizontal="center" vertical="center" wrapText="1" readingOrder="1"/>
      <protection locked="0"/>
    </xf>
    <xf numFmtId="0" fontId="24" fillId="0" borderId="0" xfId="0" applyFont="1" applyFill="1" applyBorder="1" applyAlignment="1" applyProtection="1">
      <alignment horizontal="center" vertical="center" wrapText="1" readingOrder="1"/>
      <protection locked="0"/>
    </xf>
    <xf numFmtId="0" fontId="24" fillId="0" borderId="15" xfId="0" applyFont="1" applyFill="1" applyBorder="1" applyAlignment="1" applyProtection="1">
      <alignment horizontal="center" vertical="center" wrapText="1" readingOrder="1"/>
      <protection locked="0"/>
    </xf>
    <xf numFmtId="0" fontId="24" fillId="0" borderId="22" xfId="0" applyFont="1" applyFill="1" applyBorder="1" applyAlignment="1" applyProtection="1">
      <alignment horizontal="center" vertical="center" wrapText="1" readingOrder="1"/>
      <protection locked="0"/>
    </xf>
    <xf numFmtId="0" fontId="24" fillId="0" borderId="23" xfId="0" applyFont="1" applyFill="1" applyBorder="1" applyAlignment="1" applyProtection="1">
      <alignment horizontal="center" vertical="center" wrapText="1" readingOrder="1"/>
      <protection locked="0"/>
    </xf>
    <xf numFmtId="0" fontId="24" fillId="0" borderId="21" xfId="0" applyFont="1" applyFill="1" applyBorder="1" applyAlignment="1" applyProtection="1">
      <alignment horizontal="center" vertical="center" wrapText="1" readingOrder="1"/>
      <protection locked="0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readingOrder="1"/>
    </xf>
    <xf numFmtId="0" fontId="23" fillId="0" borderId="0" xfId="0" applyFont="1" applyAlignment="1">
      <alignment horizontal="left" vertical="center"/>
    </xf>
    <xf numFmtId="0" fontId="14" fillId="0" borderId="30" xfId="0" applyFont="1" applyBorder="1" applyAlignment="1" applyProtection="1">
      <alignment horizontal="left" vertical="top" wrapText="1" readingOrder="1"/>
      <protection locked="0"/>
    </xf>
    <xf numFmtId="0" fontId="3" fillId="7" borderId="7" xfId="0" applyFont="1" applyFill="1" applyBorder="1" applyAlignment="1" applyProtection="1">
      <alignment horizontal="center" wrapText="1" readingOrder="1"/>
      <protection locked="0"/>
    </xf>
    <xf numFmtId="0" fontId="14" fillId="0" borderId="12" xfId="0" applyFont="1" applyBorder="1" applyAlignment="1" applyProtection="1">
      <alignment horizontal="left" vertical="top" wrapText="1" readingOrder="1"/>
      <protection locked="0"/>
    </xf>
    <xf numFmtId="0" fontId="14" fillId="0" borderId="1" xfId="0" applyFont="1" applyBorder="1" applyAlignment="1" applyProtection="1">
      <alignment horizontal="left" vertical="top" wrapText="1" readingOrder="1"/>
      <protection locked="0"/>
    </xf>
    <xf numFmtId="0" fontId="13" fillId="3" borderId="12" xfId="0" applyFont="1" applyFill="1" applyBorder="1" applyAlignment="1" applyProtection="1">
      <alignment horizontal="left" vertical="top" wrapText="1" readingOrder="1"/>
      <protection locked="0"/>
    </xf>
    <xf numFmtId="0" fontId="13" fillId="3" borderId="1" xfId="0" applyFont="1" applyFill="1" applyBorder="1" applyAlignment="1" applyProtection="1">
      <alignment horizontal="left" vertical="top" wrapText="1" readingOrder="1"/>
      <protection locked="0"/>
    </xf>
    <xf numFmtId="0" fontId="13" fillId="3" borderId="26" xfId="0" applyFont="1" applyFill="1" applyBorder="1" applyAlignment="1" applyProtection="1">
      <alignment horizontal="left" vertical="top" wrapText="1" readingOrder="1"/>
      <protection locked="0"/>
    </xf>
    <xf numFmtId="0" fontId="13" fillId="3" borderId="20" xfId="0" applyFont="1" applyFill="1" applyBorder="1" applyAlignment="1" applyProtection="1">
      <alignment horizontal="left" vertical="top" wrapText="1" readingOrder="1"/>
      <protection locked="0"/>
    </xf>
    <xf numFmtId="0" fontId="13" fillId="3" borderId="23" xfId="0" applyFont="1" applyFill="1" applyBorder="1" applyAlignment="1" applyProtection="1">
      <alignment horizontal="left" vertical="top" wrapText="1" readingOrder="1"/>
      <protection locked="0"/>
    </xf>
    <xf numFmtId="0" fontId="14" fillId="0" borderId="4" xfId="0" applyFont="1" applyBorder="1" applyAlignment="1" applyProtection="1">
      <alignment horizontal="left" vertical="top" wrapText="1" readingOrder="1"/>
      <protection locked="0"/>
    </xf>
    <xf numFmtId="0" fontId="14" fillId="0" borderId="32" xfId="0" applyFont="1" applyBorder="1" applyAlignment="1" applyProtection="1">
      <alignment horizontal="left" vertical="top" wrapText="1" readingOrder="1"/>
      <protection locked="0"/>
    </xf>
    <xf numFmtId="0" fontId="30" fillId="0" borderId="30" xfId="0" applyFont="1" applyBorder="1" applyAlignment="1" applyProtection="1">
      <alignment horizontal="left" vertical="center" wrapText="1" readingOrder="1"/>
      <protection locked="0"/>
    </xf>
    <xf numFmtId="0" fontId="30" fillId="0" borderId="4" xfId="0" applyFont="1" applyBorder="1" applyAlignment="1" applyProtection="1">
      <alignment horizontal="left" vertical="center" wrapText="1" readingOrder="1"/>
      <protection locked="0"/>
    </xf>
    <xf numFmtId="0" fontId="30" fillId="0" borderId="44" xfId="0" applyFont="1" applyBorder="1" applyAlignment="1" applyProtection="1">
      <alignment horizontal="left" vertical="center" wrapText="1" readingOrder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0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0" fillId="0" borderId="4" xfId="0" applyFont="1" applyFill="1" applyBorder="1" applyAlignment="1" applyProtection="1">
      <alignment horizontal="left" vertical="center" wrapText="1" readingOrder="1"/>
      <protection locked="0"/>
    </xf>
    <xf numFmtId="0" fontId="10" fillId="0" borderId="7" xfId="0" applyFont="1" applyFill="1" applyBorder="1" applyAlignment="1" applyProtection="1">
      <alignment horizontal="center" vertical="center" wrapText="1" readingOrder="1"/>
      <protection locked="0"/>
    </xf>
  </cellXfs>
  <cellStyles count="3">
    <cellStyle name="Įprastas" xfId="0" builtinId="0"/>
    <cellStyle name="Normal 2" xfId="1"/>
    <cellStyle name="Procentai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BDBDB"/>
      <color rgb="FFD9E1F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0"/>
  <sheetViews>
    <sheetView zoomScaleNormal="100" workbookViewId="0">
      <pane ySplit="11" topLeftCell="A159" activePane="bottomLeft" state="frozen"/>
      <selection pane="bottomLeft" activeCell="O7" sqref="O7"/>
    </sheetView>
  </sheetViews>
  <sheetFormatPr defaultColWidth="9.140625" defaultRowHeight="18" customHeight="1" x14ac:dyDescent="0.2"/>
  <cols>
    <col min="1" max="2" width="11.85546875" style="7" customWidth="1"/>
    <col min="3" max="3" width="11.85546875" style="1" customWidth="1"/>
    <col min="4" max="4" width="14" style="1" customWidth="1"/>
    <col min="5" max="5" width="11.85546875" style="1" customWidth="1"/>
    <col min="6" max="6" width="11.140625" style="6" hidden="1" customWidth="1"/>
    <col min="7" max="7" width="15.5703125" style="6" customWidth="1"/>
    <col min="8" max="8" width="11.5703125" style="7" hidden="1" customWidth="1"/>
    <col min="9" max="9" width="13" style="194" customWidth="1"/>
    <col min="10" max="10" width="11.85546875" style="7" customWidth="1"/>
    <col min="11" max="11" width="12.140625" style="7" customWidth="1"/>
    <col min="12" max="12" width="15.28515625" style="1" customWidth="1"/>
    <col min="13" max="13" width="22.140625" style="1" customWidth="1"/>
    <col min="14" max="14" width="45.85546875" style="1" customWidth="1"/>
    <col min="15" max="15" width="5.85546875" style="1" customWidth="1"/>
    <col min="16" max="16" width="8.42578125" style="7" customWidth="1"/>
    <col min="17" max="17" width="8.7109375" style="7" customWidth="1"/>
    <col min="18" max="18" width="8.28515625" style="7" customWidth="1"/>
    <col min="19" max="19" width="18.140625" style="125" hidden="1" customWidth="1"/>
    <col min="20" max="20" width="46.7109375" style="1" customWidth="1"/>
    <col min="21" max="21" width="9.140625" style="1" customWidth="1"/>
    <col min="22" max="16384" width="9.140625" style="1"/>
  </cols>
  <sheetData>
    <row r="1" spans="1:19" ht="14.25" customHeight="1" x14ac:dyDescent="0.2">
      <c r="J1" s="220" t="s">
        <v>258</v>
      </c>
      <c r="K1" s="220"/>
      <c r="L1" s="220"/>
    </row>
    <row r="2" spans="1:19" ht="13.5" customHeight="1" x14ac:dyDescent="0.2">
      <c r="J2" s="220" t="s">
        <v>257</v>
      </c>
      <c r="K2" s="220"/>
      <c r="L2" s="220"/>
    </row>
    <row r="3" spans="1:19" ht="13.5" customHeight="1" x14ac:dyDescent="0.2">
      <c r="J3" s="220" t="s">
        <v>266</v>
      </c>
      <c r="K3" s="220"/>
      <c r="L3" s="220"/>
    </row>
    <row r="4" spans="1:19" ht="12.75" customHeight="1" x14ac:dyDescent="0.2">
      <c r="J4" s="220" t="s">
        <v>267</v>
      </c>
      <c r="K4" s="220"/>
      <c r="L4" s="220"/>
    </row>
    <row r="5" spans="1:19" ht="12.75" x14ac:dyDescent="0.2">
      <c r="J5" s="110" t="s">
        <v>268</v>
      </c>
    </row>
    <row r="6" spans="1:19" ht="12.75" x14ac:dyDescent="0.2">
      <c r="J6" s="110" t="s">
        <v>12</v>
      </c>
    </row>
    <row r="7" spans="1:19" ht="12.75" x14ac:dyDescent="0.2">
      <c r="J7" s="110" t="s">
        <v>251</v>
      </c>
    </row>
    <row r="8" spans="1:19" ht="12.75" x14ac:dyDescent="0.2">
      <c r="J8" s="110"/>
    </row>
    <row r="9" spans="1:19" ht="33.75" customHeight="1" x14ac:dyDescent="0.2">
      <c r="A9" s="370" t="s">
        <v>261</v>
      </c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126"/>
    </row>
    <row r="10" spans="1:19" ht="39.75" customHeight="1" x14ac:dyDescent="0.2">
      <c r="A10" s="249" t="s">
        <v>13</v>
      </c>
      <c r="B10" s="249" t="s">
        <v>153</v>
      </c>
      <c r="C10" s="249" t="s">
        <v>14</v>
      </c>
      <c r="D10" s="249" t="s">
        <v>236</v>
      </c>
      <c r="E10" s="249" t="s">
        <v>6</v>
      </c>
      <c r="F10" s="249" t="s">
        <v>237</v>
      </c>
      <c r="G10" s="285" t="s">
        <v>262</v>
      </c>
      <c r="H10" s="249" t="s">
        <v>238</v>
      </c>
      <c r="I10" s="371" t="s">
        <v>263</v>
      </c>
      <c r="J10" s="249" t="s">
        <v>264</v>
      </c>
      <c r="K10" s="249" t="s">
        <v>265</v>
      </c>
      <c r="L10" s="249" t="s">
        <v>239</v>
      </c>
      <c r="M10" s="247" t="s">
        <v>10</v>
      </c>
      <c r="N10" s="247" t="s">
        <v>240</v>
      </c>
      <c r="O10" s="247"/>
      <c r="P10" s="286" t="s">
        <v>241</v>
      </c>
      <c r="Q10" s="287"/>
      <c r="R10" s="288"/>
      <c r="S10" s="373" t="s">
        <v>289</v>
      </c>
    </row>
    <row r="11" spans="1:19" ht="24" customHeight="1" x14ac:dyDescent="0.2">
      <c r="A11" s="250"/>
      <c r="B11" s="250"/>
      <c r="C11" s="250"/>
      <c r="D11" s="250"/>
      <c r="E11" s="250"/>
      <c r="F11" s="250"/>
      <c r="G11" s="249"/>
      <c r="H11" s="250"/>
      <c r="I11" s="372"/>
      <c r="J11" s="250"/>
      <c r="K11" s="250"/>
      <c r="L11" s="250"/>
      <c r="M11" s="248"/>
      <c r="N11" s="131" t="s">
        <v>1</v>
      </c>
      <c r="O11" s="131" t="s">
        <v>15</v>
      </c>
      <c r="P11" s="132">
        <v>2024</v>
      </c>
      <c r="Q11" s="132">
        <v>2025</v>
      </c>
      <c r="R11" s="132">
        <v>2026</v>
      </c>
      <c r="S11" s="374"/>
    </row>
    <row r="12" spans="1:19" ht="12.75" x14ac:dyDescent="0.2">
      <c r="A12" s="133">
        <v>1</v>
      </c>
      <c r="B12" s="133">
        <v>2</v>
      </c>
      <c r="C12" s="133">
        <v>3</v>
      </c>
      <c r="D12" s="133">
        <v>4</v>
      </c>
      <c r="E12" s="133">
        <v>5</v>
      </c>
      <c r="F12" s="133">
        <v>6</v>
      </c>
      <c r="G12" s="133">
        <v>7</v>
      </c>
      <c r="H12" s="133">
        <v>8</v>
      </c>
      <c r="I12" s="195">
        <v>9</v>
      </c>
      <c r="J12" s="133">
        <v>10</v>
      </c>
      <c r="K12" s="133">
        <v>11</v>
      </c>
      <c r="L12" s="133">
        <v>12</v>
      </c>
      <c r="M12" s="130"/>
      <c r="N12" s="24"/>
      <c r="O12" s="24"/>
      <c r="P12" s="130"/>
      <c r="Q12" s="130"/>
      <c r="R12" s="130"/>
      <c r="S12" s="134">
        <v>13</v>
      </c>
    </row>
    <row r="13" spans="1:19" ht="30" customHeight="1" x14ac:dyDescent="0.2">
      <c r="A13" s="28" t="s">
        <v>0</v>
      </c>
      <c r="B13" s="231" t="s">
        <v>208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2"/>
      <c r="S13" s="127"/>
    </row>
    <row r="14" spans="1:19" ht="37.5" customHeight="1" x14ac:dyDescent="0.2">
      <c r="A14" s="289" t="s">
        <v>0</v>
      </c>
      <c r="B14" s="291" t="s">
        <v>0</v>
      </c>
      <c r="C14" s="333" t="s">
        <v>36</v>
      </c>
      <c r="D14" s="333"/>
      <c r="E14" s="333"/>
      <c r="F14" s="335" t="s">
        <v>220</v>
      </c>
      <c r="G14" s="299"/>
      <c r="H14" s="300"/>
      <c r="I14" s="300"/>
      <c r="J14" s="300"/>
      <c r="K14" s="300"/>
      <c r="L14" s="303" t="s">
        <v>57</v>
      </c>
      <c r="M14" s="29" t="s">
        <v>44</v>
      </c>
      <c r="N14" s="29" t="s">
        <v>152</v>
      </c>
      <c r="O14" s="5" t="s">
        <v>17</v>
      </c>
      <c r="P14" s="82">
        <v>36.200000000000003</v>
      </c>
      <c r="Q14" s="82">
        <v>39.4</v>
      </c>
      <c r="R14" s="82">
        <v>41</v>
      </c>
      <c r="S14" s="127"/>
    </row>
    <row r="15" spans="1:19" ht="30" customHeight="1" x14ac:dyDescent="0.2">
      <c r="A15" s="290"/>
      <c r="B15" s="292"/>
      <c r="C15" s="334"/>
      <c r="D15" s="334"/>
      <c r="E15" s="334"/>
      <c r="F15" s="336"/>
      <c r="G15" s="301"/>
      <c r="H15" s="302"/>
      <c r="I15" s="302"/>
      <c r="J15" s="302"/>
      <c r="K15" s="302"/>
      <c r="L15" s="304"/>
      <c r="M15" s="29" t="s">
        <v>45</v>
      </c>
      <c r="N15" s="29" t="s">
        <v>163</v>
      </c>
      <c r="O15" s="5" t="s">
        <v>17</v>
      </c>
      <c r="P15" s="82">
        <v>1.1000000000000001</v>
      </c>
      <c r="Q15" s="82">
        <v>1.1000000000000001</v>
      </c>
      <c r="R15" s="82">
        <v>1.1000000000000001</v>
      </c>
      <c r="S15" s="127"/>
    </row>
    <row r="16" spans="1:19" s="162" customFormat="1" ht="12.75" customHeight="1" x14ac:dyDescent="0.2">
      <c r="A16" s="278" t="s">
        <v>0</v>
      </c>
      <c r="B16" s="329" t="s">
        <v>0</v>
      </c>
      <c r="C16" s="293" t="s">
        <v>0</v>
      </c>
      <c r="D16" s="223" t="s">
        <v>154</v>
      </c>
      <c r="E16" s="224"/>
      <c r="F16" s="221" t="s">
        <v>39</v>
      </c>
      <c r="G16" s="312"/>
      <c r="H16" s="313"/>
      <c r="I16" s="313"/>
      <c r="J16" s="313"/>
      <c r="K16" s="313"/>
      <c r="L16" s="305" t="s">
        <v>57</v>
      </c>
      <c r="M16" s="159" t="s">
        <v>38</v>
      </c>
      <c r="N16" s="159" t="s">
        <v>37</v>
      </c>
      <c r="O16" s="160" t="s">
        <v>18</v>
      </c>
      <c r="P16" s="190">
        <v>400</v>
      </c>
      <c r="Q16" s="190">
        <v>430</v>
      </c>
      <c r="R16" s="190">
        <v>430</v>
      </c>
      <c r="S16" s="161"/>
    </row>
    <row r="17" spans="1:20" s="162" customFormat="1" ht="30" customHeight="1" x14ac:dyDescent="0.2">
      <c r="A17" s="279"/>
      <c r="B17" s="330"/>
      <c r="C17" s="294"/>
      <c r="D17" s="225"/>
      <c r="E17" s="226"/>
      <c r="F17" s="222"/>
      <c r="G17" s="314"/>
      <c r="H17" s="315"/>
      <c r="I17" s="315"/>
      <c r="J17" s="315"/>
      <c r="K17" s="315"/>
      <c r="L17" s="305"/>
      <c r="M17" s="163" t="s">
        <v>164</v>
      </c>
      <c r="N17" s="164" t="s">
        <v>277</v>
      </c>
      <c r="O17" s="160" t="s">
        <v>18</v>
      </c>
      <c r="P17" s="190">
        <v>85</v>
      </c>
      <c r="Q17" s="190">
        <v>90</v>
      </c>
      <c r="R17" s="190">
        <v>90</v>
      </c>
      <c r="S17" s="161"/>
    </row>
    <row r="18" spans="1:20" ht="17.25" customHeight="1" x14ac:dyDescent="0.2">
      <c r="A18" s="279"/>
      <c r="B18" s="330"/>
      <c r="C18" s="294"/>
      <c r="D18" s="31" t="s">
        <v>19</v>
      </c>
      <c r="E18" s="32" t="s">
        <v>20</v>
      </c>
      <c r="F18" s="31" t="s">
        <v>57</v>
      </c>
      <c r="G18" s="92">
        <v>447.6</v>
      </c>
      <c r="H18" s="92">
        <v>196.9</v>
      </c>
      <c r="I18" s="196">
        <v>693</v>
      </c>
      <c r="J18" s="92">
        <v>762.3</v>
      </c>
      <c r="K18" s="92">
        <v>838.5</v>
      </c>
      <c r="L18" s="31" t="s">
        <v>57</v>
      </c>
      <c r="M18" s="33"/>
      <c r="N18" s="33"/>
      <c r="O18" s="26"/>
      <c r="P18" s="76"/>
      <c r="Q18" s="76"/>
      <c r="R18" s="76"/>
      <c r="S18" s="128"/>
    </row>
    <row r="19" spans="1:20" ht="14.25" customHeight="1" x14ac:dyDescent="0.2">
      <c r="A19" s="279"/>
      <c r="B19" s="330"/>
      <c r="C19" s="294"/>
      <c r="D19" s="31" t="s">
        <v>19</v>
      </c>
      <c r="E19" s="32" t="s">
        <v>22</v>
      </c>
      <c r="F19" s="147" t="s">
        <v>57</v>
      </c>
      <c r="G19" s="92">
        <v>9</v>
      </c>
      <c r="H19" s="92"/>
      <c r="I19" s="196">
        <v>0</v>
      </c>
      <c r="J19" s="92">
        <v>0</v>
      </c>
      <c r="K19" s="92">
        <v>0</v>
      </c>
      <c r="L19" s="31"/>
      <c r="M19" s="33"/>
      <c r="N19" s="33"/>
      <c r="O19" s="26"/>
      <c r="P19" s="76"/>
      <c r="Q19" s="76"/>
      <c r="R19" s="76"/>
      <c r="S19" s="128"/>
    </row>
    <row r="20" spans="1:20" ht="18" customHeight="1" x14ac:dyDescent="0.2">
      <c r="A20" s="279"/>
      <c r="B20" s="330"/>
      <c r="C20" s="295"/>
      <c r="D20" s="229" t="s">
        <v>56</v>
      </c>
      <c r="E20" s="230"/>
      <c r="F20" s="230"/>
      <c r="G20" s="34">
        <f>SUM(G18:G19)</f>
        <v>456.6</v>
      </c>
      <c r="H20" s="34">
        <f t="shared" ref="H20" si="0">SUM(H18:H18)</f>
        <v>196.9</v>
      </c>
      <c r="I20" s="197">
        <f>I18+I19</f>
        <v>693</v>
      </c>
      <c r="J20" s="34">
        <f>SUM(J18:J19)</f>
        <v>762.3</v>
      </c>
      <c r="K20" s="34">
        <f>SUM(K18:K19)</f>
        <v>838.5</v>
      </c>
      <c r="L20" s="47" t="s">
        <v>57</v>
      </c>
      <c r="M20" s="35" t="s">
        <v>57</v>
      </c>
      <c r="N20" s="35" t="s">
        <v>57</v>
      </c>
      <c r="O20" s="35" t="s">
        <v>57</v>
      </c>
      <c r="P20" s="35" t="s">
        <v>57</v>
      </c>
      <c r="Q20" s="35" t="s">
        <v>57</v>
      </c>
      <c r="R20" s="35" t="s">
        <v>57</v>
      </c>
      <c r="S20" s="216">
        <f>(I20-G20)/G20</f>
        <v>0.5177398160315374</v>
      </c>
    </row>
    <row r="21" spans="1:20" ht="13.5" customHeight="1" x14ac:dyDescent="0.2">
      <c r="A21" s="279"/>
      <c r="B21" s="330"/>
      <c r="C21" s="296" t="s">
        <v>16</v>
      </c>
      <c r="D21" s="241" t="s">
        <v>155</v>
      </c>
      <c r="E21" s="345"/>
      <c r="F21" s="237" t="s">
        <v>39</v>
      </c>
      <c r="G21" s="318"/>
      <c r="H21" s="319"/>
      <c r="I21" s="319"/>
      <c r="J21" s="319"/>
      <c r="K21" s="319"/>
      <c r="L21" s="306" t="s">
        <v>57</v>
      </c>
      <c r="M21" s="36" t="s">
        <v>40</v>
      </c>
      <c r="N21" s="36" t="s">
        <v>187</v>
      </c>
      <c r="O21" s="4" t="s">
        <v>64</v>
      </c>
      <c r="P21" s="77">
        <v>95</v>
      </c>
      <c r="Q21" s="77">
        <v>100</v>
      </c>
      <c r="R21" s="81">
        <v>105</v>
      </c>
      <c r="S21" s="127"/>
    </row>
    <row r="22" spans="1:20" ht="15.75" customHeight="1" x14ac:dyDescent="0.2">
      <c r="A22" s="279"/>
      <c r="B22" s="330"/>
      <c r="C22" s="297"/>
      <c r="D22" s="243"/>
      <c r="E22" s="346"/>
      <c r="F22" s="238"/>
      <c r="G22" s="320"/>
      <c r="H22" s="321"/>
      <c r="I22" s="321"/>
      <c r="J22" s="321"/>
      <c r="K22" s="321"/>
      <c r="L22" s="307"/>
      <c r="M22" s="36" t="s">
        <v>42</v>
      </c>
      <c r="N22" s="37" t="s">
        <v>41</v>
      </c>
      <c r="O22" s="4" t="s">
        <v>64</v>
      </c>
      <c r="P22" s="81">
        <v>111</v>
      </c>
      <c r="Q22" s="81">
        <v>112</v>
      </c>
      <c r="R22" s="81">
        <v>112</v>
      </c>
      <c r="S22" s="127"/>
    </row>
    <row r="23" spans="1:20" ht="15" customHeight="1" x14ac:dyDescent="0.2">
      <c r="A23" s="279"/>
      <c r="B23" s="330"/>
      <c r="C23" s="297"/>
      <c r="D23" s="243"/>
      <c r="E23" s="346"/>
      <c r="F23" s="238"/>
      <c r="G23" s="320"/>
      <c r="H23" s="321"/>
      <c r="I23" s="321"/>
      <c r="J23" s="321"/>
      <c r="K23" s="321"/>
      <c r="L23" s="307"/>
      <c r="M23" s="36" t="s">
        <v>43</v>
      </c>
      <c r="N23" s="36" t="s">
        <v>165</v>
      </c>
      <c r="O23" s="4" t="s">
        <v>64</v>
      </c>
      <c r="P23" s="77">
        <v>143</v>
      </c>
      <c r="Q23" s="77">
        <v>143</v>
      </c>
      <c r="R23" s="81">
        <v>145</v>
      </c>
      <c r="S23" s="127"/>
    </row>
    <row r="24" spans="1:20" ht="15.75" customHeight="1" x14ac:dyDescent="0.2">
      <c r="A24" s="279"/>
      <c r="B24" s="330"/>
      <c r="C24" s="297"/>
      <c r="D24" s="31" t="s">
        <v>19</v>
      </c>
      <c r="E24" s="38" t="s">
        <v>20</v>
      </c>
      <c r="F24" s="31" t="s">
        <v>57</v>
      </c>
      <c r="G24" s="106">
        <v>4906.1000000000004</v>
      </c>
      <c r="H24" s="100">
        <v>5230</v>
      </c>
      <c r="I24" s="196">
        <v>5389.5</v>
      </c>
      <c r="J24" s="92">
        <v>4503.5</v>
      </c>
      <c r="K24" s="91">
        <v>4953.8</v>
      </c>
      <c r="L24" s="44" t="s">
        <v>57</v>
      </c>
      <c r="M24" s="39"/>
      <c r="N24" s="40"/>
      <c r="O24" s="41"/>
      <c r="P24" s="78"/>
      <c r="Q24" s="78"/>
      <c r="R24" s="78"/>
      <c r="S24" s="128"/>
      <c r="T24" s="146"/>
    </row>
    <row r="25" spans="1:20" ht="12.75" x14ac:dyDescent="0.2">
      <c r="A25" s="279"/>
      <c r="B25" s="330"/>
      <c r="C25" s="297"/>
      <c r="D25" s="31" t="s">
        <v>19</v>
      </c>
      <c r="E25" s="42" t="s">
        <v>23</v>
      </c>
      <c r="F25" s="31" t="s">
        <v>57</v>
      </c>
      <c r="G25" s="91">
        <v>196.8</v>
      </c>
      <c r="H25" s="91">
        <v>195.8</v>
      </c>
      <c r="I25" s="198">
        <v>195.8</v>
      </c>
      <c r="J25" s="101">
        <v>215.4</v>
      </c>
      <c r="K25" s="101">
        <v>236.9</v>
      </c>
      <c r="L25" s="31" t="s">
        <v>57</v>
      </c>
      <c r="M25" s="39"/>
      <c r="N25" s="39"/>
      <c r="O25" s="41"/>
      <c r="P25" s="43"/>
      <c r="Q25" s="43"/>
      <c r="R25" s="78"/>
      <c r="S25" s="128"/>
    </row>
    <row r="26" spans="1:20" ht="13.5" customHeight="1" x14ac:dyDescent="0.2">
      <c r="A26" s="279"/>
      <c r="B26" s="330"/>
      <c r="C26" s="298"/>
      <c r="D26" s="229" t="s">
        <v>56</v>
      </c>
      <c r="E26" s="230"/>
      <c r="F26" s="230"/>
      <c r="G26" s="34">
        <f>SUM(G24:G25)</f>
        <v>5102.9000000000005</v>
      </c>
      <c r="H26" s="34">
        <f>SUM(H24:H25)</f>
        <v>5425.8</v>
      </c>
      <c r="I26" s="197">
        <f>SUM(I24:I25)</f>
        <v>5585.3</v>
      </c>
      <c r="J26" s="34">
        <f>SUM(J24:J25)</f>
        <v>4718.8999999999996</v>
      </c>
      <c r="K26" s="34">
        <f>SUM(K24:K25)</f>
        <v>5190.7</v>
      </c>
      <c r="L26" s="47" t="s">
        <v>57</v>
      </c>
      <c r="M26" s="35" t="s">
        <v>57</v>
      </c>
      <c r="N26" s="35" t="s">
        <v>57</v>
      </c>
      <c r="O26" s="35" t="s">
        <v>57</v>
      </c>
      <c r="P26" s="35" t="s">
        <v>57</v>
      </c>
      <c r="Q26" s="35" t="s">
        <v>57</v>
      </c>
      <c r="R26" s="35" t="s">
        <v>57</v>
      </c>
      <c r="S26" s="216">
        <f>(I26-G26)/G26</f>
        <v>9.4534480393501652E-2</v>
      </c>
    </row>
    <row r="27" spans="1:20" ht="12" customHeight="1" x14ac:dyDescent="0.2">
      <c r="A27" s="279"/>
      <c r="B27" s="330"/>
      <c r="C27" s="337" t="s">
        <v>35</v>
      </c>
      <c r="D27" s="339" t="s">
        <v>46</v>
      </c>
      <c r="E27" s="340"/>
      <c r="F27" s="221" t="s">
        <v>39</v>
      </c>
      <c r="G27" s="312"/>
      <c r="H27" s="313"/>
      <c r="I27" s="313"/>
      <c r="J27" s="313"/>
      <c r="K27" s="313"/>
      <c r="L27" s="308" t="s">
        <v>57</v>
      </c>
      <c r="M27" s="164" t="s">
        <v>122</v>
      </c>
      <c r="N27" s="164" t="s">
        <v>47</v>
      </c>
      <c r="O27" s="160" t="s">
        <v>18</v>
      </c>
      <c r="P27" s="165">
        <v>1</v>
      </c>
      <c r="Q27" s="165">
        <v>1</v>
      </c>
      <c r="R27" s="165">
        <v>1</v>
      </c>
      <c r="S27" s="127"/>
    </row>
    <row r="28" spans="1:20" ht="12" customHeight="1" x14ac:dyDescent="0.2">
      <c r="A28" s="279"/>
      <c r="B28" s="330"/>
      <c r="C28" s="338"/>
      <c r="D28" s="341"/>
      <c r="E28" s="342"/>
      <c r="F28" s="236"/>
      <c r="G28" s="322"/>
      <c r="H28" s="323"/>
      <c r="I28" s="323"/>
      <c r="J28" s="323"/>
      <c r="K28" s="323"/>
      <c r="L28" s="309"/>
      <c r="M28" s="164" t="s">
        <v>123</v>
      </c>
      <c r="N28" s="164" t="s">
        <v>48</v>
      </c>
      <c r="O28" s="160" t="s">
        <v>18</v>
      </c>
      <c r="P28" s="165">
        <v>1</v>
      </c>
      <c r="Q28" s="165">
        <v>1</v>
      </c>
      <c r="R28" s="165">
        <v>1</v>
      </c>
      <c r="S28" s="127"/>
    </row>
    <row r="29" spans="1:20" ht="12" customHeight="1" x14ac:dyDescent="0.2">
      <c r="A29" s="279"/>
      <c r="B29" s="330"/>
      <c r="C29" s="338"/>
      <c r="D29" s="341"/>
      <c r="E29" s="342"/>
      <c r="F29" s="236"/>
      <c r="G29" s="322"/>
      <c r="H29" s="323"/>
      <c r="I29" s="323"/>
      <c r="J29" s="323"/>
      <c r="K29" s="323"/>
      <c r="L29" s="309"/>
      <c r="M29" s="164" t="s">
        <v>124</v>
      </c>
      <c r="N29" s="164" t="s">
        <v>49</v>
      </c>
      <c r="O29" s="160" t="s">
        <v>18</v>
      </c>
      <c r="P29" s="165">
        <v>1</v>
      </c>
      <c r="Q29" s="165">
        <v>1</v>
      </c>
      <c r="R29" s="165">
        <v>1</v>
      </c>
      <c r="S29" s="127"/>
    </row>
    <row r="30" spans="1:20" ht="12" customHeight="1" x14ac:dyDescent="0.2">
      <c r="A30" s="279"/>
      <c r="B30" s="330"/>
      <c r="C30" s="338"/>
      <c r="D30" s="343"/>
      <c r="E30" s="344"/>
      <c r="F30" s="236"/>
      <c r="G30" s="314"/>
      <c r="H30" s="315"/>
      <c r="I30" s="315"/>
      <c r="J30" s="315"/>
      <c r="K30" s="315"/>
      <c r="L30" s="310"/>
      <c r="M30" s="164" t="s">
        <v>125</v>
      </c>
      <c r="N30" s="166" t="s">
        <v>50</v>
      </c>
      <c r="O30" s="160" t="s">
        <v>18</v>
      </c>
      <c r="P30" s="165">
        <v>1</v>
      </c>
      <c r="Q30" s="165">
        <v>1</v>
      </c>
      <c r="R30" s="165">
        <v>1</v>
      </c>
      <c r="S30" s="127"/>
    </row>
    <row r="31" spans="1:20" ht="12.75" x14ac:dyDescent="0.2">
      <c r="A31" s="279"/>
      <c r="B31" s="330"/>
      <c r="C31" s="338"/>
      <c r="D31" s="31">
        <v>188664023</v>
      </c>
      <c r="E31" s="45" t="s">
        <v>20</v>
      </c>
      <c r="F31" s="31" t="s">
        <v>57</v>
      </c>
      <c r="G31" s="91">
        <v>135.69999999999999</v>
      </c>
      <c r="H31" s="92">
        <v>143.69999999999999</v>
      </c>
      <c r="I31" s="196">
        <v>157.4</v>
      </c>
      <c r="J31" s="92">
        <v>173.1</v>
      </c>
      <c r="K31" s="91">
        <v>190.4</v>
      </c>
      <c r="L31" s="44" t="s">
        <v>57</v>
      </c>
      <c r="M31" s="33"/>
      <c r="N31" s="33"/>
      <c r="O31" s="26"/>
      <c r="P31" s="76"/>
      <c r="Q31" s="76"/>
      <c r="R31" s="76"/>
      <c r="S31" s="128"/>
    </row>
    <row r="32" spans="1:20" ht="18" customHeight="1" x14ac:dyDescent="0.2">
      <c r="A32" s="279"/>
      <c r="B32" s="330"/>
      <c r="C32" s="228"/>
      <c r="D32" s="229" t="s">
        <v>56</v>
      </c>
      <c r="E32" s="230"/>
      <c r="F32" s="230"/>
      <c r="G32" s="34">
        <f>SUM(G31:G31)</f>
        <v>135.69999999999999</v>
      </c>
      <c r="H32" s="34">
        <f t="shared" ref="H32" si="1">SUM(H31:H31)</f>
        <v>143.69999999999999</v>
      </c>
      <c r="I32" s="197">
        <f t="shared" ref="I32" si="2">SUM(I31:I31)</f>
        <v>157.4</v>
      </c>
      <c r="J32" s="34">
        <f t="shared" ref="J32" si="3">SUM(J31:J31)</f>
        <v>173.1</v>
      </c>
      <c r="K32" s="34">
        <f t="shared" ref="K32" si="4">SUM(K31:K31)</f>
        <v>190.4</v>
      </c>
      <c r="L32" s="47" t="s">
        <v>57</v>
      </c>
      <c r="M32" s="35" t="s">
        <v>57</v>
      </c>
      <c r="N32" s="35" t="s">
        <v>57</v>
      </c>
      <c r="O32" s="35" t="s">
        <v>57</v>
      </c>
      <c r="P32" s="35" t="s">
        <v>57</v>
      </c>
      <c r="Q32" s="35" t="s">
        <v>57</v>
      </c>
      <c r="R32" s="35" t="s">
        <v>57</v>
      </c>
      <c r="S32" s="216">
        <f>(I32-G32)/G32</f>
        <v>0.15991156963890948</v>
      </c>
    </row>
    <row r="33" spans="1:19" ht="12.75" x14ac:dyDescent="0.2">
      <c r="A33" s="279"/>
      <c r="B33" s="330"/>
      <c r="C33" s="233" t="s">
        <v>51</v>
      </c>
      <c r="D33" s="241" t="s">
        <v>156</v>
      </c>
      <c r="E33" s="242"/>
      <c r="F33" s="237" t="s">
        <v>39</v>
      </c>
      <c r="G33" s="293"/>
      <c r="H33" s="324"/>
      <c r="I33" s="324"/>
      <c r="J33" s="324"/>
      <c r="K33" s="324"/>
      <c r="L33" s="306" t="s">
        <v>57</v>
      </c>
      <c r="M33" s="36" t="s">
        <v>126</v>
      </c>
      <c r="N33" s="36" t="s">
        <v>52</v>
      </c>
      <c r="O33" s="4" t="s">
        <v>18</v>
      </c>
      <c r="P33" s="27">
        <v>2877</v>
      </c>
      <c r="Q33" s="27">
        <v>2925</v>
      </c>
      <c r="R33" s="27">
        <v>2976</v>
      </c>
      <c r="S33" s="127"/>
    </row>
    <row r="34" spans="1:19" ht="10.5" customHeight="1" x14ac:dyDescent="0.2">
      <c r="A34" s="279"/>
      <c r="B34" s="330"/>
      <c r="C34" s="234"/>
      <c r="D34" s="243"/>
      <c r="E34" s="244"/>
      <c r="F34" s="238"/>
      <c r="G34" s="294"/>
      <c r="H34" s="325"/>
      <c r="I34" s="325"/>
      <c r="J34" s="325"/>
      <c r="K34" s="325"/>
      <c r="L34" s="307"/>
      <c r="M34" s="36" t="s">
        <v>127</v>
      </c>
      <c r="N34" s="36" t="s">
        <v>168</v>
      </c>
      <c r="O34" s="4" t="s">
        <v>18</v>
      </c>
      <c r="P34" s="27">
        <v>2663</v>
      </c>
      <c r="Q34" s="27">
        <v>2678</v>
      </c>
      <c r="R34" s="27">
        <v>2679</v>
      </c>
      <c r="S34" s="127"/>
    </row>
    <row r="35" spans="1:19" ht="10.5" customHeight="1" x14ac:dyDescent="0.2">
      <c r="A35" s="279"/>
      <c r="B35" s="330"/>
      <c r="C35" s="234"/>
      <c r="D35" s="243"/>
      <c r="E35" s="244"/>
      <c r="F35" s="238"/>
      <c r="G35" s="294"/>
      <c r="H35" s="325"/>
      <c r="I35" s="325"/>
      <c r="J35" s="325"/>
      <c r="K35" s="325"/>
      <c r="L35" s="307"/>
      <c r="M35" s="36" t="s">
        <v>128</v>
      </c>
      <c r="N35" s="36" t="s">
        <v>53</v>
      </c>
      <c r="O35" s="4" t="s">
        <v>18</v>
      </c>
      <c r="P35" s="27">
        <v>3380</v>
      </c>
      <c r="Q35" s="27">
        <v>3455</v>
      </c>
      <c r="R35" s="27">
        <v>3485</v>
      </c>
      <c r="S35" s="127"/>
    </row>
    <row r="36" spans="1:19" ht="10.5" customHeight="1" x14ac:dyDescent="0.2">
      <c r="A36" s="279"/>
      <c r="B36" s="330"/>
      <c r="C36" s="234"/>
      <c r="D36" s="243"/>
      <c r="E36" s="244"/>
      <c r="F36" s="238"/>
      <c r="G36" s="294"/>
      <c r="H36" s="325"/>
      <c r="I36" s="325"/>
      <c r="J36" s="325"/>
      <c r="K36" s="325"/>
      <c r="L36" s="307"/>
      <c r="M36" s="36" t="s">
        <v>129</v>
      </c>
      <c r="N36" s="36" t="s">
        <v>55</v>
      </c>
      <c r="O36" s="4" t="s">
        <v>166</v>
      </c>
      <c r="P36" s="27">
        <v>39.299999999999997</v>
      </c>
      <c r="Q36" s="27">
        <v>39.299999999999997</v>
      </c>
      <c r="R36" s="27">
        <v>39.299999999999997</v>
      </c>
      <c r="S36" s="127"/>
    </row>
    <row r="37" spans="1:19" ht="10.5" customHeight="1" x14ac:dyDescent="0.2">
      <c r="A37" s="279"/>
      <c r="B37" s="330"/>
      <c r="C37" s="234"/>
      <c r="D37" s="243"/>
      <c r="E37" s="244"/>
      <c r="F37" s="238"/>
      <c r="G37" s="294"/>
      <c r="H37" s="325"/>
      <c r="I37" s="325"/>
      <c r="J37" s="325"/>
      <c r="K37" s="325"/>
      <c r="L37" s="307"/>
      <c r="M37" s="36" t="s">
        <v>130</v>
      </c>
      <c r="N37" s="36" t="s">
        <v>157</v>
      </c>
      <c r="O37" s="4" t="s">
        <v>167</v>
      </c>
      <c r="P37" s="27">
        <v>1492.7</v>
      </c>
      <c r="Q37" s="27">
        <v>1504.7</v>
      </c>
      <c r="R37" s="27">
        <v>1518.7</v>
      </c>
      <c r="S37" s="127"/>
    </row>
    <row r="38" spans="1:19" ht="10.5" customHeight="1" x14ac:dyDescent="0.2">
      <c r="A38" s="279"/>
      <c r="B38" s="330"/>
      <c r="C38" s="234"/>
      <c r="D38" s="245"/>
      <c r="E38" s="246"/>
      <c r="F38" s="239"/>
      <c r="G38" s="295"/>
      <c r="H38" s="326"/>
      <c r="I38" s="326"/>
      <c r="J38" s="326"/>
      <c r="K38" s="326"/>
      <c r="L38" s="311"/>
      <c r="M38" s="36" t="s">
        <v>131</v>
      </c>
      <c r="N38" s="32" t="s">
        <v>54</v>
      </c>
      <c r="O38" s="4" t="s">
        <v>166</v>
      </c>
      <c r="P38" s="27">
        <v>295</v>
      </c>
      <c r="Q38" s="27">
        <v>297.2</v>
      </c>
      <c r="R38" s="27">
        <v>299.5</v>
      </c>
      <c r="S38" s="127"/>
    </row>
    <row r="39" spans="1:19" ht="12.75" x14ac:dyDescent="0.2">
      <c r="A39" s="279"/>
      <c r="B39" s="330"/>
      <c r="C39" s="234"/>
      <c r="D39" s="31">
        <v>188714469</v>
      </c>
      <c r="E39" s="38" t="s">
        <v>20</v>
      </c>
      <c r="F39" s="46" t="s">
        <v>57</v>
      </c>
      <c r="G39" s="107">
        <v>1962</v>
      </c>
      <c r="H39" s="92">
        <v>2100.1</v>
      </c>
      <c r="I39" s="196">
        <v>1658.5</v>
      </c>
      <c r="J39" s="92">
        <v>1824.3</v>
      </c>
      <c r="K39" s="91">
        <v>2006.8</v>
      </c>
      <c r="L39" s="31" t="s">
        <v>57</v>
      </c>
      <c r="M39" s="33"/>
      <c r="N39" s="33"/>
      <c r="O39" s="26"/>
      <c r="P39" s="76"/>
      <c r="Q39" s="76"/>
      <c r="R39" s="76"/>
      <c r="S39" s="128"/>
    </row>
    <row r="40" spans="1:19" ht="12.75" x14ac:dyDescent="0.2">
      <c r="A40" s="279"/>
      <c r="B40" s="330"/>
      <c r="C40" s="234"/>
      <c r="D40" s="31" t="s">
        <v>19</v>
      </c>
      <c r="E40" s="42" t="s">
        <v>23</v>
      </c>
      <c r="F40" s="46" t="s">
        <v>57</v>
      </c>
      <c r="G40" s="91">
        <v>12.1</v>
      </c>
      <c r="H40" s="102">
        <v>4.9000000000000004</v>
      </c>
      <c r="I40" s="199">
        <v>4.5</v>
      </c>
      <c r="J40" s="103">
        <v>5.4</v>
      </c>
      <c r="K40" s="103">
        <v>5.9</v>
      </c>
      <c r="L40" s="31" t="s">
        <v>57</v>
      </c>
      <c r="M40" s="33"/>
      <c r="N40" s="33"/>
      <c r="O40" s="26"/>
      <c r="P40" s="76"/>
      <c r="Q40" s="76"/>
      <c r="R40" s="76"/>
      <c r="S40" s="128"/>
    </row>
    <row r="41" spans="1:19" ht="18" customHeight="1" x14ac:dyDescent="0.2">
      <c r="A41" s="279"/>
      <c r="B41" s="330"/>
      <c r="C41" s="235"/>
      <c r="D41" s="229" t="s">
        <v>56</v>
      </c>
      <c r="E41" s="230"/>
      <c r="F41" s="230"/>
      <c r="G41" s="34">
        <f>SUM(G39:G40)</f>
        <v>1974.1</v>
      </c>
      <c r="H41" s="34">
        <f t="shared" ref="H41:K41" si="5">SUM(H39:H40)</f>
        <v>2105</v>
      </c>
      <c r="I41" s="197">
        <f t="shared" si="5"/>
        <v>1663</v>
      </c>
      <c r="J41" s="34">
        <f t="shared" si="5"/>
        <v>1829.7</v>
      </c>
      <c r="K41" s="34">
        <f t="shared" si="5"/>
        <v>2012.7</v>
      </c>
      <c r="L41" s="47" t="s">
        <v>57</v>
      </c>
      <c r="M41" s="35" t="s">
        <v>57</v>
      </c>
      <c r="N41" s="35" t="s">
        <v>57</v>
      </c>
      <c r="O41" s="35" t="s">
        <v>57</v>
      </c>
      <c r="P41" s="35" t="s">
        <v>57</v>
      </c>
      <c r="Q41" s="35" t="s">
        <v>57</v>
      </c>
      <c r="R41" s="35" t="s">
        <v>57</v>
      </c>
      <c r="S41" s="216">
        <f>(I41-G41)/G41</f>
        <v>-0.15759080087128308</v>
      </c>
    </row>
    <row r="42" spans="1:19" ht="33" customHeight="1" x14ac:dyDescent="0.2">
      <c r="A42" s="279"/>
      <c r="B42" s="330"/>
      <c r="C42" s="296" t="s">
        <v>60</v>
      </c>
      <c r="D42" s="223" t="s">
        <v>158</v>
      </c>
      <c r="E42" s="224"/>
      <c r="F42" s="221" t="s">
        <v>39</v>
      </c>
      <c r="G42" s="312"/>
      <c r="H42" s="313"/>
      <c r="I42" s="313"/>
      <c r="J42" s="313"/>
      <c r="K42" s="313"/>
      <c r="L42" s="308" t="s">
        <v>57</v>
      </c>
      <c r="M42" s="159" t="s">
        <v>58</v>
      </c>
      <c r="N42" s="159" t="s">
        <v>62</v>
      </c>
      <c r="O42" s="160" t="s">
        <v>18</v>
      </c>
      <c r="P42" s="165">
        <v>43.5</v>
      </c>
      <c r="Q42" s="165">
        <v>44</v>
      </c>
      <c r="R42" s="165">
        <v>44</v>
      </c>
      <c r="S42" s="127"/>
    </row>
    <row r="43" spans="1:19" ht="29.25" customHeight="1" x14ac:dyDescent="0.2">
      <c r="A43" s="279"/>
      <c r="B43" s="330"/>
      <c r="C43" s="297"/>
      <c r="D43" s="225"/>
      <c r="E43" s="226"/>
      <c r="F43" s="222"/>
      <c r="G43" s="314"/>
      <c r="H43" s="315"/>
      <c r="I43" s="315"/>
      <c r="J43" s="315"/>
      <c r="K43" s="315"/>
      <c r="L43" s="310"/>
      <c r="M43" s="159" t="s">
        <v>169</v>
      </c>
      <c r="N43" s="164" t="s">
        <v>159</v>
      </c>
      <c r="O43" s="160" t="s">
        <v>18</v>
      </c>
      <c r="P43" s="165">
        <v>1.25</v>
      </c>
      <c r="Q43" s="165">
        <v>1.25</v>
      </c>
      <c r="R43" s="165">
        <v>1.25</v>
      </c>
      <c r="S43" s="127"/>
    </row>
    <row r="44" spans="1:19" ht="12.75" x14ac:dyDescent="0.2">
      <c r="A44" s="279"/>
      <c r="B44" s="330"/>
      <c r="C44" s="297"/>
      <c r="D44" s="31">
        <v>191130798</v>
      </c>
      <c r="E44" s="32" t="s">
        <v>20</v>
      </c>
      <c r="F44" s="46" t="s">
        <v>57</v>
      </c>
      <c r="G44" s="92">
        <v>971.6</v>
      </c>
      <c r="H44" s="92">
        <v>833.7</v>
      </c>
      <c r="I44" s="196">
        <v>1092.8</v>
      </c>
      <c r="J44" s="92">
        <v>1147.4000000000001</v>
      </c>
      <c r="K44" s="91">
        <v>1204.8</v>
      </c>
      <c r="L44" s="31" t="s">
        <v>57</v>
      </c>
      <c r="M44" s="33"/>
      <c r="N44" s="33"/>
      <c r="O44" s="26"/>
      <c r="P44" s="76"/>
      <c r="Q44" s="76"/>
      <c r="R44" s="76"/>
      <c r="S44" s="128"/>
    </row>
    <row r="45" spans="1:19" ht="12.75" x14ac:dyDescent="0.2">
      <c r="A45" s="279"/>
      <c r="B45" s="330"/>
      <c r="C45" s="297"/>
      <c r="D45" s="31">
        <v>191130798</v>
      </c>
      <c r="E45" s="32" t="s">
        <v>23</v>
      </c>
      <c r="F45" s="46" t="s">
        <v>57</v>
      </c>
      <c r="G45" s="92">
        <v>2.2999999999999998</v>
      </c>
      <c r="H45" s="92">
        <v>1</v>
      </c>
      <c r="I45" s="196">
        <v>2.2000000000000002</v>
      </c>
      <c r="J45" s="92">
        <v>2.4</v>
      </c>
      <c r="K45" s="91">
        <v>2.7</v>
      </c>
      <c r="L45" s="31" t="s">
        <v>57</v>
      </c>
      <c r="M45" s="33"/>
      <c r="N45" s="33"/>
      <c r="O45" s="26"/>
      <c r="P45" s="76"/>
      <c r="Q45" s="76"/>
      <c r="R45" s="76"/>
      <c r="S45" s="128"/>
    </row>
    <row r="46" spans="1:19" ht="12.75" x14ac:dyDescent="0.2">
      <c r="A46" s="279"/>
      <c r="B46" s="330"/>
      <c r="C46" s="297"/>
      <c r="D46" s="31">
        <v>191130798</v>
      </c>
      <c r="E46" s="32" t="s">
        <v>22</v>
      </c>
      <c r="F46" s="46" t="s">
        <v>57</v>
      </c>
      <c r="G46" s="92">
        <v>29.8</v>
      </c>
      <c r="H46" s="92">
        <v>25.3</v>
      </c>
      <c r="I46" s="196">
        <v>33.4</v>
      </c>
      <c r="J46" s="92">
        <v>0</v>
      </c>
      <c r="K46" s="91">
        <v>0</v>
      </c>
      <c r="L46" s="31" t="s">
        <v>57</v>
      </c>
      <c r="M46" s="33"/>
      <c r="N46" s="33"/>
      <c r="O46" s="26"/>
      <c r="P46" s="76"/>
      <c r="Q46" s="76"/>
      <c r="R46" s="76"/>
      <c r="S46" s="128"/>
    </row>
    <row r="47" spans="1:19" ht="18" customHeight="1" x14ac:dyDescent="0.2">
      <c r="A47" s="279"/>
      <c r="B47" s="330"/>
      <c r="C47" s="298"/>
      <c r="D47" s="229" t="s">
        <v>56</v>
      </c>
      <c r="E47" s="230"/>
      <c r="F47" s="230"/>
      <c r="G47" s="34">
        <f>SUM(G44:G46)</f>
        <v>1003.6999999999999</v>
      </c>
      <c r="H47" s="34">
        <f t="shared" ref="H47:K47" si="6">SUM(H44:H46)</f>
        <v>860</v>
      </c>
      <c r="I47" s="197">
        <f t="shared" si="6"/>
        <v>1128.4000000000001</v>
      </c>
      <c r="J47" s="34">
        <f t="shared" si="6"/>
        <v>1149.8000000000002</v>
      </c>
      <c r="K47" s="34">
        <f t="shared" si="6"/>
        <v>1207.5</v>
      </c>
      <c r="L47" s="47" t="s">
        <v>57</v>
      </c>
      <c r="M47" s="35" t="s">
        <v>57</v>
      </c>
      <c r="N47" s="35" t="s">
        <v>57</v>
      </c>
      <c r="O47" s="35" t="s">
        <v>57</v>
      </c>
      <c r="P47" s="35" t="s">
        <v>57</v>
      </c>
      <c r="Q47" s="35" t="s">
        <v>57</v>
      </c>
      <c r="R47" s="35" t="s">
        <v>57</v>
      </c>
      <c r="S47" s="216">
        <f>(I47-G47)/G47</f>
        <v>0.12424031084985571</v>
      </c>
    </row>
    <row r="48" spans="1:19" ht="30.75" customHeight="1" x14ac:dyDescent="0.2">
      <c r="A48" s="279"/>
      <c r="B48" s="330"/>
      <c r="C48" s="233" t="s">
        <v>61</v>
      </c>
      <c r="D48" s="223" t="s">
        <v>272</v>
      </c>
      <c r="E48" s="272"/>
      <c r="F48" s="169" t="s">
        <v>39</v>
      </c>
      <c r="G48" s="316"/>
      <c r="H48" s="317"/>
      <c r="I48" s="317"/>
      <c r="J48" s="317"/>
      <c r="K48" s="317"/>
      <c r="L48" s="170" t="s">
        <v>57</v>
      </c>
      <c r="M48" s="159" t="s">
        <v>59</v>
      </c>
      <c r="N48" s="159" t="s">
        <v>63</v>
      </c>
      <c r="O48" s="160" t="s">
        <v>64</v>
      </c>
      <c r="P48" s="165">
        <v>2</v>
      </c>
      <c r="Q48" s="165">
        <v>2</v>
      </c>
      <c r="R48" s="165">
        <v>2</v>
      </c>
      <c r="S48" s="127"/>
    </row>
    <row r="49" spans="1:19" ht="12.75" x14ac:dyDescent="0.2">
      <c r="A49" s="279"/>
      <c r="B49" s="330"/>
      <c r="C49" s="234"/>
      <c r="D49" s="170" t="s">
        <v>19</v>
      </c>
      <c r="E49" s="166" t="s">
        <v>20</v>
      </c>
      <c r="F49" s="171" t="s">
        <v>57</v>
      </c>
      <c r="G49" s="172">
        <v>61.9</v>
      </c>
      <c r="H49" s="172">
        <v>250</v>
      </c>
      <c r="I49" s="200">
        <v>100</v>
      </c>
      <c r="J49" s="172">
        <v>110</v>
      </c>
      <c r="K49" s="173">
        <v>121</v>
      </c>
      <c r="L49" s="170" t="s">
        <v>57</v>
      </c>
      <c r="M49" s="159"/>
      <c r="N49" s="159"/>
      <c r="O49" s="160"/>
      <c r="P49" s="165"/>
      <c r="Q49" s="165"/>
      <c r="R49" s="165"/>
      <c r="S49" s="128"/>
    </row>
    <row r="50" spans="1:19" ht="18" customHeight="1" x14ac:dyDescent="0.2">
      <c r="A50" s="279"/>
      <c r="B50" s="330"/>
      <c r="C50" s="235"/>
      <c r="D50" s="229" t="s">
        <v>56</v>
      </c>
      <c r="E50" s="230"/>
      <c r="F50" s="230"/>
      <c r="G50" s="34">
        <f>SUM(G49:G49)</f>
        <v>61.9</v>
      </c>
      <c r="H50" s="34">
        <f t="shared" ref="H50" si="7">SUM(H49:H49)</f>
        <v>250</v>
      </c>
      <c r="I50" s="197">
        <f t="shared" ref="I50" si="8">SUM(I49:I49)</f>
        <v>100</v>
      </c>
      <c r="J50" s="34">
        <f t="shared" ref="J50" si="9">SUM(J49:J49)</f>
        <v>110</v>
      </c>
      <c r="K50" s="34">
        <f t="shared" ref="K50" si="10">SUM(K49:K49)</f>
        <v>121</v>
      </c>
      <c r="L50" s="31" t="s">
        <v>57</v>
      </c>
      <c r="M50" s="35" t="s">
        <v>57</v>
      </c>
      <c r="N50" s="35" t="s">
        <v>57</v>
      </c>
      <c r="O50" s="35" t="s">
        <v>57</v>
      </c>
      <c r="P50" s="35" t="s">
        <v>57</v>
      </c>
      <c r="Q50" s="35" t="s">
        <v>57</v>
      </c>
      <c r="R50" s="35" t="s">
        <v>57</v>
      </c>
      <c r="S50" s="216">
        <f>(I50-G50)/G50</f>
        <v>0.61550888529886916</v>
      </c>
    </row>
    <row r="51" spans="1:19" ht="18" customHeight="1" x14ac:dyDescent="0.2">
      <c r="A51" s="280"/>
      <c r="B51" s="48" t="s">
        <v>0</v>
      </c>
      <c r="C51" s="240" t="s">
        <v>170</v>
      </c>
      <c r="D51" s="240"/>
      <c r="E51" s="240"/>
      <c r="F51" s="240"/>
      <c r="G51" s="49">
        <f>G20+G26+G32+G41+G47+G50</f>
        <v>8734.9000000000015</v>
      </c>
      <c r="H51" s="49">
        <f>H20+H26+H32+H41+H47+H50</f>
        <v>8981.4</v>
      </c>
      <c r="I51" s="201">
        <f>I20+I26+I32+I41+I47+I50</f>
        <v>9327.1</v>
      </c>
      <c r="J51" s="49">
        <f>J20+J26+J32+J41+J47+J50</f>
        <v>8743.7999999999993</v>
      </c>
      <c r="K51" s="49">
        <f>K20+K26+K32+K41+K47+K50</f>
        <v>9560.7999999999993</v>
      </c>
      <c r="L51" s="114" t="s">
        <v>57</v>
      </c>
      <c r="M51" s="50" t="s">
        <v>57</v>
      </c>
      <c r="N51" s="50" t="s">
        <v>57</v>
      </c>
      <c r="O51" s="50" t="s">
        <v>57</v>
      </c>
      <c r="P51" s="50" t="s">
        <v>57</v>
      </c>
      <c r="Q51" s="50" t="s">
        <v>57</v>
      </c>
      <c r="R51" s="50" t="s">
        <v>57</v>
      </c>
      <c r="S51" s="127"/>
    </row>
    <row r="52" spans="1:19" ht="25.5" x14ac:dyDescent="0.2">
      <c r="A52" s="51" t="s">
        <v>0</v>
      </c>
      <c r="B52" s="52" t="s">
        <v>16</v>
      </c>
      <c r="C52" s="349" t="s">
        <v>67</v>
      </c>
      <c r="D52" s="349"/>
      <c r="E52" s="349"/>
      <c r="F52" s="111" t="s">
        <v>220</v>
      </c>
      <c r="G52" s="386"/>
      <c r="H52" s="387"/>
      <c r="I52" s="387"/>
      <c r="J52" s="387"/>
      <c r="K52" s="387"/>
      <c r="L52" s="115" t="s">
        <v>57</v>
      </c>
      <c r="M52" s="29" t="s">
        <v>66</v>
      </c>
      <c r="N52" s="29" t="s">
        <v>65</v>
      </c>
      <c r="O52" s="5" t="s">
        <v>17</v>
      </c>
      <c r="P52" s="75">
        <v>100</v>
      </c>
      <c r="Q52" s="75">
        <v>100</v>
      </c>
      <c r="R52" s="75">
        <v>100</v>
      </c>
      <c r="S52" s="127"/>
    </row>
    <row r="53" spans="1:19" ht="55.5" customHeight="1" x14ac:dyDescent="0.2">
      <c r="A53" s="53"/>
      <c r="B53" s="331" t="s">
        <v>16</v>
      </c>
      <c r="C53" s="167" t="s">
        <v>0</v>
      </c>
      <c r="D53" s="242" t="s">
        <v>171</v>
      </c>
      <c r="E53" s="242"/>
      <c r="F53" s="47" t="s">
        <v>39</v>
      </c>
      <c r="G53" s="356"/>
      <c r="H53" s="357"/>
      <c r="I53" s="357"/>
      <c r="J53" s="357"/>
      <c r="K53" s="357"/>
      <c r="L53" s="31" t="s">
        <v>57</v>
      </c>
      <c r="M53" s="159" t="s">
        <v>173</v>
      </c>
      <c r="N53" s="159" t="s">
        <v>138</v>
      </c>
      <c r="O53" s="160" t="s">
        <v>18</v>
      </c>
      <c r="P53" s="165">
        <v>31</v>
      </c>
      <c r="Q53" s="165">
        <v>31</v>
      </c>
      <c r="R53" s="165">
        <v>31</v>
      </c>
      <c r="S53" s="127"/>
    </row>
    <row r="54" spans="1:19" ht="12.75" x14ac:dyDescent="0.2">
      <c r="A54" s="53"/>
      <c r="B54" s="332"/>
      <c r="C54" s="227" t="s">
        <v>0</v>
      </c>
      <c r="D54" s="31">
        <v>188714469</v>
      </c>
      <c r="E54" s="32" t="s">
        <v>22</v>
      </c>
      <c r="F54" s="31" t="s">
        <v>57</v>
      </c>
      <c r="G54" s="92">
        <v>0.2</v>
      </c>
      <c r="H54" s="92">
        <v>0.3</v>
      </c>
      <c r="I54" s="196">
        <v>0.2</v>
      </c>
      <c r="J54" s="92">
        <v>0.3</v>
      </c>
      <c r="K54" s="91">
        <v>0.3</v>
      </c>
      <c r="L54" s="31" t="s">
        <v>57</v>
      </c>
      <c r="M54" s="33"/>
      <c r="N54" s="33"/>
      <c r="O54" s="26"/>
      <c r="P54" s="76"/>
      <c r="Q54" s="76"/>
      <c r="R54" s="76"/>
      <c r="S54" s="128"/>
    </row>
    <row r="55" spans="1:19" ht="18" customHeight="1" x14ac:dyDescent="0.2">
      <c r="A55" s="53"/>
      <c r="B55" s="332"/>
      <c r="C55" s="228"/>
      <c r="D55" s="229" t="s">
        <v>56</v>
      </c>
      <c r="E55" s="230"/>
      <c r="F55" s="230"/>
      <c r="G55" s="34">
        <f>SUM(G54:G54)</f>
        <v>0.2</v>
      </c>
      <c r="H55" s="34">
        <f t="shared" ref="H55:K55" si="11">SUM(H54:H54)</f>
        <v>0.3</v>
      </c>
      <c r="I55" s="197">
        <f t="shared" si="11"/>
        <v>0.2</v>
      </c>
      <c r="J55" s="34">
        <f t="shared" si="11"/>
        <v>0.3</v>
      </c>
      <c r="K55" s="34">
        <f t="shared" si="11"/>
        <v>0.3</v>
      </c>
      <c r="L55" s="47" t="s">
        <v>57</v>
      </c>
      <c r="M55" s="35" t="s">
        <v>57</v>
      </c>
      <c r="N55" s="35" t="s">
        <v>57</v>
      </c>
      <c r="O55" s="35" t="s">
        <v>57</v>
      </c>
      <c r="P55" s="35" t="s">
        <v>57</v>
      </c>
      <c r="Q55" s="35" t="s">
        <v>57</v>
      </c>
      <c r="R55" s="35" t="s">
        <v>57</v>
      </c>
      <c r="S55" s="216">
        <f>(I55-G55)/G55</f>
        <v>0</v>
      </c>
    </row>
    <row r="56" spans="1:19" ht="42.75" customHeight="1" x14ac:dyDescent="0.2">
      <c r="A56" s="53"/>
      <c r="B56" s="332"/>
      <c r="C56" s="192" t="s">
        <v>16</v>
      </c>
      <c r="D56" s="272" t="s">
        <v>172</v>
      </c>
      <c r="E56" s="272"/>
      <c r="F56" s="169" t="s">
        <v>39</v>
      </c>
      <c r="G56" s="316"/>
      <c r="H56" s="317"/>
      <c r="I56" s="317"/>
      <c r="J56" s="317"/>
      <c r="K56" s="317"/>
      <c r="L56" s="170" t="s">
        <v>57</v>
      </c>
      <c r="M56" s="159" t="s">
        <v>174</v>
      </c>
      <c r="N56" s="218" t="s">
        <v>287</v>
      </c>
      <c r="O56" s="160" t="s">
        <v>288</v>
      </c>
      <c r="P56" s="193">
        <v>75</v>
      </c>
      <c r="Q56" s="193">
        <v>75</v>
      </c>
      <c r="R56" s="193">
        <v>75</v>
      </c>
      <c r="S56" s="127"/>
    </row>
    <row r="57" spans="1:19" ht="12.75" x14ac:dyDescent="0.2">
      <c r="A57" s="53"/>
      <c r="B57" s="332"/>
      <c r="C57" s="227" t="s">
        <v>16</v>
      </c>
      <c r="D57" s="31">
        <v>188714469</v>
      </c>
      <c r="E57" s="32" t="s">
        <v>22</v>
      </c>
      <c r="F57" s="31" t="s">
        <v>57</v>
      </c>
      <c r="G57" s="92">
        <v>13.6</v>
      </c>
      <c r="H57" s="92">
        <v>13.9</v>
      </c>
      <c r="I57" s="196">
        <v>13.7</v>
      </c>
      <c r="J57" s="92">
        <v>15.2</v>
      </c>
      <c r="K57" s="91">
        <v>16.600000000000001</v>
      </c>
      <c r="L57" s="31" t="s">
        <v>57</v>
      </c>
      <c r="M57" s="33"/>
      <c r="N57" s="33"/>
      <c r="O57" s="26"/>
      <c r="P57" s="76"/>
      <c r="Q57" s="76"/>
      <c r="R57" s="76"/>
      <c r="S57" s="128"/>
    </row>
    <row r="58" spans="1:19" ht="18" customHeight="1" x14ac:dyDescent="0.2">
      <c r="A58" s="53"/>
      <c r="B58" s="332"/>
      <c r="C58" s="228"/>
      <c r="D58" s="229" t="s">
        <v>56</v>
      </c>
      <c r="E58" s="230"/>
      <c r="F58" s="230"/>
      <c r="G58" s="34">
        <f>SUM(G57:G57)</f>
        <v>13.6</v>
      </c>
      <c r="H58" s="34">
        <f t="shared" ref="H58" si="12">SUM(H57:H57)</f>
        <v>13.9</v>
      </c>
      <c r="I58" s="197">
        <f t="shared" ref="I58" si="13">SUM(I57:I57)</f>
        <v>13.7</v>
      </c>
      <c r="J58" s="34">
        <f t="shared" ref="J58" si="14">SUM(J57:J57)</f>
        <v>15.2</v>
      </c>
      <c r="K58" s="34">
        <f t="shared" ref="K58" si="15">SUM(K57:K57)</f>
        <v>16.600000000000001</v>
      </c>
      <c r="L58" s="47" t="s">
        <v>57</v>
      </c>
      <c r="M58" s="35" t="s">
        <v>57</v>
      </c>
      <c r="N58" s="35" t="s">
        <v>57</v>
      </c>
      <c r="O58" s="35" t="s">
        <v>57</v>
      </c>
      <c r="P58" s="35" t="s">
        <v>57</v>
      </c>
      <c r="Q58" s="35" t="s">
        <v>57</v>
      </c>
      <c r="R58" s="35" t="s">
        <v>57</v>
      </c>
      <c r="S58" s="216">
        <f>(I58-G58)/G58</f>
        <v>7.3529411764705621E-3</v>
      </c>
    </row>
    <row r="59" spans="1:19" ht="25.5" x14ac:dyDescent="0.2">
      <c r="A59" s="53"/>
      <c r="B59" s="332"/>
      <c r="C59" s="167" t="s">
        <v>35</v>
      </c>
      <c r="D59" s="272" t="s">
        <v>175</v>
      </c>
      <c r="E59" s="272"/>
      <c r="F59" s="169" t="s">
        <v>39</v>
      </c>
      <c r="G59" s="316"/>
      <c r="H59" s="317"/>
      <c r="I59" s="317"/>
      <c r="J59" s="317"/>
      <c r="K59" s="317"/>
      <c r="L59" s="170" t="s">
        <v>57</v>
      </c>
      <c r="M59" s="159" t="s">
        <v>176</v>
      </c>
      <c r="N59" s="159" t="s">
        <v>68</v>
      </c>
      <c r="O59" s="160" t="s">
        <v>18</v>
      </c>
      <c r="P59" s="165">
        <v>1</v>
      </c>
      <c r="Q59" s="165">
        <v>1</v>
      </c>
      <c r="R59" s="165">
        <v>1</v>
      </c>
      <c r="S59" s="127"/>
    </row>
    <row r="60" spans="1:19" ht="12.75" x14ac:dyDescent="0.2">
      <c r="A60" s="53"/>
      <c r="B60" s="332"/>
      <c r="C60" s="227" t="s">
        <v>35</v>
      </c>
      <c r="D60" s="31">
        <v>188714469</v>
      </c>
      <c r="E60" s="32" t="s">
        <v>22</v>
      </c>
      <c r="F60" s="31" t="s">
        <v>57</v>
      </c>
      <c r="G60" s="92">
        <v>8</v>
      </c>
      <c r="H60" s="92">
        <v>9.1999999999999993</v>
      </c>
      <c r="I60" s="196">
        <v>8</v>
      </c>
      <c r="J60" s="92">
        <v>8.8000000000000007</v>
      </c>
      <c r="K60" s="91">
        <v>9.6999999999999993</v>
      </c>
      <c r="L60" s="31" t="s">
        <v>57</v>
      </c>
      <c r="M60" s="33"/>
      <c r="N60" s="33"/>
      <c r="O60" s="26"/>
      <c r="P60" s="76"/>
      <c r="Q60" s="76"/>
      <c r="R60" s="76"/>
      <c r="S60" s="128"/>
    </row>
    <row r="61" spans="1:19" ht="18" customHeight="1" x14ac:dyDescent="0.2">
      <c r="A61" s="53"/>
      <c r="B61" s="332"/>
      <c r="C61" s="228"/>
      <c r="D61" s="327" t="s">
        <v>56</v>
      </c>
      <c r="E61" s="328"/>
      <c r="F61" s="230"/>
      <c r="G61" s="34">
        <f>SUM(G60:G60)</f>
        <v>8</v>
      </c>
      <c r="H61" s="34">
        <f t="shared" ref="H61" si="16">SUM(H60:H60)</f>
        <v>9.1999999999999993</v>
      </c>
      <c r="I61" s="197">
        <f t="shared" ref="I61" si="17">SUM(I60:I60)</f>
        <v>8</v>
      </c>
      <c r="J61" s="34">
        <f t="shared" ref="J61" si="18">SUM(J60:J60)</f>
        <v>8.8000000000000007</v>
      </c>
      <c r="K61" s="34">
        <f t="shared" ref="K61" si="19">SUM(K60:K60)</f>
        <v>9.6999999999999993</v>
      </c>
      <c r="L61" s="47" t="s">
        <v>57</v>
      </c>
      <c r="M61" s="35" t="s">
        <v>57</v>
      </c>
      <c r="N61" s="35" t="s">
        <v>57</v>
      </c>
      <c r="O61" s="35" t="s">
        <v>57</v>
      </c>
      <c r="P61" s="35" t="s">
        <v>57</v>
      </c>
      <c r="Q61" s="35" t="s">
        <v>57</v>
      </c>
      <c r="R61" s="35" t="s">
        <v>57</v>
      </c>
      <c r="S61" s="216">
        <f>(I61-G61)/G61</f>
        <v>0</v>
      </c>
    </row>
    <row r="62" spans="1:19" ht="29.25" customHeight="1" x14ac:dyDescent="0.2">
      <c r="A62" s="53"/>
      <c r="B62" s="332"/>
      <c r="C62" s="233" t="s">
        <v>51</v>
      </c>
      <c r="D62" s="272" t="s">
        <v>178</v>
      </c>
      <c r="E62" s="224"/>
      <c r="F62" s="221" t="s">
        <v>39</v>
      </c>
      <c r="G62" s="312"/>
      <c r="H62" s="313"/>
      <c r="I62" s="313"/>
      <c r="J62" s="313"/>
      <c r="K62" s="313"/>
      <c r="L62" s="308" t="s">
        <v>57</v>
      </c>
      <c r="M62" s="159" t="s">
        <v>181</v>
      </c>
      <c r="N62" s="163" t="s">
        <v>160</v>
      </c>
      <c r="O62" s="160" t="s">
        <v>18</v>
      </c>
      <c r="P62" s="165">
        <v>1900</v>
      </c>
      <c r="Q62" s="165">
        <v>1900</v>
      </c>
      <c r="R62" s="165">
        <v>1900</v>
      </c>
      <c r="S62" s="127"/>
    </row>
    <row r="63" spans="1:19" ht="17.25" customHeight="1" x14ac:dyDescent="0.2">
      <c r="A63" s="53"/>
      <c r="B63" s="332"/>
      <c r="C63" s="234"/>
      <c r="D63" s="273"/>
      <c r="E63" s="352"/>
      <c r="F63" s="236"/>
      <c r="G63" s="322"/>
      <c r="H63" s="323"/>
      <c r="I63" s="323"/>
      <c r="J63" s="323"/>
      <c r="K63" s="323"/>
      <c r="L63" s="309"/>
      <c r="M63" s="159" t="s">
        <v>182</v>
      </c>
      <c r="N63" s="163" t="s">
        <v>69</v>
      </c>
      <c r="O63" s="160" t="s">
        <v>18</v>
      </c>
      <c r="P63" s="165">
        <v>120</v>
      </c>
      <c r="Q63" s="165">
        <v>120</v>
      </c>
      <c r="R63" s="165">
        <v>120</v>
      </c>
      <c r="S63" s="127"/>
    </row>
    <row r="64" spans="1:19" ht="21" customHeight="1" x14ac:dyDescent="0.2">
      <c r="A64" s="53"/>
      <c r="B64" s="332"/>
      <c r="C64" s="235"/>
      <c r="D64" s="353"/>
      <c r="E64" s="226"/>
      <c r="F64" s="222"/>
      <c r="G64" s="314"/>
      <c r="H64" s="315"/>
      <c r="I64" s="315"/>
      <c r="J64" s="315"/>
      <c r="K64" s="315"/>
      <c r="L64" s="310"/>
      <c r="M64" s="159" t="s">
        <v>183</v>
      </c>
      <c r="N64" s="163" t="s">
        <v>177</v>
      </c>
      <c r="O64" s="160" t="s">
        <v>18</v>
      </c>
      <c r="P64" s="165">
        <v>1950</v>
      </c>
      <c r="Q64" s="165">
        <v>1950</v>
      </c>
      <c r="R64" s="165">
        <v>1950</v>
      </c>
      <c r="S64" s="127"/>
    </row>
    <row r="65" spans="1:19" ht="12.75" x14ac:dyDescent="0.2">
      <c r="A65" s="53"/>
      <c r="B65" s="332"/>
      <c r="C65" s="267" t="s">
        <v>51</v>
      </c>
      <c r="D65" s="85">
        <v>188714469</v>
      </c>
      <c r="E65" s="32" t="s">
        <v>22</v>
      </c>
      <c r="F65" s="31" t="s">
        <v>57</v>
      </c>
      <c r="G65" s="92">
        <v>29.9</v>
      </c>
      <c r="H65" s="151">
        <v>29.2</v>
      </c>
      <c r="I65" s="202">
        <v>29.7</v>
      </c>
      <c r="J65" s="104">
        <v>30</v>
      </c>
      <c r="K65" s="104">
        <v>30.1</v>
      </c>
      <c r="L65" s="31" t="s">
        <v>57</v>
      </c>
      <c r="M65" s="33"/>
      <c r="N65" s="33"/>
      <c r="O65" s="26"/>
      <c r="P65" s="76"/>
      <c r="Q65" s="76"/>
      <c r="R65" s="76"/>
      <c r="S65" s="128"/>
    </row>
    <row r="66" spans="1:19" ht="18" customHeight="1" x14ac:dyDescent="0.2">
      <c r="A66" s="53"/>
      <c r="B66" s="332"/>
      <c r="C66" s="267"/>
      <c r="D66" s="229" t="s">
        <v>56</v>
      </c>
      <c r="E66" s="230"/>
      <c r="F66" s="230"/>
      <c r="G66" s="34">
        <f>SUM(G65:G65)</f>
        <v>29.9</v>
      </c>
      <c r="H66" s="34">
        <f t="shared" ref="H66" si="20">SUM(H65:H65)</f>
        <v>29.2</v>
      </c>
      <c r="I66" s="197">
        <f t="shared" ref="I66" si="21">SUM(I65:I65)</f>
        <v>29.7</v>
      </c>
      <c r="J66" s="34">
        <f t="shared" ref="J66" si="22">SUM(J65:J65)</f>
        <v>30</v>
      </c>
      <c r="K66" s="34">
        <f t="shared" ref="K66" si="23">SUM(K65:K65)</f>
        <v>30.1</v>
      </c>
      <c r="L66" s="47" t="s">
        <v>57</v>
      </c>
      <c r="M66" s="35" t="s">
        <v>57</v>
      </c>
      <c r="N66" s="35" t="s">
        <v>57</v>
      </c>
      <c r="O66" s="35" t="s">
        <v>57</v>
      </c>
      <c r="P66" s="35" t="s">
        <v>57</v>
      </c>
      <c r="Q66" s="35" t="s">
        <v>57</v>
      </c>
      <c r="R66" s="35" t="s">
        <v>57</v>
      </c>
      <c r="S66" s="216">
        <f>(I66-G66)/G66</f>
        <v>-6.6889632107023176E-3</v>
      </c>
    </row>
    <row r="67" spans="1:19" ht="43.5" customHeight="1" x14ac:dyDescent="0.2">
      <c r="A67" s="53"/>
      <c r="B67" s="332"/>
      <c r="C67" s="167" t="s">
        <v>60</v>
      </c>
      <c r="D67" s="272" t="s">
        <v>179</v>
      </c>
      <c r="E67" s="272"/>
      <c r="F67" s="169" t="s">
        <v>39</v>
      </c>
      <c r="G67" s="316"/>
      <c r="H67" s="317"/>
      <c r="I67" s="317"/>
      <c r="J67" s="317"/>
      <c r="K67" s="317"/>
      <c r="L67" s="170" t="s">
        <v>57</v>
      </c>
      <c r="M67" s="159" t="s">
        <v>184</v>
      </c>
      <c r="N67" s="159" t="s">
        <v>70</v>
      </c>
      <c r="O67" s="160" t="s">
        <v>18</v>
      </c>
      <c r="P67" s="165">
        <v>280</v>
      </c>
      <c r="Q67" s="165">
        <v>280</v>
      </c>
      <c r="R67" s="165">
        <v>300</v>
      </c>
      <c r="S67" s="127"/>
    </row>
    <row r="68" spans="1:19" ht="12.75" x14ac:dyDescent="0.2">
      <c r="A68" s="53"/>
      <c r="B68" s="332"/>
      <c r="C68" s="227" t="s">
        <v>60</v>
      </c>
      <c r="D68" s="31">
        <v>188714469</v>
      </c>
      <c r="E68" s="32" t="s">
        <v>22</v>
      </c>
      <c r="F68" s="31" t="s">
        <v>57</v>
      </c>
      <c r="G68" s="92">
        <v>5.3</v>
      </c>
      <c r="H68" s="92">
        <v>10.1</v>
      </c>
      <c r="I68" s="196">
        <v>7.4</v>
      </c>
      <c r="J68" s="92">
        <v>8.1</v>
      </c>
      <c r="K68" s="91">
        <v>8.9</v>
      </c>
      <c r="L68" s="31" t="s">
        <v>57</v>
      </c>
      <c r="M68" s="33"/>
      <c r="N68" s="33"/>
      <c r="O68" s="26"/>
      <c r="P68" s="76"/>
      <c r="Q68" s="76"/>
      <c r="R68" s="76"/>
      <c r="S68" s="128"/>
    </row>
    <row r="69" spans="1:19" ht="18" customHeight="1" x14ac:dyDescent="0.2">
      <c r="A69" s="53"/>
      <c r="B69" s="332"/>
      <c r="C69" s="228"/>
      <c r="D69" s="327" t="s">
        <v>56</v>
      </c>
      <c r="E69" s="328"/>
      <c r="F69" s="230"/>
      <c r="G69" s="34">
        <f>SUM(G68:G68)</f>
        <v>5.3</v>
      </c>
      <c r="H69" s="34">
        <f t="shared" ref="H69" si="24">SUM(H68:H68)</f>
        <v>10.1</v>
      </c>
      <c r="I69" s="197">
        <f t="shared" ref="I69" si="25">SUM(I68:I68)</f>
        <v>7.4</v>
      </c>
      <c r="J69" s="34">
        <f t="shared" ref="J69" si="26">SUM(J68:J68)</f>
        <v>8.1</v>
      </c>
      <c r="K69" s="34">
        <f t="shared" ref="K69" si="27">SUM(K68:K68)</f>
        <v>8.9</v>
      </c>
      <c r="L69" s="47" t="s">
        <v>57</v>
      </c>
      <c r="M69" s="35" t="s">
        <v>57</v>
      </c>
      <c r="N69" s="35" t="s">
        <v>57</v>
      </c>
      <c r="O69" s="35" t="s">
        <v>57</v>
      </c>
      <c r="P69" s="35" t="s">
        <v>57</v>
      </c>
      <c r="Q69" s="35" t="s">
        <v>57</v>
      </c>
      <c r="R69" s="35" t="s">
        <v>57</v>
      </c>
      <c r="S69" s="216">
        <f>(I69-G69)/G69</f>
        <v>0.39622641509433976</v>
      </c>
    </row>
    <row r="70" spans="1:19" ht="39" customHeight="1" x14ac:dyDescent="0.2">
      <c r="A70" s="53"/>
      <c r="B70" s="332"/>
      <c r="C70" s="167" t="s">
        <v>61</v>
      </c>
      <c r="D70" s="272" t="s">
        <v>180</v>
      </c>
      <c r="E70" s="272"/>
      <c r="F70" s="169" t="s">
        <v>39</v>
      </c>
      <c r="G70" s="316"/>
      <c r="H70" s="317"/>
      <c r="I70" s="317"/>
      <c r="J70" s="317"/>
      <c r="K70" s="317"/>
      <c r="L70" s="170" t="s">
        <v>57</v>
      </c>
      <c r="M70" s="159" t="s">
        <v>185</v>
      </c>
      <c r="N70" s="163" t="s">
        <v>75</v>
      </c>
      <c r="O70" s="160" t="s">
        <v>18</v>
      </c>
      <c r="P70" s="165">
        <v>250</v>
      </c>
      <c r="Q70" s="165">
        <v>250</v>
      </c>
      <c r="R70" s="165">
        <v>250</v>
      </c>
      <c r="S70" s="127"/>
    </row>
    <row r="71" spans="1:19" ht="12.75" x14ac:dyDescent="0.2">
      <c r="A71" s="53"/>
      <c r="B71" s="332"/>
      <c r="C71" s="227" t="s">
        <v>61</v>
      </c>
      <c r="D71" s="31">
        <v>188714469</v>
      </c>
      <c r="E71" s="32" t="s">
        <v>22</v>
      </c>
      <c r="F71" s="31" t="s">
        <v>57</v>
      </c>
      <c r="G71" s="92">
        <v>0.6</v>
      </c>
      <c r="H71" s="92">
        <v>0.6</v>
      </c>
      <c r="I71" s="196">
        <v>0.6</v>
      </c>
      <c r="J71" s="92">
        <v>0.6</v>
      </c>
      <c r="K71" s="91">
        <v>0.7</v>
      </c>
      <c r="L71" s="31" t="s">
        <v>57</v>
      </c>
      <c r="M71" s="33"/>
      <c r="N71" s="33"/>
      <c r="O71" s="26"/>
      <c r="P71" s="76"/>
      <c r="Q71" s="76"/>
      <c r="R71" s="76"/>
      <c r="S71" s="128"/>
    </row>
    <row r="72" spans="1:19" ht="18" customHeight="1" x14ac:dyDescent="0.2">
      <c r="A72" s="53"/>
      <c r="B72" s="332"/>
      <c r="C72" s="228"/>
      <c r="D72" s="327" t="s">
        <v>56</v>
      </c>
      <c r="E72" s="328"/>
      <c r="F72" s="230"/>
      <c r="G72" s="34">
        <f>SUM(G71:G71)</f>
        <v>0.6</v>
      </c>
      <c r="H72" s="34">
        <f t="shared" ref="H72" si="28">SUM(H71:H71)</f>
        <v>0.6</v>
      </c>
      <c r="I72" s="197">
        <f t="shared" ref="I72" si="29">SUM(I71:I71)</f>
        <v>0.6</v>
      </c>
      <c r="J72" s="34">
        <f t="shared" ref="J72" si="30">SUM(J71:J71)</f>
        <v>0.6</v>
      </c>
      <c r="K72" s="34">
        <f>SUM(K71:K71)</f>
        <v>0.7</v>
      </c>
      <c r="L72" s="47" t="s">
        <v>57</v>
      </c>
      <c r="M72" s="35" t="s">
        <v>57</v>
      </c>
      <c r="N72" s="35" t="s">
        <v>57</v>
      </c>
      <c r="O72" s="35" t="s">
        <v>57</v>
      </c>
      <c r="P72" s="35" t="s">
        <v>57</v>
      </c>
      <c r="Q72" s="35" t="s">
        <v>57</v>
      </c>
      <c r="R72" s="35" t="s">
        <v>57</v>
      </c>
      <c r="S72" s="216">
        <f>(I72-G72)/G72</f>
        <v>0</v>
      </c>
    </row>
    <row r="73" spans="1:19" ht="25.5" x14ac:dyDescent="0.2">
      <c r="A73" s="53"/>
      <c r="B73" s="332"/>
      <c r="C73" s="192" t="s">
        <v>71</v>
      </c>
      <c r="D73" s="272" t="s">
        <v>186</v>
      </c>
      <c r="E73" s="272"/>
      <c r="F73" s="174" t="s">
        <v>39</v>
      </c>
      <c r="G73" s="388"/>
      <c r="H73" s="389"/>
      <c r="I73" s="389"/>
      <c r="J73" s="389"/>
      <c r="K73" s="389"/>
      <c r="L73" s="170" t="s">
        <v>57</v>
      </c>
      <c r="M73" s="163" t="s">
        <v>188</v>
      </c>
      <c r="N73" s="163" t="s">
        <v>290</v>
      </c>
      <c r="O73" s="160" t="s">
        <v>17</v>
      </c>
      <c r="P73" s="219">
        <v>86</v>
      </c>
      <c r="Q73" s="219">
        <v>86</v>
      </c>
      <c r="R73" s="219">
        <v>86</v>
      </c>
      <c r="S73" s="127"/>
    </row>
    <row r="74" spans="1:19" ht="12.75" x14ac:dyDescent="0.2">
      <c r="A74" s="53"/>
      <c r="B74" s="332"/>
      <c r="C74" s="227" t="s">
        <v>71</v>
      </c>
      <c r="D74" s="31">
        <v>188714469</v>
      </c>
      <c r="E74" s="32" t="s">
        <v>22</v>
      </c>
      <c r="F74" s="31" t="s">
        <v>57</v>
      </c>
      <c r="G74" s="92">
        <v>27</v>
      </c>
      <c r="H74" s="92">
        <v>22.8</v>
      </c>
      <c r="I74" s="196">
        <v>37.700000000000003</v>
      </c>
      <c r="J74" s="92">
        <v>41.4</v>
      </c>
      <c r="K74" s="91">
        <v>45.6</v>
      </c>
      <c r="L74" s="31" t="s">
        <v>57</v>
      </c>
      <c r="M74" s="33"/>
      <c r="N74" s="33"/>
      <c r="O74" s="26"/>
      <c r="P74" s="76"/>
      <c r="Q74" s="76"/>
      <c r="R74" s="76"/>
      <c r="S74" s="128"/>
    </row>
    <row r="75" spans="1:19" ht="18" customHeight="1" x14ac:dyDescent="0.2">
      <c r="A75" s="53"/>
      <c r="B75" s="332"/>
      <c r="C75" s="228"/>
      <c r="D75" s="327" t="s">
        <v>56</v>
      </c>
      <c r="E75" s="328"/>
      <c r="F75" s="230"/>
      <c r="G75" s="34">
        <f>SUM(G74:G74)</f>
        <v>27</v>
      </c>
      <c r="H75" s="34">
        <f t="shared" ref="H75" si="31">SUM(H74:H74)</f>
        <v>22.8</v>
      </c>
      <c r="I75" s="197">
        <f t="shared" ref="I75" si="32">SUM(I74:I74)</f>
        <v>37.700000000000003</v>
      </c>
      <c r="J75" s="34">
        <f t="shared" ref="J75" si="33">SUM(J74:J74)</f>
        <v>41.4</v>
      </c>
      <c r="K75" s="34">
        <f t="shared" ref="K75" si="34">SUM(K74:K74)</f>
        <v>45.6</v>
      </c>
      <c r="L75" s="47" t="s">
        <v>57</v>
      </c>
      <c r="M75" s="35" t="s">
        <v>57</v>
      </c>
      <c r="N75" s="35" t="s">
        <v>57</v>
      </c>
      <c r="O75" s="35" t="s">
        <v>57</v>
      </c>
      <c r="P75" s="35" t="s">
        <v>57</v>
      </c>
      <c r="Q75" s="35" t="s">
        <v>57</v>
      </c>
      <c r="R75" s="35" t="s">
        <v>57</v>
      </c>
      <c r="S75" s="216">
        <f>(I75-G75)/G75</f>
        <v>0.39629629629629642</v>
      </c>
    </row>
    <row r="76" spans="1:19" ht="15.75" customHeight="1" x14ac:dyDescent="0.2">
      <c r="A76" s="53"/>
      <c r="B76" s="332"/>
      <c r="C76" s="233" t="s">
        <v>72</v>
      </c>
      <c r="D76" s="272" t="s">
        <v>189</v>
      </c>
      <c r="E76" s="224"/>
      <c r="F76" s="221" t="s">
        <v>39</v>
      </c>
      <c r="G76" s="312"/>
      <c r="H76" s="313"/>
      <c r="I76" s="313"/>
      <c r="J76" s="313"/>
      <c r="K76" s="313"/>
      <c r="L76" s="306" t="s">
        <v>57</v>
      </c>
      <c r="M76" s="30" t="s">
        <v>74</v>
      </c>
      <c r="N76" s="55" t="s">
        <v>77</v>
      </c>
      <c r="O76" s="4" t="s">
        <v>18</v>
      </c>
      <c r="P76" s="27">
        <v>45</v>
      </c>
      <c r="Q76" s="27">
        <v>45</v>
      </c>
      <c r="R76" s="27">
        <v>45</v>
      </c>
      <c r="S76" s="127"/>
    </row>
    <row r="77" spans="1:19" ht="14.25" customHeight="1" x14ac:dyDescent="0.2">
      <c r="A77" s="53"/>
      <c r="B77" s="332"/>
      <c r="C77" s="234"/>
      <c r="D77" s="273"/>
      <c r="E77" s="352"/>
      <c r="F77" s="236"/>
      <c r="G77" s="322"/>
      <c r="H77" s="323"/>
      <c r="I77" s="323"/>
      <c r="J77" s="323"/>
      <c r="K77" s="323"/>
      <c r="L77" s="307"/>
      <c r="M77" s="30" t="s">
        <v>76</v>
      </c>
      <c r="N77" s="55" t="s">
        <v>78</v>
      </c>
      <c r="O77" s="4" t="s">
        <v>18</v>
      </c>
      <c r="P77" s="27">
        <v>70</v>
      </c>
      <c r="Q77" s="27">
        <v>70</v>
      </c>
      <c r="R77" s="27">
        <v>70</v>
      </c>
      <c r="S77" s="127"/>
    </row>
    <row r="78" spans="1:19" ht="14.25" customHeight="1" x14ac:dyDescent="0.2">
      <c r="A78" s="53"/>
      <c r="B78" s="332"/>
      <c r="C78" s="234"/>
      <c r="D78" s="273"/>
      <c r="E78" s="352"/>
      <c r="F78" s="236"/>
      <c r="G78" s="322"/>
      <c r="H78" s="323"/>
      <c r="I78" s="323"/>
      <c r="J78" s="323"/>
      <c r="K78" s="323"/>
      <c r="L78" s="307"/>
      <c r="M78" s="30" t="s">
        <v>282</v>
      </c>
      <c r="N78" s="55" t="s">
        <v>284</v>
      </c>
      <c r="O78" s="4" t="s">
        <v>286</v>
      </c>
      <c r="P78" s="27">
        <v>180</v>
      </c>
      <c r="Q78" s="27">
        <v>180</v>
      </c>
      <c r="R78" s="27">
        <v>180</v>
      </c>
      <c r="S78" s="127"/>
    </row>
    <row r="79" spans="1:19" ht="24.75" customHeight="1" x14ac:dyDescent="0.2">
      <c r="A79" s="53"/>
      <c r="B79" s="332"/>
      <c r="C79" s="234"/>
      <c r="D79" s="273"/>
      <c r="E79" s="352"/>
      <c r="F79" s="236"/>
      <c r="G79" s="322"/>
      <c r="H79" s="323"/>
      <c r="I79" s="323"/>
      <c r="J79" s="323"/>
      <c r="K79" s="323"/>
      <c r="L79" s="307"/>
      <c r="M79" s="30" t="s">
        <v>196</v>
      </c>
      <c r="N79" s="36" t="s">
        <v>291</v>
      </c>
      <c r="O79" s="4" t="s">
        <v>64</v>
      </c>
      <c r="P79" s="27">
        <v>1.7</v>
      </c>
      <c r="Q79" s="27">
        <v>1.7</v>
      </c>
      <c r="R79" s="27">
        <v>1.7</v>
      </c>
      <c r="S79" s="127"/>
    </row>
    <row r="80" spans="1:19" ht="29.25" customHeight="1" x14ac:dyDescent="0.2">
      <c r="A80" s="53"/>
      <c r="B80" s="332"/>
      <c r="C80" s="235"/>
      <c r="D80" s="353"/>
      <c r="E80" s="226"/>
      <c r="F80" s="222"/>
      <c r="G80" s="314"/>
      <c r="H80" s="315"/>
      <c r="I80" s="315"/>
      <c r="J80" s="315"/>
      <c r="K80" s="315"/>
      <c r="L80" s="311"/>
      <c r="M80" s="30" t="s">
        <v>283</v>
      </c>
      <c r="N80" s="36" t="s">
        <v>292</v>
      </c>
      <c r="O80" s="4" t="s">
        <v>64</v>
      </c>
      <c r="P80" s="27">
        <v>2</v>
      </c>
      <c r="Q80" s="27">
        <v>2</v>
      </c>
      <c r="R80" s="27">
        <v>2</v>
      </c>
      <c r="S80" s="127"/>
    </row>
    <row r="81" spans="1:19" ht="19.5" customHeight="1" x14ac:dyDescent="0.2">
      <c r="A81" s="53"/>
      <c r="B81" s="332"/>
      <c r="C81" s="185"/>
      <c r="D81" s="186"/>
      <c r="E81" s="184"/>
      <c r="F81" s="183"/>
      <c r="G81" s="181"/>
      <c r="H81" s="191"/>
      <c r="I81" s="203"/>
      <c r="J81" s="191"/>
      <c r="K81" s="191"/>
      <c r="L81" s="182"/>
      <c r="M81" s="30"/>
      <c r="N81" s="36"/>
      <c r="O81" s="4"/>
      <c r="P81" s="27"/>
      <c r="Q81" s="27"/>
      <c r="R81" s="27"/>
      <c r="S81" s="127"/>
    </row>
    <row r="82" spans="1:19" ht="16.5" customHeight="1" x14ac:dyDescent="0.2">
      <c r="A82" s="53"/>
      <c r="B82" s="332"/>
      <c r="C82" s="267" t="s">
        <v>72</v>
      </c>
      <c r="D82" s="84">
        <v>301537230</v>
      </c>
      <c r="E82" s="86" t="s">
        <v>20</v>
      </c>
      <c r="F82" s="84" t="s">
        <v>57</v>
      </c>
      <c r="G82" s="92">
        <v>1.7</v>
      </c>
      <c r="H82" s="105">
        <v>40</v>
      </c>
      <c r="I82" s="202">
        <v>20</v>
      </c>
      <c r="J82" s="105">
        <v>20</v>
      </c>
      <c r="K82" s="105">
        <v>20</v>
      </c>
      <c r="L82" s="31" t="s">
        <v>57</v>
      </c>
      <c r="M82" s="33"/>
      <c r="N82" s="33"/>
      <c r="O82" s="26"/>
      <c r="P82" s="76"/>
      <c r="Q82" s="76"/>
      <c r="R82" s="76"/>
      <c r="S82" s="128"/>
    </row>
    <row r="83" spans="1:19" ht="12.75" x14ac:dyDescent="0.2">
      <c r="A83" s="53"/>
      <c r="B83" s="332"/>
      <c r="C83" s="375"/>
      <c r="D83" s="31">
        <v>301537230</v>
      </c>
      <c r="E83" s="32" t="s">
        <v>22</v>
      </c>
      <c r="F83" s="31" t="s">
        <v>57</v>
      </c>
      <c r="G83" s="92">
        <v>896.1</v>
      </c>
      <c r="H83" s="104">
        <v>878.4</v>
      </c>
      <c r="I83" s="202">
        <v>979.4</v>
      </c>
      <c r="J83" s="104">
        <v>1067.5</v>
      </c>
      <c r="K83" s="105">
        <v>1163.5999999999999</v>
      </c>
      <c r="L83" s="31" t="s">
        <v>57</v>
      </c>
      <c r="M83" s="33"/>
      <c r="N83" s="33"/>
      <c r="O83" s="26"/>
      <c r="P83" s="76"/>
      <c r="Q83" s="76"/>
      <c r="R83" s="76"/>
      <c r="S83" s="128"/>
    </row>
    <row r="84" spans="1:19" ht="18" customHeight="1" x14ac:dyDescent="0.2">
      <c r="A84" s="53"/>
      <c r="B84" s="332"/>
      <c r="C84" s="267"/>
      <c r="D84" s="327" t="s">
        <v>56</v>
      </c>
      <c r="E84" s="328"/>
      <c r="F84" s="230"/>
      <c r="G84" s="34">
        <f>SUM(G82:G83)</f>
        <v>897.80000000000007</v>
      </c>
      <c r="H84" s="34">
        <f t="shared" ref="H84:K84" si="35">SUM(H82:H83)</f>
        <v>918.4</v>
      </c>
      <c r="I84" s="197">
        <f t="shared" si="35"/>
        <v>999.4</v>
      </c>
      <c r="J84" s="34">
        <f t="shared" si="35"/>
        <v>1087.5</v>
      </c>
      <c r="K84" s="34">
        <f t="shared" si="35"/>
        <v>1183.5999999999999</v>
      </c>
      <c r="L84" s="47" t="s">
        <v>57</v>
      </c>
      <c r="M84" s="35" t="s">
        <v>57</v>
      </c>
      <c r="N84" s="35" t="s">
        <v>57</v>
      </c>
      <c r="O84" s="35" t="s">
        <v>57</v>
      </c>
      <c r="P84" s="35" t="s">
        <v>57</v>
      </c>
      <c r="Q84" s="35" t="s">
        <v>57</v>
      </c>
      <c r="R84" s="35" t="s">
        <v>57</v>
      </c>
      <c r="S84" s="216">
        <f>(I84-G84)/G84</f>
        <v>0.1131655157050567</v>
      </c>
    </row>
    <row r="85" spans="1:19" ht="71.25" customHeight="1" x14ac:dyDescent="0.2">
      <c r="A85" s="53"/>
      <c r="B85" s="332"/>
      <c r="C85" s="167" t="s">
        <v>73</v>
      </c>
      <c r="D85" s="272" t="s">
        <v>190</v>
      </c>
      <c r="E85" s="272"/>
      <c r="F85" s="47" t="s">
        <v>39</v>
      </c>
      <c r="G85" s="390"/>
      <c r="H85" s="391"/>
      <c r="I85" s="391"/>
      <c r="J85" s="391"/>
      <c r="K85" s="391"/>
      <c r="L85" s="31" t="s">
        <v>57</v>
      </c>
      <c r="M85" s="159" t="s">
        <v>197</v>
      </c>
      <c r="N85" s="159" t="s">
        <v>259</v>
      </c>
      <c r="O85" s="4" t="s">
        <v>17</v>
      </c>
      <c r="P85" s="27">
        <v>33.6</v>
      </c>
      <c r="Q85" s="27">
        <v>33.6</v>
      </c>
      <c r="R85" s="27">
        <v>33.6</v>
      </c>
      <c r="S85" s="127"/>
    </row>
    <row r="86" spans="1:19" ht="12.75" x14ac:dyDescent="0.2">
      <c r="A86" s="53"/>
      <c r="B86" s="332"/>
      <c r="C86" s="227" t="s">
        <v>73</v>
      </c>
      <c r="D86" s="31">
        <v>188714469</v>
      </c>
      <c r="E86" s="32" t="s">
        <v>22</v>
      </c>
      <c r="F86" s="31" t="s">
        <v>57</v>
      </c>
      <c r="G86" s="92">
        <v>3.6</v>
      </c>
      <c r="H86" s="92">
        <v>5</v>
      </c>
      <c r="I86" s="196">
        <v>3.6</v>
      </c>
      <c r="J86" s="92">
        <v>3.9</v>
      </c>
      <c r="K86" s="91">
        <v>3.9</v>
      </c>
      <c r="L86" s="31" t="s">
        <v>57</v>
      </c>
      <c r="M86" s="33"/>
      <c r="N86" s="33"/>
      <c r="O86" s="26"/>
      <c r="P86" s="76"/>
      <c r="Q86" s="76"/>
      <c r="R86" s="76"/>
      <c r="S86" s="128"/>
    </row>
    <row r="87" spans="1:19" ht="18" customHeight="1" x14ac:dyDescent="0.2">
      <c r="A87" s="53"/>
      <c r="B87" s="332"/>
      <c r="C87" s="228"/>
      <c r="D87" s="327" t="s">
        <v>56</v>
      </c>
      <c r="E87" s="328"/>
      <c r="F87" s="230"/>
      <c r="G87" s="34">
        <f>SUM(G86:G86)</f>
        <v>3.6</v>
      </c>
      <c r="H87" s="34">
        <f t="shared" ref="H87" si="36">SUM(H86:H86)</f>
        <v>5</v>
      </c>
      <c r="I87" s="197">
        <f t="shared" ref="I87" si="37">SUM(I86:I86)</f>
        <v>3.6</v>
      </c>
      <c r="J87" s="34">
        <f t="shared" ref="J87" si="38">SUM(J86:J86)</f>
        <v>3.9</v>
      </c>
      <c r="K87" s="34">
        <f t="shared" ref="K87" si="39">SUM(K86:K86)</f>
        <v>3.9</v>
      </c>
      <c r="L87" s="47" t="s">
        <v>57</v>
      </c>
      <c r="M87" s="35" t="s">
        <v>57</v>
      </c>
      <c r="N87" s="35" t="s">
        <v>57</v>
      </c>
      <c r="O87" s="35" t="s">
        <v>57</v>
      </c>
      <c r="P87" s="35" t="s">
        <v>57</v>
      </c>
      <c r="Q87" s="35" t="s">
        <v>57</v>
      </c>
      <c r="R87" s="35" t="s">
        <v>57</v>
      </c>
      <c r="S87" s="216">
        <f>(I87-G87)/G87</f>
        <v>0</v>
      </c>
    </row>
    <row r="88" spans="1:19" ht="25.5" customHeight="1" x14ac:dyDescent="0.2">
      <c r="A88" s="53"/>
      <c r="B88" s="332"/>
      <c r="C88" s="167" t="s">
        <v>79</v>
      </c>
      <c r="D88" s="242" t="s">
        <v>191</v>
      </c>
      <c r="E88" s="242"/>
      <c r="F88" s="47" t="s">
        <v>39</v>
      </c>
      <c r="G88" s="356"/>
      <c r="H88" s="357"/>
      <c r="I88" s="357"/>
      <c r="J88" s="357"/>
      <c r="K88" s="357"/>
      <c r="L88" s="31" t="s">
        <v>57</v>
      </c>
      <c r="M88" s="164" t="s">
        <v>198</v>
      </c>
      <c r="N88" s="164" t="s">
        <v>219</v>
      </c>
      <c r="O88" s="160" t="s">
        <v>18</v>
      </c>
      <c r="P88" s="165">
        <v>15</v>
      </c>
      <c r="Q88" s="165">
        <v>15</v>
      </c>
      <c r="R88" s="165">
        <v>15</v>
      </c>
      <c r="S88" s="127"/>
    </row>
    <row r="89" spans="1:19" ht="12.75" x14ac:dyDescent="0.2">
      <c r="A89" s="53"/>
      <c r="B89" s="332"/>
      <c r="C89" s="227" t="s">
        <v>79</v>
      </c>
      <c r="D89" s="31">
        <v>188714469</v>
      </c>
      <c r="E89" s="32" t="s">
        <v>22</v>
      </c>
      <c r="F89" s="31" t="s">
        <v>57</v>
      </c>
      <c r="G89" s="92">
        <v>224.2</v>
      </c>
      <c r="H89" s="92">
        <v>185.5</v>
      </c>
      <c r="I89" s="196">
        <v>225.8</v>
      </c>
      <c r="J89" s="92">
        <v>237.1</v>
      </c>
      <c r="K89" s="91">
        <v>248.9</v>
      </c>
      <c r="L89" s="31" t="s">
        <v>57</v>
      </c>
      <c r="M89" s="33"/>
      <c r="N89" s="33"/>
      <c r="O89" s="26"/>
      <c r="P89" s="76"/>
      <c r="Q89" s="76"/>
      <c r="R89" s="76"/>
      <c r="S89" s="128"/>
    </row>
    <row r="90" spans="1:19" ht="18" customHeight="1" x14ac:dyDescent="0.2">
      <c r="A90" s="53"/>
      <c r="B90" s="332"/>
      <c r="C90" s="228"/>
      <c r="D90" s="327" t="s">
        <v>56</v>
      </c>
      <c r="E90" s="328"/>
      <c r="F90" s="230"/>
      <c r="G90" s="34">
        <f>SUM(G89:G89)</f>
        <v>224.2</v>
      </c>
      <c r="H90" s="34">
        <f t="shared" ref="H90" si="40">SUM(H89:H89)</f>
        <v>185.5</v>
      </c>
      <c r="I90" s="197">
        <f t="shared" ref="I90" si="41">SUM(I89:I89)</f>
        <v>225.8</v>
      </c>
      <c r="J90" s="34">
        <f t="shared" ref="J90" si="42">SUM(J89:J89)</f>
        <v>237.1</v>
      </c>
      <c r="K90" s="34">
        <f t="shared" ref="K90" si="43">SUM(K89:K89)</f>
        <v>248.9</v>
      </c>
      <c r="L90" s="47" t="s">
        <v>57</v>
      </c>
      <c r="M90" s="35" t="s">
        <v>57</v>
      </c>
      <c r="N90" s="35" t="s">
        <v>57</v>
      </c>
      <c r="O90" s="35" t="s">
        <v>57</v>
      </c>
      <c r="P90" s="35" t="s">
        <v>57</v>
      </c>
      <c r="Q90" s="35" t="s">
        <v>57</v>
      </c>
      <c r="R90" s="35" t="s">
        <v>57</v>
      </c>
      <c r="S90" s="216">
        <f>(I90-G90)/G90</f>
        <v>7.1364852809992097E-3</v>
      </c>
    </row>
    <row r="91" spans="1:19" ht="25.5" customHeight="1" x14ac:dyDescent="0.2">
      <c r="A91" s="53"/>
      <c r="B91" s="332"/>
      <c r="C91" s="233" t="s">
        <v>80</v>
      </c>
      <c r="D91" s="272" t="s">
        <v>192</v>
      </c>
      <c r="E91" s="224"/>
      <c r="F91" s="221" t="s">
        <v>39</v>
      </c>
      <c r="G91" s="312"/>
      <c r="H91" s="313"/>
      <c r="I91" s="313"/>
      <c r="J91" s="313"/>
      <c r="K91" s="313"/>
      <c r="L91" s="306" t="s">
        <v>57</v>
      </c>
      <c r="M91" s="30" t="s">
        <v>199</v>
      </c>
      <c r="N91" s="83" t="s">
        <v>201</v>
      </c>
      <c r="O91" s="4" t="s">
        <v>166</v>
      </c>
      <c r="P91" s="27">
        <v>44517.4</v>
      </c>
      <c r="Q91" s="27">
        <v>44517.4</v>
      </c>
      <c r="R91" s="27">
        <v>44517.4</v>
      </c>
      <c r="S91" s="127"/>
    </row>
    <row r="92" spans="1:19" ht="25.5" x14ac:dyDescent="0.2">
      <c r="A92" s="53"/>
      <c r="B92" s="332"/>
      <c r="C92" s="234"/>
      <c r="D92" s="273"/>
      <c r="E92" s="352"/>
      <c r="F92" s="236"/>
      <c r="G92" s="322"/>
      <c r="H92" s="323"/>
      <c r="I92" s="323"/>
      <c r="J92" s="323"/>
      <c r="K92" s="323"/>
      <c r="L92" s="307"/>
      <c r="M92" s="30" t="s">
        <v>200</v>
      </c>
      <c r="N92" s="56" t="s">
        <v>82</v>
      </c>
      <c r="O92" s="4" t="s">
        <v>18</v>
      </c>
      <c r="P92" s="27">
        <v>25</v>
      </c>
      <c r="Q92" s="27">
        <v>25</v>
      </c>
      <c r="R92" s="27">
        <v>25</v>
      </c>
      <c r="S92" s="127"/>
    </row>
    <row r="93" spans="1:19" ht="13.5" customHeight="1" x14ac:dyDescent="0.2">
      <c r="A93" s="53"/>
      <c r="B93" s="332"/>
      <c r="C93" s="235"/>
      <c r="D93" s="353"/>
      <c r="E93" s="226"/>
      <c r="F93" s="222"/>
      <c r="G93" s="314"/>
      <c r="H93" s="315"/>
      <c r="I93" s="315"/>
      <c r="J93" s="315"/>
      <c r="K93" s="315"/>
      <c r="L93" s="307"/>
      <c r="M93" s="30" t="s">
        <v>205</v>
      </c>
      <c r="N93" s="56" t="s">
        <v>83</v>
      </c>
      <c r="O93" s="4" t="s">
        <v>167</v>
      </c>
      <c r="P93" s="27">
        <v>20</v>
      </c>
      <c r="Q93" s="27">
        <v>20</v>
      </c>
      <c r="R93" s="27">
        <v>20</v>
      </c>
      <c r="S93" s="127"/>
    </row>
    <row r="94" spans="1:19" ht="12.75" x14ac:dyDescent="0.2">
      <c r="A94" s="53"/>
      <c r="B94" s="332"/>
      <c r="C94" s="267" t="s">
        <v>80</v>
      </c>
      <c r="D94" s="31">
        <v>188714469</v>
      </c>
      <c r="E94" s="32" t="s">
        <v>22</v>
      </c>
      <c r="F94" s="31" t="s">
        <v>57</v>
      </c>
      <c r="G94" s="92">
        <v>162</v>
      </c>
      <c r="H94" s="105">
        <v>160</v>
      </c>
      <c r="I94" s="202">
        <v>162</v>
      </c>
      <c r="J94" s="105">
        <v>165</v>
      </c>
      <c r="K94" s="105">
        <v>165</v>
      </c>
      <c r="L94" s="31" t="s">
        <v>57</v>
      </c>
      <c r="M94" s="33"/>
      <c r="N94" s="33"/>
      <c r="O94" s="26"/>
      <c r="P94" s="76"/>
      <c r="Q94" s="76"/>
      <c r="R94" s="76"/>
      <c r="S94" s="128"/>
    </row>
    <row r="95" spans="1:19" ht="18" customHeight="1" x14ac:dyDescent="0.2">
      <c r="A95" s="53"/>
      <c r="B95" s="332"/>
      <c r="C95" s="267"/>
      <c r="D95" s="229" t="s">
        <v>56</v>
      </c>
      <c r="E95" s="230"/>
      <c r="F95" s="230"/>
      <c r="G95" s="34">
        <f>SUM(G94:G94)</f>
        <v>162</v>
      </c>
      <c r="H95" s="34">
        <f t="shared" ref="H95" si="44">SUM(H94:H94)</f>
        <v>160</v>
      </c>
      <c r="I95" s="197">
        <f t="shared" ref="I95" si="45">SUM(I94:I94)</f>
        <v>162</v>
      </c>
      <c r="J95" s="34">
        <f t="shared" ref="J95" si="46">SUM(J94:J94)</f>
        <v>165</v>
      </c>
      <c r="K95" s="34">
        <f t="shared" ref="K95" si="47">SUM(K94:K94)</f>
        <v>165</v>
      </c>
      <c r="L95" s="47" t="s">
        <v>57</v>
      </c>
      <c r="M95" s="35" t="s">
        <v>57</v>
      </c>
      <c r="N95" s="35" t="s">
        <v>57</v>
      </c>
      <c r="O95" s="35" t="s">
        <v>57</v>
      </c>
      <c r="P95" s="35" t="s">
        <v>57</v>
      </c>
      <c r="Q95" s="35" t="s">
        <v>57</v>
      </c>
      <c r="R95" s="35" t="s">
        <v>57</v>
      </c>
      <c r="S95" s="216">
        <f>(I95-G95)/G95</f>
        <v>0</v>
      </c>
    </row>
    <row r="96" spans="1:19" ht="40.5" customHeight="1" x14ac:dyDescent="0.2">
      <c r="A96" s="53"/>
      <c r="B96" s="332"/>
      <c r="C96" s="54" t="s">
        <v>81</v>
      </c>
      <c r="D96" s="272" t="s">
        <v>193</v>
      </c>
      <c r="E96" s="272"/>
      <c r="F96" s="169" t="s">
        <v>39</v>
      </c>
      <c r="G96" s="316"/>
      <c r="H96" s="317"/>
      <c r="I96" s="317"/>
      <c r="J96" s="317"/>
      <c r="K96" s="317"/>
      <c r="L96" s="31" t="s">
        <v>57</v>
      </c>
      <c r="M96" s="30" t="s">
        <v>202</v>
      </c>
      <c r="N96" s="30" t="s">
        <v>69</v>
      </c>
      <c r="O96" s="4" t="s">
        <v>18</v>
      </c>
      <c r="P96" s="27">
        <v>500</v>
      </c>
      <c r="Q96" s="27">
        <v>500</v>
      </c>
      <c r="R96" s="27">
        <v>500</v>
      </c>
      <c r="S96" s="127"/>
    </row>
    <row r="97" spans="1:19" ht="12.75" x14ac:dyDescent="0.2">
      <c r="A97" s="53"/>
      <c r="B97" s="332"/>
      <c r="C97" s="227" t="s">
        <v>81</v>
      </c>
      <c r="D97" s="31">
        <v>188714469</v>
      </c>
      <c r="E97" s="32" t="s">
        <v>22</v>
      </c>
      <c r="F97" s="31" t="s">
        <v>57</v>
      </c>
      <c r="G97" s="92">
        <v>27.7</v>
      </c>
      <c r="H97" s="92">
        <v>28.5</v>
      </c>
      <c r="I97" s="196">
        <v>27.7</v>
      </c>
      <c r="J97" s="92">
        <v>29.9</v>
      </c>
      <c r="K97" s="91">
        <v>30.6</v>
      </c>
      <c r="L97" s="31" t="s">
        <v>57</v>
      </c>
      <c r="M97" s="33"/>
      <c r="N97" s="33"/>
      <c r="O97" s="26"/>
      <c r="P97" s="76"/>
      <c r="Q97" s="76"/>
      <c r="R97" s="76"/>
      <c r="S97" s="128"/>
    </row>
    <row r="98" spans="1:19" ht="12.75" x14ac:dyDescent="0.2">
      <c r="A98" s="53"/>
      <c r="B98" s="332"/>
      <c r="C98" s="228"/>
      <c r="D98" s="327" t="s">
        <v>56</v>
      </c>
      <c r="E98" s="328"/>
      <c r="F98" s="230"/>
      <c r="G98" s="34">
        <f>SUM(G97:G97)</f>
        <v>27.7</v>
      </c>
      <c r="H98" s="34">
        <f t="shared" ref="H98" si="48">SUM(H97:H97)</f>
        <v>28.5</v>
      </c>
      <c r="I98" s="197">
        <f t="shared" ref="I98" si="49">SUM(I97:I97)</f>
        <v>27.7</v>
      </c>
      <c r="J98" s="34">
        <f t="shared" ref="J98" si="50">SUM(J97:J97)</f>
        <v>29.9</v>
      </c>
      <c r="K98" s="34">
        <f t="shared" ref="K98" si="51">SUM(K97:K97)</f>
        <v>30.6</v>
      </c>
      <c r="L98" s="47" t="s">
        <v>57</v>
      </c>
      <c r="M98" s="35" t="s">
        <v>57</v>
      </c>
      <c r="N98" s="35" t="s">
        <v>57</v>
      </c>
      <c r="O98" s="35" t="s">
        <v>57</v>
      </c>
      <c r="P98" s="35" t="s">
        <v>57</v>
      </c>
      <c r="Q98" s="35" t="s">
        <v>57</v>
      </c>
      <c r="R98" s="35" t="s">
        <v>57</v>
      </c>
      <c r="S98" s="216">
        <f>(I98-G98)/G98</f>
        <v>0</v>
      </c>
    </row>
    <row r="99" spans="1:19" ht="18" customHeight="1" x14ac:dyDescent="0.2">
      <c r="A99" s="53"/>
      <c r="B99" s="332"/>
      <c r="C99" s="167" t="s">
        <v>84</v>
      </c>
      <c r="D99" s="242" t="s">
        <v>194</v>
      </c>
      <c r="E99" s="242"/>
      <c r="F99" s="47" t="s">
        <v>39</v>
      </c>
      <c r="G99" s="356"/>
      <c r="H99" s="357"/>
      <c r="I99" s="357"/>
      <c r="J99" s="357"/>
      <c r="K99" s="357"/>
      <c r="L99" s="31" t="s">
        <v>57</v>
      </c>
      <c r="M99" s="30" t="s">
        <v>203</v>
      </c>
      <c r="N99" s="30" t="s">
        <v>86</v>
      </c>
      <c r="O99" s="4" t="s">
        <v>18</v>
      </c>
      <c r="P99" s="27">
        <v>5</v>
      </c>
      <c r="Q99" s="27">
        <v>5</v>
      </c>
      <c r="R99" s="27">
        <v>5</v>
      </c>
      <c r="S99" s="127"/>
    </row>
    <row r="100" spans="1:19" ht="12.75" x14ac:dyDescent="0.2">
      <c r="A100" s="53"/>
      <c r="B100" s="332"/>
      <c r="C100" s="227" t="s">
        <v>84</v>
      </c>
      <c r="D100" s="31">
        <v>188714469</v>
      </c>
      <c r="E100" s="32" t="s">
        <v>22</v>
      </c>
      <c r="F100" s="31" t="s">
        <v>57</v>
      </c>
      <c r="G100" s="156">
        <v>25.4</v>
      </c>
      <c r="H100" s="92">
        <v>26.4</v>
      </c>
      <c r="I100" s="196">
        <v>22</v>
      </c>
      <c r="J100" s="92">
        <v>24</v>
      </c>
      <c r="K100" s="91">
        <v>26.7</v>
      </c>
      <c r="L100" s="31" t="s">
        <v>57</v>
      </c>
      <c r="M100" s="33"/>
      <c r="N100" s="33"/>
      <c r="O100" s="26"/>
      <c r="P100" s="76"/>
      <c r="Q100" s="76"/>
      <c r="R100" s="76"/>
      <c r="S100" s="128"/>
    </row>
    <row r="101" spans="1:19" ht="18" customHeight="1" x14ac:dyDescent="0.2">
      <c r="A101" s="53"/>
      <c r="B101" s="332"/>
      <c r="C101" s="228"/>
      <c r="D101" s="327" t="s">
        <v>56</v>
      </c>
      <c r="E101" s="328"/>
      <c r="F101" s="230"/>
      <c r="G101" s="34">
        <f>SUM(G100:G100)</f>
        <v>25.4</v>
      </c>
      <c r="H101" s="34">
        <f t="shared" ref="H101" si="52">SUM(H100:H100)</f>
        <v>26.4</v>
      </c>
      <c r="I101" s="197">
        <f t="shared" ref="I101" si="53">SUM(I100:I100)</f>
        <v>22</v>
      </c>
      <c r="J101" s="34">
        <f t="shared" ref="J101" si="54">SUM(J100:J100)</f>
        <v>24</v>
      </c>
      <c r="K101" s="34">
        <f t="shared" ref="K101" si="55">SUM(K100:K100)</f>
        <v>26.7</v>
      </c>
      <c r="L101" s="47" t="s">
        <v>57</v>
      </c>
      <c r="M101" s="35" t="s">
        <v>57</v>
      </c>
      <c r="N101" s="35" t="s">
        <v>57</v>
      </c>
      <c r="O101" s="35" t="s">
        <v>57</v>
      </c>
      <c r="P101" s="35" t="s">
        <v>57</v>
      </c>
      <c r="Q101" s="35" t="s">
        <v>57</v>
      </c>
      <c r="R101" s="35" t="s">
        <v>57</v>
      </c>
      <c r="S101" s="216">
        <f>(I101-G101)/G101</f>
        <v>-0.13385826771653539</v>
      </c>
    </row>
    <row r="102" spans="1:19" ht="80.25" customHeight="1" x14ac:dyDescent="0.2">
      <c r="A102" s="53"/>
      <c r="B102" s="332"/>
      <c r="C102" s="167" t="s">
        <v>85</v>
      </c>
      <c r="D102" s="242" t="s">
        <v>195</v>
      </c>
      <c r="E102" s="242"/>
      <c r="F102" s="47" t="s">
        <v>39</v>
      </c>
      <c r="G102" s="392"/>
      <c r="H102" s="392"/>
      <c r="I102" s="392"/>
      <c r="J102" s="392"/>
      <c r="K102" s="392"/>
      <c r="L102" s="31" t="s">
        <v>57</v>
      </c>
      <c r="M102" s="30" t="s">
        <v>204</v>
      </c>
      <c r="N102" s="30" t="s">
        <v>87</v>
      </c>
      <c r="O102" s="158" t="s">
        <v>18</v>
      </c>
      <c r="P102" s="158">
        <v>5</v>
      </c>
      <c r="Q102" s="158">
        <v>5</v>
      </c>
      <c r="R102" s="158">
        <v>5</v>
      </c>
      <c r="S102" s="187"/>
    </row>
    <row r="103" spans="1:19" ht="12.75" x14ac:dyDescent="0.2">
      <c r="A103" s="53"/>
      <c r="B103" s="332"/>
      <c r="C103" s="227" t="s">
        <v>85</v>
      </c>
      <c r="D103" s="31">
        <v>188714469</v>
      </c>
      <c r="E103" s="32" t="s">
        <v>22</v>
      </c>
      <c r="F103" s="31" t="s">
        <v>57</v>
      </c>
      <c r="G103" s="156">
        <v>23.326000000000001</v>
      </c>
      <c r="H103" s="92">
        <v>23</v>
      </c>
      <c r="I103" s="196">
        <v>24</v>
      </c>
      <c r="J103" s="92">
        <v>25.3</v>
      </c>
      <c r="K103" s="91">
        <v>27.8</v>
      </c>
      <c r="L103" s="31" t="s">
        <v>57</v>
      </c>
      <c r="M103" s="33"/>
      <c r="N103" s="33"/>
      <c r="O103" s="26"/>
      <c r="P103" s="76"/>
      <c r="Q103" s="76"/>
      <c r="R103" s="76"/>
      <c r="S103" s="128"/>
    </row>
    <row r="104" spans="1:19" ht="22.5" customHeight="1" x14ac:dyDescent="0.2">
      <c r="A104" s="53"/>
      <c r="B104" s="332"/>
      <c r="C104" s="228"/>
      <c r="D104" s="327" t="s">
        <v>56</v>
      </c>
      <c r="E104" s="328"/>
      <c r="F104" s="230"/>
      <c r="G104" s="34">
        <f>SUM(G103:G103)</f>
        <v>23.326000000000001</v>
      </c>
      <c r="H104" s="34">
        <f t="shared" ref="H104" si="56">SUM(H103:H103)</f>
        <v>23</v>
      </c>
      <c r="I104" s="197">
        <f t="shared" ref="I104" si="57">SUM(I103:I103)</f>
        <v>24</v>
      </c>
      <c r="J104" s="34">
        <f t="shared" ref="J104" si="58">SUM(J103:J103)</f>
        <v>25.3</v>
      </c>
      <c r="K104" s="34">
        <f t="shared" ref="K104" si="59">SUM(K103:K103)</f>
        <v>27.8</v>
      </c>
      <c r="L104" s="47" t="s">
        <v>57</v>
      </c>
      <c r="M104" s="35" t="s">
        <v>57</v>
      </c>
      <c r="N104" s="35" t="s">
        <v>57</v>
      </c>
      <c r="O104" s="35" t="s">
        <v>57</v>
      </c>
      <c r="P104" s="35" t="s">
        <v>57</v>
      </c>
      <c r="Q104" s="35" t="s">
        <v>57</v>
      </c>
      <c r="R104" s="35" t="s">
        <v>57</v>
      </c>
      <c r="S104" s="216">
        <f>(I104-G104)/G104</f>
        <v>2.8894795507159371E-2</v>
      </c>
    </row>
    <row r="105" spans="1:19" ht="77.25" customHeight="1" x14ac:dyDescent="0.2">
      <c r="A105" s="53"/>
      <c r="B105" s="52"/>
      <c r="C105" s="233" t="s">
        <v>273</v>
      </c>
      <c r="D105" s="376" t="s">
        <v>278</v>
      </c>
      <c r="E105" s="377"/>
      <c r="F105" s="237" t="s">
        <v>39</v>
      </c>
      <c r="G105" s="380"/>
      <c r="H105" s="381"/>
      <c r="I105" s="381"/>
      <c r="J105" s="381"/>
      <c r="K105" s="382"/>
      <c r="L105" s="237" t="s">
        <v>57</v>
      </c>
      <c r="M105" s="158" t="s">
        <v>274</v>
      </c>
      <c r="N105" s="158" t="s">
        <v>279</v>
      </c>
      <c r="O105" s="158" t="s">
        <v>18</v>
      </c>
      <c r="P105" s="158">
        <v>24</v>
      </c>
      <c r="Q105" s="158">
        <v>24</v>
      </c>
      <c r="R105" s="158">
        <v>24</v>
      </c>
      <c r="S105" s="188"/>
    </row>
    <row r="106" spans="1:19" ht="29.25" customHeight="1" x14ac:dyDescent="0.2">
      <c r="A106" s="53"/>
      <c r="B106" s="52"/>
      <c r="C106" s="235"/>
      <c r="D106" s="378"/>
      <c r="E106" s="379"/>
      <c r="F106" s="239"/>
      <c r="G106" s="383"/>
      <c r="H106" s="384"/>
      <c r="I106" s="384"/>
      <c r="J106" s="384"/>
      <c r="K106" s="385"/>
      <c r="L106" s="239"/>
      <c r="M106" s="158" t="s">
        <v>275</v>
      </c>
      <c r="N106" s="189" t="s">
        <v>281</v>
      </c>
      <c r="O106" s="158" t="s">
        <v>18</v>
      </c>
      <c r="P106" s="158">
        <v>12</v>
      </c>
      <c r="Q106" s="158">
        <v>15</v>
      </c>
      <c r="R106" s="158">
        <v>20</v>
      </c>
      <c r="S106" s="188"/>
    </row>
    <row r="107" spans="1:19" ht="18" customHeight="1" x14ac:dyDescent="0.2">
      <c r="A107" s="53"/>
      <c r="B107" s="52"/>
      <c r="C107" s="152" t="s">
        <v>273</v>
      </c>
      <c r="D107" s="31">
        <v>188714469</v>
      </c>
      <c r="E107" s="31" t="s">
        <v>22</v>
      </c>
      <c r="F107" s="31" t="s">
        <v>57</v>
      </c>
      <c r="G107" s="157">
        <v>0</v>
      </c>
      <c r="H107" s="157"/>
      <c r="I107" s="204">
        <v>43.896000000000001</v>
      </c>
      <c r="J107" s="157">
        <v>48.286000000000001</v>
      </c>
      <c r="K107" s="157">
        <v>53.115000000000002</v>
      </c>
      <c r="L107" s="153" t="s">
        <v>57</v>
      </c>
      <c r="M107" s="35" t="s">
        <v>57</v>
      </c>
      <c r="N107" s="35" t="s">
        <v>57</v>
      </c>
      <c r="O107" s="35" t="s">
        <v>57</v>
      </c>
      <c r="P107" s="35" t="s">
        <v>57</v>
      </c>
      <c r="Q107" s="35" t="s">
        <v>57</v>
      </c>
      <c r="R107" s="35" t="s">
        <v>57</v>
      </c>
      <c r="S107" s="188"/>
    </row>
    <row r="108" spans="1:19" ht="18" customHeight="1" x14ac:dyDescent="0.2">
      <c r="A108" s="53"/>
      <c r="B108" s="52"/>
      <c r="C108" s="152"/>
      <c r="D108" s="229" t="s">
        <v>56</v>
      </c>
      <c r="E108" s="230"/>
      <c r="F108" s="230"/>
      <c r="G108" s="34">
        <f>SUM(G107)</f>
        <v>0</v>
      </c>
      <c r="H108" s="34"/>
      <c r="I108" s="197">
        <f>SUM(I107)</f>
        <v>43.896000000000001</v>
      </c>
      <c r="J108" s="34">
        <f>SUM(J107)</f>
        <v>48.286000000000001</v>
      </c>
      <c r="K108" s="34">
        <f>SUM(K107)</f>
        <v>53.115000000000002</v>
      </c>
      <c r="L108" s="153" t="s">
        <v>57</v>
      </c>
      <c r="M108" s="35" t="s">
        <v>57</v>
      </c>
      <c r="N108" s="35" t="s">
        <v>57</v>
      </c>
      <c r="O108" s="35" t="s">
        <v>57</v>
      </c>
      <c r="P108" s="35" t="s">
        <v>57</v>
      </c>
      <c r="Q108" s="35" t="s">
        <v>57</v>
      </c>
      <c r="R108" s="35" t="s">
        <v>57</v>
      </c>
      <c r="S108" s="216">
        <f>(I108-G108)/106</f>
        <v>0.41411320754716979</v>
      </c>
    </row>
    <row r="109" spans="1:19" ht="18" customHeight="1" x14ac:dyDescent="0.2">
      <c r="A109" s="59"/>
      <c r="B109" s="52" t="s">
        <v>16</v>
      </c>
      <c r="C109" s="259" t="s">
        <v>2</v>
      </c>
      <c r="D109" s="260"/>
      <c r="E109" s="260"/>
      <c r="F109" s="260"/>
      <c r="G109" s="60">
        <f>G108+G104+G101+G98+G95+G90+G87+G84+G75+G72+G69+G66+G61+G58+G55</f>
        <v>1448.626</v>
      </c>
      <c r="H109" s="60">
        <f t="shared" ref="H109" si="60">H104+H101+H98+H95+H90+H87+H84+H75+H72+H69+H66+H61+H58+H55</f>
        <v>1432.8999999999999</v>
      </c>
      <c r="I109" s="205">
        <f>I108+I104+I101+I98+I95+I90+I87+I84+I75+I72+I69+I66+I61+I58+I55</f>
        <v>1605.6960000000001</v>
      </c>
      <c r="J109" s="60">
        <f>J108+J104+J101+J98+J95+J90+J87+J84+J75+J72+J69+J66+J61+J58+J55</f>
        <v>1725.3859999999997</v>
      </c>
      <c r="K109" s="60">
        <f>K108+K104+K101+K98+K95+K90+K87+K84+K75+K72+K69+K66+K61+K58+K55</f>
        <v>1851.5149999999996</v>
      </c>
      <c r="L109" s="50" t="s">
        <v>57</v>
      </c>
      <c r="M109" s="50" t="s">
        <v>57</v>
      </c>
      <c r="N109" s="50" t="s">
        <v>57</v>
      </c>
      <c r="O109" s="50" t="s">
        <v>57</v>
      </c>
      <c r="P109" s="50" t="s">
        <v>57</v>
      </c>
      <c r="Q109" s="50" t="s">
        <v>57</v>
      </c>
      <c r="R109" s="50" t="s">
        <v>57</v>
      </c>
      <c r="S109" s="127"/>
    </row>
    <row r="110" spans="1:19" ht="35.25" customHeight="1" x14ac:dyDescent="0.2">
      <c r="A110" s="51" t="s">
        <v>0</v>
      </c>
      <c r="B110" s="61" t="s">
        <v>35</v>
      </c>
      <c r="C110" s="349" t="s">
        <v>88</v>
      </c>
      <c r="D110" s="349"/>
      <c r="E110" s="349"/>
      <c r="F110" s="111" t="s">
        <v>220</v>
      </c>
      <c r="G110" s="347"/>
      <c r="H110" s="348"/>
      <c r="I110" s="348"/>
      <c r="J110" s="348"/>
      <c r="K110" s="348"/>
      <c r="L110" s="116" t="s">
        <v>57</v>
      </c>
      <c r="M110" s="29" t="s">
        <v>89</v>
      </c>
      <c r="N110" s="29" t="s">
        <v>90</v>
      </c>
      <c r="O110" s="5" t="s">
        <v>17</v>
      </c>
      <c r="P110" s="75">
        <v>100</v>
      </c>
      <c r="Q110" s="75">
        <v>100</v>
      </c>
      <c r="R110" s="75">
        <v>100</v>
      </c>
      <c r="S110" s="127"/>
    </row>
    <row r="111" spans="1:19" ht="18" customHeight="1" x14ac:dyDescent="0.2">
      <c r="A111" s="53"/>
      <c r="B111" s="331" t="s">
        <v>35</v>
      </c>
      <c r="C111" s="62" t="s">
        <v>0</v>
      </c>
      <c r="D111" s="271" t="s">
        <v>91</v>
      </c>
      <c r="E111" s="271"/>
      <c r="F111" s="63" t="s">
        <v>39</v>
      </c>
      <c r="G111" s="356"/>
      <c r="H111" s="357"/>
      <c r="I111" s="357"/>
      <c r="J111" s="357"/>
      <c r="K111" s="357"/>
      <c r="L111" s="31" t="s">
        <v>57</v>
      </c>
      <c r="M111" s="64" t="s">
        <v>94</v>
      </c>
      <c r="N111" s="65" t="s">
        <v>92</v>
      </c>
      <c r="O111" s="8" t="s">
        <v>17</v>
      </c>
      <c r="P111" s="79">
        <v>100</v>
      </c>
      <c r="Q111" s="79">
        <v>100</v>
      </c>
      <c r="R111" s="79">
        <v>100</v>
      </c>
      <c r="S111" s="127"/>
    </row>
    <row r="112" spans="1:19" ht="12.75" x14ac:dyDescent="0.2">
      <c r="A112" s="53"/>
      <c r="B112" s="332"/>
      <c r="C112" s="267" t="s">
        <v>0</v>
      </c>
      <c r="D112" s="31">
        <v>188714469</v>
      </c>
      <c r="E112" s="32" t="s">
        <v>20</v>
      </c>
      <c r="F112" s="31" t="s">
        <v>57</v>
      </c>
      <c r="G112" s="92">
        <v>1456.4</v>
      </c>
      <c r="H112" s="92">
        <v>1456.4</v>
      </c>
      <c r="I112" s="196">
        <v>1721.7</v>
      </c>
      <c r="J112" s="92">
        <v>1750</v>
      </c>
      <c r="K112" s="91">
        <v>1470</v>
      </c>
      <c r="L112" s="31" t="s">
        <v>57</v>
      </c>
      <c r="M112" s="33"/>
      <c r="N112" s="33"/>
      <c r="O112" s="26"/>
      <c r="P112" s="76"/>
      <c r="Q112" s="76"/>
      <c r="R112" s="76"/>
      <c r="S112" s="128"/>
    </row>
    <row r="113" spans="1:19" ht="18" customHeight="1" x14ac:dyDescent="0.2">
      <c r="A113" s="53"/>
      <c r="B113" s="332"/>
      <c r="C113" s="267"/>
      <c r="D113" s="229" t="s">
        <v>56</v>
      </c>
      <c r="E113" s="230"/>
      <c r="F113" s="230"/>
      <c r="G113" s="34">
        <f t="shared" ref="G113:K113" si="61">SUM(G112:G112)</f>
        <v>1456.4</v>
      </c>
      <c r="H113" s="34">
        <f t="shared" si="61"/>
        <v>1456.4</v>
      </c>
      <c r="I113" s="197">
        <f t="shared" si="61"/>
        <v>1721.7</v>
      </c>
      <c r="J113" s="34">
        <f t="shared" si="61"/>
        <v>1750</v>
      </c>
      <c r="K113" s="34">
        <f t="shared" si="61"/>
        <v>1470</v>
      </c>
      <c r="L113" s="47" t="s">
        <v>57</v>
      </c>
      <c r="M113" s="35" t="s">
        <v>57</v>
      </c>
      <c r="N113" s="35" t="s">
        <v>57</v>
      </c>
      <c r="O113" s="35" t="s">
        <v>57</v>
      </c>
      <c r="P113" s="35" t="s">
        <v>57</v>
      </c>
      <c r="Q113" s="35" t="s">
        <v>57</v>
      </c>
      <c r="R113" s="35" t="s">
        <v>57</v>
      </c>
      <c r="S113" s="216">
        <f>(I113-G113)/G113</f>
        <v>0.1821614940950288</v>
      </c>
    </row>
    <row r="114" spans="1:19" ht="18" customHeight="1" x14ac:dyDescent="0.2">
      <c r="A114" s="53"/>
      <c r="B114" s="332"/>
      <c r="C114" s="54" t="s">
        <v>16</v>
      </c>
      <c r="D114" s="271" t="s">
        <v>97</v>
      </c>
      <c r="E114" s="271"/>
      <c r="F114" s="47" t="s">
        <v>39</v>
      </c>
      <c r="G114" s="356"/>
      <c r="H114" s="357"/>
      <c r="I114" s="357"/>
      <c r="J114" s="357"/>
      <c r="K114" s="357"/>
      <c r="L114" s="31" t="s">
        <v>57</v>
      </c>
      <c r="M114" s="64" t="s">
        <v>95</v>
      </c>
      <c r="N114" s="55" t="s">
        <v>93</v>
      </c>
      <c r="O114" s="4" t="s">
        <v>17</v>
      </c>
      <c r="P114" s="79">
        <v>100</v>
      </c>
      <c r="Q114" s="79">
        <v>100</v>
      </c>
      <c r="R114" s="79">
        <v>100</v>
      </c>
      <c r="S114" s="127"/>
    </row>
    <row r="115" spans="1:19" ht="12.75" x14ac:dyDescent="0.2">
      <c r="A115" s="53"/>
      <c r="B115" s="332"/>
      <c r="C115" s="227" t="s">
        <v>16</v>
      </c>
      <c r="D115" s="31">
        <v>188714469</v>
      </c>
      <c r="E115" s="32" t="s">
        <v>20</v>
      </c>
      <c r="F115" s="31" t="s">
        <v>57</v>
      </c>
      <c r="G115" s="92">
        <v>282</v>
      </c>
      <c r="H115" s="92">
        <v>367</v>
      </c>
      <c r="I115" s="196">
        <v>385</v>
      </c>
      <c r="J115" s="92">
        <v>250</v>
      </c>
      <c r="K115" s="91">
        <v>200</v>
      </c>
      <c r="L115" s="31" t="s">
        <v>57</v>
      </c>
      <c r="M115" s="33"/>
      <c r="N115" s="33"/>
      <c r="O115" s="26"/>
      <c r="P115" s="76"/>
      <c r="Q115" s="76"/>
      <c r="R115" s="76"/>
      <c r="S115" s="128"/>
    </row>
    <row r="116" spans="1:19" ht="18" customHeight="1" x14ac:dyDescent="0.2">
      <c r="A116" s="53"/>
      <c r="B116" s="332"/>
      <c r="C116" s="228"/>
      <c r="D116" s="327" t="s">
        <v>56</v>
      </c>
      <c r="E116" s="328"/>
      <c r="F116" s="230"/>
      <c r="G116" s="34">
        <f t="shared" ref="G116:K116" si="62">SUM(G115:G115)</f>
        <v>282</v>
      </c>
      <c r="H116" s="34">
        <f t="shared" si="62"/>
        <v>367</v>
      </c>
      <c r="I116" s="197">
        <f t="shared" si="62"/>
        <v>385</v>
      </c>
      <c r="J116" s="34">
        <f t="shared" si="62"/>
        <v>250</v>
      </c>
      <c r="K116" s="34">
        <f t="shared" si="62"/>
        <v>200</v>
      </c>
      <c r="L116" s="47" t="s">
        <v>57</v>
      </c>
      <c r="M116" s="35" t="s">
        <v>57</v>
      </c>
      <c r="N116" s="35" t="s">
        <v>57</v>
      </c>
      <c r="O116" s="35" t="s">
        <v>57</v>
      </c>
      <c r="P116" s="35" t="s">
        <v>57</v>
      </c>
      <c r="Q116" s="35" t="s">
        <v>57</v>
      </c>
      <c r="R116" s="35" t="s">
        <v>57</v>
      </c>
      <c r="S116" s="216">
        <f>(I116-G116)/G116</f>
        <v>0.36524822695035464</v>
      </c>
    </row>
    <row r="117" spans="1:19" ht="18" customHeight="1" x14ac:dyDescent="0.2">
      <c r="A117" s="53"/>
      <c r="B117" s="332"/>
      <c r="C117" s="54" t="s">
        <v>35</v>
      </c>
      <c r="D117" s="271" t="s">
        <v>276</v>
      </c>
      <c r="E117" s="271"/>
      <c r="F117" s="25" t="s">
        <v>39</v>
      </c>
      <c r="G117" s="407"/>
      <c r="H117" s="408"/>
      <c r="I117" s="408"/>
      <c r="J117" s="408"/>
      <c r="K117" s="408"/>
      <c r="L117" s="31" t="s">
        <v>57</v>
      </c>
      <c r="M117" s="64" t="s">
        <v>96</v>
      </c>
      <c r="N117" s="55" t="s">
        <v>280</v>
      </c>
      <c r="O117" s="4" t="s">
        <v>17</v>
      </c>
      <c r="P117" s="79">
        <v>0</v>
      </c>
      <c r="Q117" s="79">
        <v>0</v>
      </c>
      <c r="R117" s="79">
        <v>0</v>
      </c>
      <c r="S117" s="127"/>
    </row>
    <row r="118" spans="1:19" ht="12.75" x14ac:dyDescent="0.2">
      <c r="A118" s="53"/>
      <c r="B118" s="332"/>
      <c r="C118" s="227" t="s">
        <v>35</v>
      </c>
      <c r="D118" s="31">
        <v>188714469</v>
      </c>
      <c r="E118" s="32" t="s">
        <v>20</v>
      </c>
      <c r="F118" s="31" t="s">
        <v>57</v>
      </c>
      <c r="G118" s="92">
        <v>123.8</v>
      </c>
      <c r="H118" s="92">
        <v>26.9</v>
      </c>
      <c r="I118" s="196">
        <v>0</v>
      </c>
      <c r="J118" s="92">
        <v>0</v>
      </c>
      <c r="K118" s="91">
        <v>0</v>
      </c>
      <c r="L118" s="31" t="s">
        <v>57</v>
      </c>
      <c r="M118" s="33"/>
      <c r="N118" s="33"/>
      <c r="O118" s="26"/>
      <c r="P118" s="76"/>
      <c r="Q118" s="76"/>
      <c r="R118" s="76"/>
      <c r="S118" s="128"/>
    </row>
    <row r="119" spans="1:19" ht="18" customHeight="1" x14ac:dyDescent="0.2">
      <c r="A119" s="53"/>
      <c r="B119" s="332"/>
      <c r="C119" s="228"/>
      <c r="D119" s="229" t="s">
        <v>56</v>
      </c>
      <c r="E119" s="230"/>
      <c r="F119" s="230"/>
      <c r="G119" s="34">
        <f t="shared" ref="G119:K119" si="63">SUM(G118:G118)</f>
        <v>123.8</v>
      </c>
      <c r="H119" s="34">
        <f t="shared" si="63"/>
        <v>26.9</v>
      </c>
      <c r="I119" s="197">
        <f t="shared" si="63"/>
        <v>0</v>
      </c>
      <c r="J119" s="34">
        <f t="shared" si="63"/>
        <v>0</v>
      </c>
      <c r="K119" s="34">
        <f t="shared" si="63"/>
        <v>0</v>
      </c>
      <c r="L119" s="47" t="s">
        <v>57</v>
      </c>
      <c r="M119" s="35" t="s">
        <v>57</v>
      </c>
      <c r="N119" s="35" t="s">
        <v>57</v>
      </c>
      <c r="O119" s="35" t="s">
        <v>57</v>
      </c>
      <c r="P119" s="35" t="s">
        <v>57</v>
      </c>
      <c r="Q119" s="35" t="s">
        <v>57</v>
      </c>
      <c r="R119" s="35" t="s">
        <v>57</v>
      </c>
      <c r="S119" s="216">
        <f>(I119-G119)/G119</f>
        <v>-1</v>
      </c>
    </row>
    <row r="120" spans="1:19" ht="18" customHeight="1" x14ac:dyDescent="0.2">
      <c r="A120" s="59"/>
      <c r="B120" s="48" t="s">
        <v>35</v>
      </c>
      <c r="C120" s="269" t="s">
        <v>2</v>
      </c>
      <c r="D120" s="269"/>
      <c r="E120" s="269"/>
      <c r="F120" s="260"/>
      <c r="G120" s="66">
        <f>G113+G116+G119</f>
        <v>1862.2</v>
      </c>
      <c r="H120" s="66">
        <f t="shared" ref="H120:K120" si="64">H113+H116+H119</f>
        <v>1850.3000000000002</v>
      </c>
      <c r="I120" s="206">
        <f t="shared" si="64"/>
        <v>2106.6999999999998</v>
      </c>
      <c r="J120" s="66">
        <f t="shared" si="64"/>
        <v>2000</v>
      </c>
      <c r="K120" s="66">
        <f t="shared" si="64"/>
        <v>1670</v>
      </c>
      <c r="L120" s="50" t="s">
        <v>57</v>
      </c>
      <c r="M120" s="50" t="s">
        <v>57</v>
      </c>
      <c r="N120" s="50" t="s">
        <v>57</v>
      </c>
      <c r="O120" s="50" t="s">
        <v>57</v>
      </c>
      <c r="P120" s="50" t="s">
        <v>57</v>
      </c>
      <c r="Q120" s="50" t="s">
        <v>57</v>
      </c>
      <c r="R120" s="50" t="s">
        <v>57</v>
      </c>
      <c r="S120" s="127"/>
    </row>
    <row r="121" spans="1:19" ht="18.75" customHeight="1" x14ac:dyDescent="0.2">
      <c r="A121" s="51" t="s">
        <v>0</v>
      </c>
      <c r="B121" s="61" t="s">
        <v>51</v>
      </c>
      <c r="C121" s="350" t="s">
        <v>98</v>
      </c>
      <c r="D121" s="350"/>
      <c r="E121" s="350"/>
      <c r="F121" s="111" t="s">
        <v>220</v>
      </c>
      <c r="G121" s="386"/>
      <c r="H121" s="387"/>
      <c r="I121" s="387"/>
      <c r="J121" s="387"/>
      <c r="K121" s="387"/>
      <c r="L121" s="116" t="s">
        <v>57</v>
      </c>
      <c r="M121" s="29" t="s">
        <v>101</v>
      </c>
      <c r="N121" s="29" t="s">
        <v>103</v>
      </c>
      <c r="O121" s="5" t="s">
        <v>18</v>
      </c>
      <c r="P121" s="75">
        <v>20</v>
      </c>
      <c r="Q121" s="75">
        <v>20</v>
      </c>
      <c r="R121" s="75">
        <v>20</v>
      </c>
      <c r="S121" s="127"/>
    </row>
    <row r="122" spans="1:19" ht="15.75" customHeight="1" x14ac:dyDescent="0.2">
      <c r="A122" s="53"/>
      <c r="B122" s="331" t="s">
        <v>51</v>
      </c>
      <c r="C122" s="233" t="s">
        <v>0</v>
      </c>
      <c r="D122" s="272" t="s">
        <v>207</v>
      </c>
      <c r="E122" s="272"/>
      <c r="F122" s="365" t="s">
        <v>39</v>
      </c>
      <c r="G122" s="312"/>
      <c r="H122" s="313"/>
      <c r="I122" s="313"/>
      <c r="J122" s="313"/>
      <c r="K122" s="313"/>
      <c r="L122" s="306" t="s">
        <v>57</v>
      </c>
      <c r="M122" s="64" t="s">
        <v>102</v>
      </c>
      <c r="N122" s="65" t="s">
        <v>106</v>
      </c>
      <c r="O122" s="8" t="s">
        <v>18</v>
      </c>
      <c r="P122" s="79">
        <v>6</v>
      </c>
      <c r="Q122" s="79">
        <v>6</v>
      </c>
      <c r="R122" s="79">
        <v>6</v>
      </c>
      <c r="S122" s="127"/>
    </row>
    <row r="123" spans="1:19" ht="18" customHeight="1" x14ac:dyDescent="0.2">
      <c r="A123" s="53"/>
      <c r="B123" s="332"/>
      <c r="C123" s="235"/>
      <c r="D123" s="273"/>
      <c r="E123" s="273"/>
      <c r="F123" s="365"/>
      <c r="G123" s="314"/>
      <c r="H123" s="315"/>
      <c r="I123" s="315"/>
      <c r="J123" s="315"/>
      <c r="K123" s="315"/>
      <c r="L123" s="311"/>
      <c r="M123" s="64" t="s">
        <v>104</v>
      </c>
      <c r="N123" s="65" t="s">
        <v>105</v>
      </c>
      <c r="O123" s="8" t="s">
        <v>18</v>
      </c>
      <c r="P123" s="79">
        <v>20</v>
      </c>
      <c r="Q123" s="79">
        <v>20</v>
      </c>
      <c r="R123" s="79">
        <v>20</v>
      </c>
      <c r="S123" s="127"/>
    </row>
    <row r="124" spans="1:19" ht="12.75" x14ac:dyDescent="0.2">
      <c r="A124" s="53"/>
      <c r="B124" s="332"/>
      <c r="C124" s="267" t="s">
        <v>0</v>
      </c>
      <c r="D124" s="31">
        <v>188714469</v>
      </c>
      <c r="E124" s="32" t="s">
        <v>20</v>
      </c>
      <c r="F124" s="31" t="s">
        <v>57</v>
      </c>
      <c r="G124" s="92">
        <v>30</v>
      </c>
      <c r="H124" s="92">
        <v>30</v>
      </c>
      <c r="I124" s="196">
        <v>33</v>
      </c>
      <c r="J124" s="92">
        <v>35</v>
      </c>
      <c r="K124" s="91">
        <v>35</v>
      </c>
      <c r="L124" s="31" t="s">
        <v>57</v>
      </c>
      <c r="M124" s="33"/>
      <c r="N124" s="33"/>
      <c r="O124" s="26"/>
      <c r="P124" s="76"/>
      <c r="Q124" s="76"/>
      <c r="R124" s="76"/>
      <c r="S124" s="128"/>
    </row>
    <row r="125" spans="1:19" ht="18" customHeight="1" x14ac:dyDescent="0.2">
      <c r="A125" s="53"/>
      <c r="B125" s="332"/>
      <c r="C125" s="267"/>
      <c r="D125" s="229" t="s">
        <v>56</v>
      </c>
      <c r="E125" s="230"/>
      <c r="F125" s="230"/>
      <c r="G125" s="34">
        <f t="shared" ref="G125:K125" si="65">SUM(G124:G124)</f>
        <v>30</v>
      </c>
      <c r="H125" s="34">
        <f t="shared" si="65"/>
        <v>30</v>
      </c>
      <c r="I125" s="197">
        <f t="shared" si="65"/>
        <v>33</v>
      </c>
      <c r="J125" s="34">
        <f t="shared" si="65"/>
        <v>35</v>
      </c>
      <c r="K125" s="34">
        <f t="shared" si="65"/>
        <v>35</v>
      </c>
      <c r="L125" s="47" t="s">
        <v>57</v>
      </c>
      <c r="M125" s="35" t="s">
        <v>57</v>
      </c>
      <c r="N125" s="35" t="s">
        <v>57</v>
      </c>
      <c r="O125" s="35" t="s">
        <v>57</v>
      </c>
      <c r="P125" s="35" t="s">
        <v>57</v>
      </c>
      <c r="Q125" s="35" t="s">
        <v>57</v>
      </c>
      <c r="R125" s="35" t="s">
        <v>57</v>
      </c>
      <c r="S125" s="217">
        <f>(I125-G125)/G125</f>
        <v>0.1</v>
      </c>
    </row>
    <row r="126" spans="1:19" ht="18" customHeight="1" x14ac:dyDescent="0.2">
      <c r="A126" s="59"/>
      <c r="B126" s="48" t="s">
        <v>51</v>
      </c>
      <c r="C126" s="269" t="s">
        <v>2</v>
      </c>
      <c r="D126" s="269"/>
      <c r="E126" s="269"/>
      <c r="F126" s="260"/>
      <c r="G126" s="66">
        <f t="shared" ref="G126:K126" si="66">G125</f>
        <v>30</v>
      </c>
      <c r="H126" s="66">
        <f t="shared" si="66"/>
        <v>30</v>
      </c>
      <c r="I126" s="206">
        <f t="shared" si="66"/>
        <v>33</v>
      </c>
      <c r="J126" s="66">
        <f t="shared" si="66"/>
        <v>35</v>
      </c>
      <c r="K126" s="66">
        <f t="shared" si="66"/>
        <v>35</v>
      </c>
      <c r="L126" s="50" t="s">
        <v>57</v>
      </c>
      <c r="M126" s="50" t="s">
        <v>57</v>
      </c>
      <c r="N126" s="50" t="s">
        <v>57</v>
      </c>
      <c r="O126" s="50" t="s">
        <v>57</v>
      </c>
      <c r="P126" s="50" t="s">
        <v>57</v>
      </c>
      <c r="Q126" s="50" t="s">
        <v>57</v>
      </c>
      <c r="R126" s="50" t="s">
        <v>57</v>
      </c>
      <c r="S126" s="127"/>
    </row>
    <row r="127" spans="1:19" ht="57.75" customHeight="1" x14ac:dyDescent="0.2">
      <c r="A127" s="51" t="s">
        <v>0</v>
      </c>
      <c r="B127" s="283" t="s">
        <v>60</v>
      </c>
      <c r="C127" s="351" t="s">
        <v>99</v>
      </c>
      <c r="D127" s="351"/>
      <c r="E127" s="351"/>
      <c r="F127" s="364" t="s">
        <v>25</v>
      </c>
      <c r="G127" s="354"/>
      <c r="H127" s="355"/>
      <c r="I127" s="355"/>
      <c r="J127" s="355"/>
      <c r="K127" s="355"/>
      <c r="L127" s="405" t="s">
        <v>246</v>
      </c>
      <c r="M127" s="29" t="s">
        <v>108</v>
      </c>
      <c r="N127" s="29" t="s">
        <v>107</v>
      </c>
      <c r="O127" s="5" t="s">
        <v>17</v>
      </c>
      <c r="P127" s="75">
        <v>5</v>
      </c>
      <c r="Q127" s="75">
        <v>5</v>
      </c>
      <c r="R127" s="75">
        <v>1</v>
      </c>
      <c r="S127" s="127"/>
    </row>
    <row r="128" spans="1:19" ht="35.25" customHeight="1" x14ac:dyDescent="0.2">
      <c r="A128" s="53"/>
      <c r="B128" s="284"/>
      <c r="C128" s="334"/>
      <c r="D128" s="334"/>
      <c r="E128" s="334"/>
      <c r="F128" s="364"/>
      <c r="G128" s="301"/>
      <c r="H128" s="302"/>
      <c r="I128" s="302"/>
      <c r="J128" s="302"/>
      <c r="K128" s="302"/>
      <c r="L128" s="406"/>
      <c r="M128" s="29" t="s">
        <v>206</v>
      </c>
      <c r="N128" s="87" t="s">
        <v>109</v>
      </c>
      <c r="O128" s="88" t="s">
        <v>18</v>
      </c>
      <c r="P128" s="80">
        <v>5</v>
      </c>
      <c r="Q128" s="80">
        <v>5</v>
      </c>
      <c r="R128" s="80">
        <v>5</v>
      </c>
      <c r="S128" s="128"/>
    </row>
    <row r="129" spans="1:19" ht="15" customHeight="1" x14ac:dyDescent="0.2">
      <c r="A129" s="53"/>
      <c r="B129" s="331" t="s">
        <v>60</v>
      </c>
      <c r="C129" s="366" t="s">
        <v>0</v>
      </c>
      <c r="D129" s="272" t="s">
        <v>100</v>
      </c>
      <c r="E129" s="224"/>
      <c r="F129" s="221" t="s">
        <v>244</v>
      </c>
      <c r="G129" s="393"/>
      <c r="H129" s="394"/>
      <c r="I129" s="394"/>
      <c r="J129" s="394"/>
      <c r="K129" s="395"/>
      <c r="L129" s="402" t="s">
        <v>246</v>
      </c>
      <c r="M129" s="175" t="s">
        <v>252</v>
      </c>
      <c r="N129" s="175" t="s">
        <v>111</v>
      </c>
      <c r="O129" s="176" t="s">
        <v>18</v>
      </c>
      <c r="P129" s="177">
        <v>20</v>
      </c>
      <c r="Q129" s="177">
        <v>20</v>
      </c>
      <c r="R129" s="177">
        <v>20</v>
      </c>
      <c r="S129" s="127"/>
    </row>
    <row r="130" spans="1:19" ht="12.75" customHeight="1" x14ac:dyDescent="0.2">
      <c r="A130" s="53"/>
      <c r="B130" s="332"/>
      <c r="C130" s="367"/>
      <c r="D130" s="369"/>
      <c r="E130" s="352"/>
      <c r="F130" s="236"/>
      <c r="G130" s="396"/>
      <c r="H130" s="397"/>
      <c r="I130" s="397"/>
      <c r="J130" s="397"/>
      <c r="K130" s="398"/>
      <c r="L130" s="403"/>
      <c r="M130" s="175" t="s">
        <v>253</v>
      </c>
      <c r="N130" s="175" t="s">
        <v>112</v>
      </c>
      <c r="O130" s="176" t="s">
        <v>18</v>
      </c>
      <c r="P130" s="177">
        <v>20</v>
      </c>
      <c r="Q130" s="177">
        <v>20</v>
      </c>
      <c r="R130" s="177">
        <v>20</v>
      </c>
      <c r="S130" s="127"/>
    </row>
    <row r="131" spans="1:19" ht="14.25" customHeight="1" x14ac:dyDescent="0.2">
      <c r="A131" s="53"/>
      <c r="B131" s="332"/>
      <c r="C131" s="367"/>
      <c r="D131" s="369"/>
      <c r="E131" s="352"/>
      <c r="F131" s="236"/>
      <c r="G131" s="396"/>
      <c r="H131" s="397"/>
      <c r="I131" s="397"/>
      <c r="J131" s="397"/>
      <c r="K131" s="398"/>
      <c r="L131" s="403"/>
      <c r="M131" s="175" t="s">
        <v>254</v>
      </c>
      <c r="N131" s="175" t="s">
        <v>162</v>
      </c>
      <c r="O131" s="176" t="s">
        <v>18</v>
      </c>
      <c r="P131" s="177">
        <v>5</v>
      </c>
      <c r="Q131" s="177">
        <v>5</v>
      </c>
      <c r="R131" s="177">
        <v>5</v>
      </c>
      <c r="S131" s="127"/>
    </row>
    <row r="132" spans="1:19" ht="15" customHeight="1" x14ac:dyDescent="0.2">
      <c r="A132" s="53"/>
      <c r="B132" s="332"/>
      <c r="C132" s="367"/>
      <c r="D132" s="369"/>
      <c r="E132" s="352"/>
      <c r="F132" s="236"/>
      <c r="G132" s="396"/>
      <c r="H132" s="397"/>
      <c r="I132" s="397"/>
      <c r="J132" s="397"/>
      <c r="K132" s="398"/>
      <c r="L132" s="403"/>
      <c r="M132" s="175" t="s">
        <v>255</v>
      </c>
      <c r="N132" s="175" t="s">
        <v>110</v>
      </c>
      <c r="O132" s="176" t="s">
        <v>18</v>
      </c>
      <c r="P132" s="177">
        <v>5</v>
      </c>
      <c r="Q132" s="177">
        <v>5</v>
      </c>
      <c r="R132" s="177">
        <v>5</v>
      </c>
      <c r="S132" s="127"/>
    </row>
    <row r="133" spans="1:19" ht="12.75" customHeight="1" x14ac:dyDescent="0.2">
      <c r="A133" s="53"/>
      <c r="B133" s="332"/>
      <c r="C133" s="368"/>
      <c r="D133" s="353"/>
      <c r="E133" s="226"/>
      <c r="F133" s="222"/>
      <c r="G133" s="399"/>
      <c r="H133" s="400"/>
      <c r="I133" s="400"/>
      <c r="J133" s="400"/>
      <c r="K133" s="401"/>
      <c r="L133" s="404"/>
      <c r="M133" s="175" t="s">
        <v>256</v>
      </c>
      <c r="N133" s="175" t="s">
        <v>245</v>
      </c>
      <c r="O133" s="176" t="s">
        <v>18</v>
      </c>
      <c r="P133" s="177">
        <v>1</v>
      </c>
      <c r="Q133" s="177">
        <v>1</v>
      </c>
      <c r="R133" s="177">
        <v>1</v>
      </c>
      <c r="S133" s="127"/>
    </row>
    <row r="134" spans="1:19" ht="12.75" x14ac:dyDescent="0.2">
      <c r="A134" s="53"/>
      <c r="B134" s="332"/>
      <c r="C134" s="267" t="s">
        <v>0</v>
      </c>
      <c r="D134" s="31">
        <v>188714469</v>
      </c>
      <c r="E134" s="32" t="s">
        <v>20</v>
      </c>
      <c r="F134" s="31" t="s">
        <v>57</v>
      </c>
      <c r="G134" s="92">
        <v>72.400000000000006</v>
      </c>
      <c r="H134" s="92">
        <v>15.5</v>
      </c>
      <c r="I134" s="196">
        <v>10</v>
      </c>
      <c r="J134" s="92">
        <v>11</v>
      </c>
      <c r="K134" s="91">
        <v>12.1</v>
      </c>
      <c r="L134" s="31" t="s">
        <v>57</v>
      </c>
      <c r="M134" s="33"/>
      <c r="N134" s="33"/>
      <c r="O134" s="26"/>
      <c r="P134" s="76"/>
      <c r="Q134" s="76"/>
      <c r="R134" s="76"/>
      <c r="S134" s="128"/>
    </row>
    <row r="135" spans="1:19" ht="18" customHeight="1" x14ac:dyDescent="0.2">
      <c r="A135" s="53"/>
      <c r="B135" s="332"/>
      <c r="C135" s="267"/>
      <c r="D135" s="229" t="s">
        <v>56</v>
      </c>
      <c r="E135" s="230"/>
      <c r="F135" s="230"/>
      <c r="G135" s="34">
        <f t="shared" ref="G135:K135" si="67">SUM(G134:G134)</f>
        <v>72.400000000000006</v>
      </c>
      <c r="H135" s="34">
        <f t="shared" si="67"/>
        <v>15.5</v>
      </c>
      <c r="I135" s="197">
        <f t="shared" si="67"/>
        <v>10</v>
      </c>
      <c r="J135" s="34">
        <f t="shared" si="67"/>
        <v>11</v>
      </c>
      <c r="K135" s="34">
        <f t="shared" si="67"/>
        <v>12.1</v>
      </c>
      <c r="L135" s="47" t="s">
        <v>57</v>
      </c>
      <c r="M135" s="35" t="s">
        <v>57</v>
      </c>
      <c r="N135" s="35" t="s">
        <v>57</v>
      </c>
      <c r="O135" s="35" t="s">
        <v>57</v>
      </c>
      <c r="P135" s="35" t="s">
        <v>57</v>
      </c>
      <c r="Q135" s="35" t="s">
        <v>57</v>
      </c>
      <c r="R135" s="35" t="s">
        <v>57</v>
      </c>
      <c r="S135" s="216">
        <f>(I135-G135)/G135</f>
        <v>-0.86187845303867405</v>
      </c>
    </row>
    <row r="136" spans="1:19" ht="18" customHeight="1" x14ac:dyDescent="0.2">
      <c r="A136" s="59"/>
      <c r="B136" s="48" t="s">
        <v>60</v>
      </c>
      <c r="C136" s="269" t="s">
        <v>2</v>
      </c>
      <c r="D136" s="269"/>
      <c r="E136" s="269"/>
      <c r="F136" s="269"/>
      <c r="G136" s="66">
        <f t="shared" ref="G136" si="68">G135</f>
        <v>72.400000000000006</v>
      </c>
      <c r="H136" s="66">
        <f t="shared" ref="H136:K136" si="69">H135</f>
        <v>15.5</v>
      </c>
      <c r="I136" s="206">
        <f t="shared" si="69"/>
        <v>10</v>
      </c>
      <c r="J136" s="66">
        <f t="shared" si="69"/>
        <v>11</v>
      </c>
      <c r="K136" s="66">
        <f t="shared" si="69"/>
        <v>12.1</v>
      </c>
      <c r="L136" s="50" t="s">
        <v>57</v>
      </c>
      <c r="M136" s="50" t="s">
        <v>57</v>
      </c>
      <c r="N136" s="50" t="s">
        <v>57</v>
      </c>
      <c r="O136" s="50" t="s">
        <v>57</v>
      </c>
      <c r="P136" s="50" t="s">
        <v>57</v>
      </c>
      <c r="Q136" s="50" t="s">
        <v>57</v>
      </c>
      <c r="R136" s="50" t="s">
        <v>57</v>
      </c>
      <c r="S136" s="127"/>
    </row>
    <row r="137" spans="1:19" ht="18" customHeight="1" x14ac:dyDescent="0.2">
      <c r="A137" s="67" t="s">
        <v>0</v>
      </c>
      <c r="B137" s="277" t="s">
        <v>11</v>
      </c>
      <c r="C137" s="266"/>
      <c r="D137" s="266"/>
      <c r="E137" s="266"/>
      <c r="F137" s="266"/>
      <c r="G137" s="68">
        <f t="shared" ref="G137:K137" si="70">G51+G109+G120+G136+G126</f>
        <v>12148.126000000002</v>
      </c>
      <c r="H137" s="68">
        <f t="shared" si="70"/>
        <v>12310.099999999999</v>
      </c>
      <c r="I137" s="207">
        <f t="shared" si="70"/>
        <v>13082.495999999999</v>
      </c>
      <c r="J137" s="68">
        <f t="shared" si="70"/>
        <v>12515.186</v>
      </c>
      <c r="K137" s="68">
        <f t="shared" si="70"/>
        <v>13129.414999999999</v>
      </c>
      <c r="L137" s="112" t="s">
        <v>57</v>
      </c>
      <c r="M137" s="112" t="s">
        <v>57</v>
      </c>
      <c r="N137" s="112" t="s">
        <v>57</v>
      </c>
      <c r="O137" s="112" t="s">
        <v>57</v>
      </c>
      <c r="P137" s="112" t="s">
        <v>57</v>
      </c>
      <c r="Q137" s="112" t="s">
        <v>57</v>
      </c>
      <c r="R137" s="112" t="s">
        <v>57</v>
      </c>
      <c r="S137" s="127"/>
    </row>
    <row r="138" spans="1:19" ht="18.75" customHeight="1" x14ac:dyDescent="0.2">
      <c r="A138" s="28" t="s">
        <v>16</v>
      </c>
      <c r="B138" s="359" t="s">
        <v>209</v>
      </c>
      <c r="C138" s="359"/>
      <c r="D138" s="359"/>
      <c r="E138" s="359"/>
      <c r="F138" s="359"/>
      <c r="G138" s="359"/>
      <c r="H138" s="359"/>
      <c r="I138" s="359"/>
      <c r="J138" s="359"/>
      <c r="K138" s="359"/>
      <c r="L138" s="359"/>
      <c r="M138" s="359"/>
      <c r="N138" s="359"/>
      <c r="O138" s="359"/>
      <c r="P138" s="359"/>
      <c r="Q138" s="359"/>
      <c r="R138" s="360"/>
      <c r="S138" s="127"/>
    </row>
    <row r="139" spans="1:19" ht="29.45" customHeight="1" x14ac:dyDescent="0.2">
      <c r="A139" s="51" t="s">
        <v>16</v>
      </c>
      <c r="B139" s="69" t="s">
        <v>0</v>
      </c>
      <c r="C139" s="349" t="s">
        <v>233</v>
      </c>
      <c r="D139" s="349"/>
      <c r="E139" s="349"/>
      <c r="F139" s="111" t="s">
        <v>220</v>
      </c>
      <c r="G139" s="347"/>
      <c r="H139" s="348"/>
      <c r="I139" s="348"/>
      <c r="J139" s="348"/>
      <c r="K139" s="348"/>
      <c r="L139" s="116" t="s">
        <v>57</v>
      </c>
      <c r="M139" s="29" t="s">
        <v>113</v>
      </c>
      <c r="N139" s="29" t="s">
        <v>230</v>
      </c>
      <c r="O139" s="5" t="s">
        <v>17</v>
      </c>
      <c r="P139" s="75">
        <v>90</v>
      </c>
      <c r="Q139" s="75">
        <v>90</v>
      </c>
      <c r="R139" s="75">
        <v>90</v>
      </c>
      <c r="S139" s="127"/>
    </row>
    <row r="140" spans="1:19" ht="13.5" x14ac:dyDescent="0.2">
      <c r="A140" s="278" t="s">
        <v>16</v>
      </c>
      <c r="B140" s="329" t="s">
        <v>0</v>
      </c>
      <c r="C140" s="120" t="s">
        <v>0</v>
      </c>
      <c r="D140" s="242" t="s">
        <v>231</v>
      </c>
      <c r="E140" s="345"/>
      <c r="F140" s="63" t="s">
        <v>228</v>
      </c>
      <c r="G140" s="318"/>
      <c r="H140" s="319"/>
      <c r="I140" s="319"/>
      <c r="J140" s="319"/>
      <c r="K140" s="319"/>
      <c r="L140" s="31" t="s">
        <v>57</v>
      </c>
      <c r="M140" s="30" t="s">
        <v>114</v>
      </c>
      <c r="N140" s="83" t="s">
        <v>232</v>
      </c>
      <c r="O140" s="4" t="s">
        <v>18</v>
      </c>
      <c r="P140" s="27">
        <v>2</v>
      </c>
      <c r="Q140" s="27">
        <v>2</v>
      </c>
      <c r="R140" s="27">
        <v>2</v>
      </c>
      <c r="S140" s="127"/>
    </row>
    <row r="141" spans="1:19" ht="12.75" x14ac:dyDescent="0.2">
      <c r="A141" s="279"/>
      <c r="B141" s="330"/>
      <c r="C141" s="267" t="s">
        <v>0</v>
      </c>
      <c r="D141" s="31" t="s">
        <v>19</v>
      </c>
      <c r="E141" s="32" t="s">
        <v>20</v>
      </c>
      <c r="F141" s="31" t="s">
        <v>57</v>
      </c>
      <c r="G141" s="92"/>
      <c r="H141" s="92"/>
      <c r="I141" s="196"/>
      <c r="J141" s="92"/>
      <c r="K141" s="91"/>
      <c r="L141" s="31" t="s">
        <v>57</v>
      </c>
      <c r="M141" s="33"/>
      <c r="N141" s="33"/>
      <c r="O141" s="26"/>
      <c r="P141" s="76"/>
      <c r="Q141" s="76"/>
      <c r="R141" s="76"/>
      <c r="S141" s="128"/>
    </row>
    <row r="142" spans="1:19" ht="18" customHeight="1" x14ac:dyDescent="0.2">
      <c r="A142" s="279"/>
      <c r="B142" s="330"/>
      <c r="C142" s="267"/>
      <c r="D142" s="327" t="s">
        <v>56</v>
      </c>
      <c r="E142" s="328"/>
      <c r="F142" s="230"/>
      <c r="G142" s="34">
        <f t="shared" ref="G142:K142" si="71">SUM(G141:G141)</f>
        <v>0</v>
      </c>
      <c r="H142" s="34">
        <f t="shared" si="71"/>
        <v>0</v>
      </c>
      <c r="I142" s="197">
        <f t="shared" si="71"/>
        <v>0</v>
      </c>
      <c r="J142" s="34">
        <f t="shared" si="71"/>
        <v>0</v>
      </c>
      <c r="K142" s="34">
        <f t="shared" si="71"/>
        <v>0</v>
      </c>
      <c r="L142" s="47" t="s">
        <v>57</v>
      </c>
      <c r="M142" s="35" t="s">
        <v>57</v>
      </c>
      <c r="N142" s="35" t="s">
        <v>57</v>
      </c>
      <c r="O142" s="35" t="s">
        <v>57</v>
      </c>
      <c r="P142" s="35" t="s">
        <v>57</v>
      </c>
      <c r="Q142" s="35" t="s">
        <v>57</v>
      </c>
      <c r="R142" s="35" t="s">
        <v>57</v>
      </c>
      <c r="S142" s="129" t="s">
        <v>229</v>
      </c>
    </row>
    <row r="143" spans="1:19" ht="27" customHeight="1" x14ac:dyDescent="0.2">
      <c r="A143" s="279"/>
      <c r="B143" s="330"/>
      <c r="C143" s="54" t="s">
        <v>16</v>
      </c>
      <c r="D143" s="281" t="s">
        <v>210</v>
      </c>
      <c r="E143" s="282"/>
      <c r="F143" s="118" t="s">
        <v>228</v>
      </c>
      <c r="G143" s="318"/>
      <c r="H143" s="319"/>
      <c r="I143" s="319"/>
      <c r="J143" s="319"/>
      <c r="K143" s="319"/>
      <c r="L143" s="31" t="s">
        <v>57</v>
      </c>
      <c r="M143" s="30" t="s">
        <v>115</v>
      </c>
      <c r="N143" s="36" t="s">
        <v>161</v>
      </c>
      <c r="O143" s="4" t="s">
        <v>18</v>
      </c>
      <c r="P143" s="109">
        <v>1</v>
      </c>
      <c r="Q143" s="109">
        <v>1</v>
      </c>
      <c r="R143" s="81">
        <v>1</v>
      </c>
      <c r="S143" s="127"/>
    </row>
    <row r="144" spans="1:19" ht="12.75" x14ac:dyDescent="0.2">
      <c r="A144" s="279"/>
      <c r="B144" s="330"/>
      <c r="C144" s="227" t="s">
        <v>16</v>
      </c>
      <c r="D144" s="57">
        <v>188714469</v>
      </c>
      <c r="E144" s="117" t="s">
        <v>20</v>
      </c>
      <c r="F144" s="31" t="s">
        <v>57</v>
      </c>
      <c r="G144" s="92"/>
      <c r="H144" s="92"/>
      <c r="I144" s="196"/>
      <c r="J144" s="92"/>
      <c r="K144" s="91"/>
      <c r="L144" s="31" t="s">
        <v>57</v>
      </c>
      <c r="M144" s="33"/>
      <c r="N144" s="33"/>
      <c r="O144" s="26"/>
      <c r="P144" s="76"/>
      <c r="Q144" s="76"/>
      <c r="R144" s="76"/>
      <c r="S144" s="128"/>
    </row>
    <row r="145" spans="1:19" ht="18" customHeight="1" x14ac:dyDescent="0.2">
      <c r="A145" s="279"/>
      <c r="B145" s="330"/>
      <c r="C145" s="228"/>
      <c r="D145" s="229" t="s">
        <v>56</v>
      </c>
      <c r="E145" s="230"/>
      <c r="F145" s="270"/>
      <c r="G145" s="34">
        <f t="shared" ref="G145:K145" si="72">SUM(G144:G144)</f>
        <v>0</v>
      </c>
      <c r="H145" s="34">
        <f t="shared" si="72"/>
        <v>0</v>
      </c>
      <c r="I145" s="197">
        <f t="shared" si="72"/>
        <v>0</v>
      </c>
      <c r="J145" s="34">
        <f t="shared" si="72"/>
        <v>0</v>
      </c>
      <c r="K145" s="34">
        <f t="shared" si="72"/>
        <v>0</v>
      </c>
      <c r="L145" s="47" t="s">
        <v>57</v>
      </c>
      <c r="M145" s="35" t="s">
        <v>57</v>
      </c>
      <c r="N145" s="35" t="s">
        <v>57</v>
      </c>
      <c r="O145" s="35" t="s">
        <v>57</v>
      </c>
      <c r="P145" s="35" t="s">
        <v>57</v>
      </c>
      <c r="Q145" s="35" t="s">
        <v>57</v>
      </c>
      <c r="R145" s="35" t="s">
        <v>57</v>
      </c>
      <c r="S145" s="129" t="s">
        <v>229</v>
      </c>
    </row>
    <row r="146" spans="1:19" ht="12" customHeight="1" x14ac:dyDescent="0.2">
      <c r="A146" s="279"/>
      <c r="B146" s="330"/>
      <c r="C146" s="362" t="s">
        <v>35</v>
      </c>
      <c r="D146" s="242" t="s">
        <v>217</v>
      </c>
      <c r="E146" s="345"/>
      <c r="F146" s="237" t="s">
        <v>39</v>
      </c>
      <c r="G146" s="293"/>
      <c r="H146" s="324"/>
      <c r="I146" s="324"/>
      <c r="J146" s="324"/>
      <c r="K146" s="324"/>
      <c r="L146" s="306" t="s">
        <v>57</v>
      </c>
      <c r="M146" s="30" t="s">
        <v>211</v>
      </c>
      <c r="N146" s="55" t="s">
        <v>221</v>
      </c>
      <c r="O146" s="4" t="s">
        <v>18</v>
      </c>
      <c r="P146" s="27">
        <v>1</v>
      </c>
      <c r="Q146" s="27">
        <v>1</v>
      </c>
      <c r="R146" s="27">
        <v>1</v>
      </c>
      <c r="S146" s="127"/>
    </row>
    <row r="147" spans="1:19" ht="12" customHeight="1" x14ac:dyDescent="0.2">
      <c r="A147" s="279"/>
      <c r="B147" s="330"/>
      <c r="C147" s="363"/>
      <c r="D147" s="244"/>
      <c r="E147" s="346"/>
      <c r="F147" s="238"/>
      <c r="G147" s="294"/>
      <c r="H147" s="325"/>
      <c r="I147" s="325"/>
      <c r="J147" s="325"/>
      <c r="K147" s="325"/>
      <c r="L147" s="307"/>
      <c r="M147" s="30" t="s">
        <v>218</v>
      </c>
      <c r="N147" s="55" t="s">
        <v>222</v>
      </c>
      <c r="O147" s="4" t="s">
        <v>18</v>
      </c>
      <c r="P147" s="27">
        <v>1</v>
      </c>
      <c r="Q147" s="27">
        <v>1</v>
      </c>
      <c r="R147" s="27">
        <v>1</v>
      </c>
      <c r="S147" s="127"/>
    </row>
    <row r="148" spans="1:19" ht="12.75" x14ac:dyDescent="0.2">
      <c r="A148" s="279"/>
      <c r="B148" s="330"/>
      <c r="C148" s="361" t="s">
        <v>35</v>
      </c>
      <c r="D148" s="57">
        <v>188714469</v>
      </c>
      <c r="E148" s="58" t="s">
        <v>20</v>
      </c>
      <c r="F148" s="47" t="s">
        <v>57</v>
      </c>
      <c r="G148" s="92">
        <v>1</v>
      </c>
      <c r="H148" s="92">
        <v>1</v>
      </c>
      <c r="I148" s="196">
        <v>1</v>
      </c>
      <c r="J148" s="92">
        <v>1.1000000000000001</v>
      </c>
      <c r="K148" s="91">
        <v>1.2</v>
      </c>
      <c r="L148" s="31" t="s">
        <v>57</v>
      </c>
      <c r="M148" s="33"/>
      <c r="N148" s="33"/>
      <c r="O148" s="26"/>
      <c r="P148" s="76"/>
      <c r="Q148" s="76"/>
      <c r="R148" s="76"/>
      <c r="S148" s="128"/>
    </row>
    <row r="149" spans="1:19" ht="18" customHeight="1" x14ac:dyDescent="0.2">
      <c r="A149" s="279"/>
      <c r="B149" s="358"/>
      <c r="C149" s="361"/>
      <c r="D149" s="229" t="s">
        <v>56</v>
      </c>
      <c r="E149" s="230"/>
      <c r="F149" s="230"/>
      <c r="G149" s="34">
        <f t="shared" ref="G149:K149" si="73">SUM(G148:G148)</f>
        <v>1</v>
      </c>
      <c r="H149" s="34">
        <f t="shared" si="73"/>
        <v>1</v>
      </c>
      <c r="I149" s="197">
        <f t="shared" si="73"/>
        <v>1</v>
      </c>
      <c r="J149" s="34">
        <f t="shared" si="73"/>
        <v>1.1000000000000001</v>
      </c>
      <c r="K149" s="34">
        <f t="shared" si="73"/>
        <v>1.2</v>
      </c>
      <c r="L149" s="47" t="s">
        <v>57</v>
      </c>
      <c r="M149" s="35" t="s">
        <v>57</v>
      </c>
      <c r="N149" s="35" t="s">
        <v>57</v>
      </c>
      <c r="O149" s="35" t="s">
        <v>57</v>
      </c>
      <c r="P149" s="35" t="s">
        <v>57</v>
      </c>
      <c r="Q149" s="35" t="s">
        <v>57</v>
      </c>
      <c r="R149" s="35" t="s">
        <v>57</v>
      </c>
      <c r="S149" s="216">
        <f>(I148-G148)/147</f>
        <v>0</v>
      </c>
    </row>
    <row r="150" spans="1:19" ht="18" customHeight="1" x14ac:dyDescent="0.2">
      <c r="A150" s="280"/>
      <c r="B150" s="70" t="s">
        <v>0</v>
      </c>
      <c r="C150" s="268" t="s">
        <v>2</v>
      </c>
      <c r="D150" s="269"/>
      <c r="E150" s="269"/>
      <c r="F150" s="269"/>
      <c r="G150" s="66">
        <f>G142+G145+G149</f>
        <v>1</v>
      </c>
      <c r="H150" s="66">
        <f>H142+H145+H149</f>
        <v>1</v>
      </c>
      <c r="I150" s="206">
        <f>I142+I145+I149</f>
        <v>1</v>
      </c>
      <c r="J150" s="66">
        <f>J142+J145+J149</f>
        <v>1.1000000000000001</v>
      </c>
      <c r="K150" s="66">
        <f>K142+K145+K149</f>
        <v>1.2</v>
      </c>
      <c r="L150" s="50" t="s">
        <v>57</v>
      </c>
      <c r="M150" s="50" t="s">
        <v>57</v>
      </c>
      <c r="N150" s="50" t="s">
        <v>57</v>
      </c>
      <c r="O150" s="50" t="s">
        <v>57</v>
      </c>
      <c r="P150" s="50" t="s">
        <v>57</v>
      </c>
      <c r="Q150" s="50" t="s">
        <v>57</v>
      </c>
      <c r="R150" s="50" t="s">
        <v>57</v>
      </c>
      <c r="S150" s="127"/>
    </row>
    <row r="151" spans="1:19" ht="18" customHeight="1" x14ac:dyDescent="0.2">
      <c r="A151" s="67" t="s">
        <v>16</v>
      </c>
      <c r="B151" s="265" t="s">
        <v>11</v>
      </c>
      <c r="C151" s="266"/>
      <c r="D151" s="266"/>
      <c r="E151" s="266"/>
      <c r="F151" s="266"/>
      <c r="G151" s="68">
        <f>G150</f>
        <v>1</v>
      </c>
      <c r="H151" s="68">
        <f t="shared" ref="H151:K151" si="74">H150</f>
        <v>1</v>
      </c>
      <c r="I151" s="207">
        <f t="shared" si="74"/>
        <v>1</v>
      </c>
      <c r="J151" s="68">
        <f t="shared" si="74"/>
        <v>1.1000000000000001</v>
      </c>
      <c r="K151" s="68">
        <f t="shared" si="74"/>
        <v>1.2</v>
      </c>
      <c r="L151" s="112" t="s">
        <v>57</v>
      </c>
      <c r="M151" s="112" t="s">
        <v>57</v>
      </c>
      <c r="N151" s="112" t="s">
        <v>57</v>
      </c>
      <c r="O151" s="112" t="s">
        <v>57</v>
      </c>
      <c r="P151" s="112" t="s">
        <v>57</v>
      </c>
      <c r="Q151" s="112" t="s">
        <v>57</v>
      </c>
      <c r="R151" s="112" t="s">
        <v>57</v>
      </c>
      <c r="S151" s="127"/>
    </row>
    <row r="152" spans="1:19" ht="18" customHeight="1" x14ac:dyDescent="0.2">
      <c r="A152" s="275" t="s">
        <v>3</v>
      </c>
      <c r="B152" s="276"/>
      <c r="C152" s="276"/>
      <c r="D152" s="276"/>
      <c r="E152" s="276"/>
      <c r="F152" s="276"/>
      <c r="G152" s="71">
        <f>G137+G151</f>
        <v>12149.126000000002</v>
      </c>
      <c r="H152" s="71">
        <f>H137+H151</f>
        <v>12311.099999999999</v>
      </c>
      <c r="I152" s="208">
        <f>I137+I151</f>
        <v>13083.495999999999</v>
      </c>
      <c r="J152" s="71">
        <f>J137+J151</f>
        <v>12516.286</v>
      </c>
      <c r="K152" s="71">
        <f>K137+K151</f>
        <v>13130.615</v>
      </c>
      <c r="L152" s="113" t="s">
        <v>57</v>
      </c>
      <c r="M152" s="113" t="s">
        <v>57</v>
      </c>
      <c r="N152" s="113" t="s">
        <v>57</v>
      </c>
      <c r="O152" s="113" t="s">
        <v>57</v>
      </c>
      <c r="P152" s="113" t="s">
        <v>57</v>
      </c>
      <c r="Q152" s="113" t="s">
        <v>57</v>
      </c>
      <c r="R152" s="113" t="s">
        <v>57</v>
      </c>
      <c r="S152" s="127"/>
    </row>
    <row r="153" spans="1:19" ht="18" customHeight="1" x14ac:dyDescent="0.2">
      <c r="A153" s="72" t="s">
        <v>151</v>
      </c>
    </row>
    <row r="155" spans="1:19" ht="18" customHeight="1" thickBot="1" x14ac:dyDescent="0.25">
      <c r="A155" s="274" t="s">
        <v>5</v>
      </c>
      <c r="B155" s="274"/>
      <c r="C155" s="274"/>
      <c r="D155" s="274"/>
      <c r="E155" s="274"/>
      <c r="F155" s="274"/>
      <c r="G155" s="274"/>
      <c r="H155" s="274"/>
      <c r="I155" s="274"/>
      <c r="J155" s="274"/>
      <c r="K155" s="274"/>
      <c r="S155" s="126"/>
    </row>
    <row r="156" spans="1:19" ht="25.5" x14ac:dyDescent="0.2">
      <c r="A156" s="261" t="s">
        <v>6</v>
      </c>
      <c r="B156" s="262"/>
      <c r="C156" s="262"/>
      <c r="D156" s="73" t="s">
        <v>27</v>
      </c>
      <c r="E156" s="73" t="s">
        <v>20</v>
      </c>
      <c r="F156" s="89"/>
      <c r="G156" s="96">
        <f>G18+G24+G31+G39+G44+G49+G82+G112+G115+G118+G124+G134+G141+G145+G148</f>
        <v>10452.199999999999</v>
      </c>
      <c r="H156" s="96">
        <f>H18+H24+H31+H39+H44+H49+H82+H112+H115+H118+H124+H134+H141+H145+H148</f>
        <v>10691.199999999999</v>
      </c>
      <c r="I156" s="209">
        <f>I18+I24+I31+I39+I44+I49+I82+I112+I115+I118+I124+I134+I141+I145+I148</f>
        <v>11261.9</v>
      </c>
      <c r="J156" s="96">
        <f>J18+J24+J31+J39+J44+J49+J82+J112+J115+J118+J124+J134+J141+J145+J148</f>
        <v>10587.7</v>
      </c>
      <c r="K156" s="121">
        <f>K18+K24+K31+K39+K44+K49+K82+K112+K115+K118+K124+K134+K141+K145+K148</f>
        <v>11053.6</v>
      </c>
    </row>
    <row r="157" spans="1:19" ht="63.75" hidden="1" x14ac:dyDescent="0.2">
      <c r="A157" s="263"/>
      <c r="B157" s="264"/>
      <c r="C157" s="264"/>
      <c r="D157" s="74" t="s">
        <v>213</v>
      </c>
      <c r="E157" s="74" t="s">
        <v>21</v>
      </c>
      <c r="F157" s="119"/>
      <c r="G157" s="148"/>
      <c r="H157" s="148"/>
      <c r="I157" s="210"/>
      <c r="J157" s="148"/>
      <c r="K157" s="122"/>
    </row>
    <row r="158" spans="1:19" ht="38.25" x14ac:dyDescent="0.2">
      <c r="A158" s="263"/>
      <c r="B158" s="264"/>
      <c r="C158" s="264"/>
      <c r="D158" s="74" t="s">
        <v>212</v>
      </c>
      <c r="E158" s="74" t="s">
        <v>22</v>
      </c>
      <c r="F158" s="119"/>
      <c r="G158" s="34">
        <f>G19+G46+G54+G57+G60+G65+G68+G71+G74+G83+G86+G89+G94+G97+G100+G103+G107</f>
        <v>1485.7260000000001</v>
      </c>
      <c r="H158" s="34" t="e">
        <f>#REF!+H46+H54+H57+H60+H65+H68+H71+H74+H83+H86+H89+H94+H97+H100+H103</f>
        <v>#REF!</v>
      </c>
      <c r="I158" s="197">
        <f>I19+I46+I54+I57+I60+I65+I68+I71+I74+I83+I86+I89+I94+I97+I100+I103+I107</f>
        <v>1619.0959999999998</v>
      </c>
      <c r="J158" s="34">
        <f>J19+J46+J54+J57+J60+J65+J68+J71+J74+J83+J86+J89+J94+J97+J100+J103+J107</f>
        <v>1705.3860000000002</v>
      </c>
      <c r="K158" s="123">
        <f>K19+K46+K54+K57+K60+K65+K68+K71+K74+K83+K86+K89+K94+K97+K100+K103+K107</f>
        <v>1831.5150000000001</v>
      </c>
    </row>
    <row r="159" spans="1:19" ht="38.25" x14ac:dyDescent="0.2">
      <c r="A159" s="263"/>
      <c r="B159" s="264"/>
      <c r="C159" s="264"/>
      <c r="D159" s="74" t="s">
        <v>30</v>
      </c>
      <c r="E159" s="74" t="s">
        <v>23</v>
      </c>
      <c r="F159" s="119"/>
      <c r="G159" s="34">
        <f>G25+G40+G45</f>
        <v>211.20000000000002</v>
      </c>
      <c r="H159" s="34">
        <f>H25+H40+H45</f>
        <v>201.70000000000002</v>
      </c>
      <c r="I159" s="197">
        <f>I25+I40+I45</f>
        <v>202.5</v>
      </c>
      <c r="J159" s="34">
        <f>J25+J40+J45</f>
        <v>223.20000000000002</v>
      </c>
      <c r="K159" s="123">
        <f>K25+K40+K45</f>
        <v>245.5</v>
      </c>
    </row>
    <row r="160" spans="1:19" ht="76.5" hidden="1" x14ac:dyDescent="0.2">
      <c r="A160" s="263"/>
      <c r="B160" s="264"/>
      <c r="C160" s="264"/>
      <c r="D160" s="74" t="s">
        <v>31</v>
      </c>
      <c r="E160" s="74" t="s">
        <v>24</v>
      </c>
      <c r="F160" s="119"/>
      <c r="G160" s="148"/>
      <c r="H160" s="148"/>
      <c r="I160" s="210"/>
      <c r="J160" s="148"/>
      <c r="K160" s="122"/>
    </row>
    <row r="161" spans="1:11" ht="12.75" hidden="1" x14ac:dyDescent="0.2">
      <c r="A161" s="263"/>
      <c r="B161" s="264"/>
      <c r="C161" s="264"/>
      <c r="D161" s="74" t="s">
        <v>32</v>
      </c>
      <c r="E161" s="74" t="s">
        <v>25</v>
      </c>
      <c r="F161" s="119"/>
      <c r="G161" s="148"/>
      <c r="H161" s="148"/>
      <c r="I161" s="210"/>
      <c r="J161" s="148"/>
      <c r="K161" s="122"/>
    </row>
    <row r="162" spans="1:11" ht="38.25" hidden="1" x14ac:dyDescent="0.2">
      <c r="A162" s="263"/>
      <c r="B162" s="264"/>
      <c r="C162" s="264"/>
      <c r="D162" s="74" t="s">
        <v>33</v>
      </c>
      <c r="E162" s="74" t="s">
        <v>28</v>
      </c>
      <c r="F162" s="119"/>
      <c r="G162" s="148"/>
      <c r="H162" s="148"/>
      <c r="I162" s="210"/>
      <c r="J162" s="148"/>
      <c r="K162" s="122"/>
    </row>
    <row r="163" spans="1:11" ht="63.75" hidden="1" x14ac:dyDescent="0.2">
      <c r="A163" s="263"/>
      <c r="B163" s="264"/>
      <c r="C163" s="264"/>
      <c r="D163" s="74" t="s">
        <v>214</v>
      </c>
      <c r="E163" s="74" t="s">
        <v>26</v>
      </c>
      <c r="F163" s="119"/>
      <c r="G163" s="148"/>
      <c r="H163" s="148"/>
      <c r="I163" s="210"/>
      <c r="J163" s="148"/>
      <c r="K163" s="122"/>
    </row>
    <row r="164" spans="1:11" ht="12.75" hidden="1" x14ac:dyDescent="0.2">
      <c r="A164" s="263"/>
      <c r="B164" s="264"/>
      <c r="C164" s="264"/>
      <c r="D164" s="74" t="s">
        <v>34</v>
      </c>
      <c r="E164" s="74" t="s">
        <v>29</v>
      </c>
      <c r="F164" s="119"/>
      <c r="G164" s="148"/>
      <c r="H164" s="148"/>
      <c r="I164" s="210"/>
      <c r="J164" s="148"/>
      <c r="K164" s="122"/>
    </row>
    <row r="165" spans="1:11" ht="18" customHeight="1" thickBot="1" x14ac:dyDescent="0.25">
      <c r="A165" s="257" t="s">
        <v>3</v>
      </c>
      <c r="B165" s="258"/>
      <c r="C165" s="258"/>
      <c r="D165" s="258"/>
      <c r="E165" s="258"/>
      <c r="F165" s="258"/>
      <c r="G165" s="97">
        <f>SUM(G156:G164)</f>
        <v>12149.126</v>
      </c>
      <c r="H165" s="97" t="e">
        <f t="shared" ref="H165:K165" si="75">SUM(H156:H164)</f>
        <v>#REF!</v>
      </c>
      <c r="I165" s="211">
        <f t="shared" si="75"/>
        <v>13083.495999999999</v>
      </c>
      <c r="J165" s="97">
        <f t="shared" si="75"/>
        <v>12516.286000000002</v>
      </c>
      <c r="K165" s="124">
        <f t="shared" si="75"/>
        <v>13130.615</v>
      </c>
    </row>
    <row r="166" spans="1:11" ht="18" customHeight="1" x14ac:dyDescent="0.2">
      <c r="A166" s="255" t="s">
        <v>9</v>
      </c>
      <c r="B166" s="256"/>
      <c r="C166" s="256"/>
      <c r="D166" s="256"/>
      <c r="E166" s="256"/>
      <c r="F166" s="256"/>
      <c r="G166" s="98"/>
      <c r="H166" s="98"/>
      <c r="I166" s="212"/>
      <c r="J166" s="98"/>
      <c r="K166" s="99"/>
    </row>
    <row r="167" spans="1:11" ht="18" customHeight="1" x14ac:dyDescent="0.2">
      <c r="A167" s="253" t="s">
        <v>7</v>
      </c>
      <c r="B167" s="254"/>
      <c r="C167" s="254"/>
      <c r="D167" s="254"/>
      <c r="E167" s="254"/>
      <c r="F167" s="254"/>
      <c r="G167" s="90">
        <f>G135</f>
        <v>72.400000000000006</v>
      </c>
      <c r="H167" s="90">
        <f>H135</f>
        <v>15.5</v>
      </c>
      <c r="I167" s="213">
        <f>I135</f>
        <v>10</v>
      </c>
      <c r="J167" s="90">
        <f>J135</f>
        <v>11</v>
      </c>
      <c r="K167" s="93">
        <f>K135</f>
        <v>12.1</v>
      </c>
    </row>
    <row r="168" spans="1:11" ht="18" customHeight="1" thickBot="1" x14ac:dyDescent="0.25">
      <c r="A168" s="251" t="s">
        <v>8</v>
      </c>
      <c r="B168" s="252"/>
      <c r="C168" s="252"/>
      <c r="D168" s="252"/>
      <c r="E168" s="252"/>
      <c r="F168" s="252"/>
      <c r="G168" s="94">
        <f>G165-G167</f>
        <v>12076.726000000001</v>
      </c>
      <c r="H168" s="94" t="e">
        <f t="shared" ref="H168:K168" si="76">H165-H167</f>
        <v>#REF!</v>
      </c>
      <c r="I168" s="214">
        <f t="shared" si="76"/>
        <v>13073.495999999999</v>
      </c>
      <c r="J168" s="94">
        <f t="shared" si="76"/>
        <v>12505.286000000002</v>
      </c>
      <c r="K168" s="95">
        <f t="shared" si="76"/>
        <v>13118.514999999999</v>
      </c>
    </row>
    <row r="170" spans="1:11" ht="18" customHeight="1" x14ac:dyDescent="0.2">
      <c r="D170" s="1" t="s">
        <v>216</v>
      </c>
      <c r="G170" s="108">
        <f>G165-G152</f>
        <v>0</v>
      </c>
      <c r="H170" s="108" t="e">
        <f t="shared" ref="H170:K170" si="77">H165-H152</f>
        <v>#REF!</v>
      </c>
      <c r="I170" s="215">
        <f t="shared" si="77"/>
        <v>0</v>
      </c>
      <c r="J170" s="108">
        <f>J165-J152</f>
        <v>0</v>
      </c>
      <c r="K170" s="108">
        <f t="shared" si="77"/>
        <v>0</v>
      </c>
    </row>
  </sheetData>
  <mergeCells count="211">
    <mergeCell ref="G52:K52"/>
    <mergeCell ref="G53:K53"/>
    <mergeCell ref="G59:K59"/>
    <mergeCell ref="G73:K73"/>
    <mergeCell ref="G56:K56"/>
    <mergeCell ref="L146:L147"/>
    <mergeCell ref="G67:K67"/>
    <mergeCell ref="G85:K85"/>
    <mergeCell ref="G76:K80"/>
    <mergeCell ref="G146:K147"/>
    <mergeCell ref="G102:K102"/>
    <mergeCell ref="G110:K110"/>
    <mergeCell ref="G121:K121"/>
    <mergeCell ref="G129:K133"/>
    <mergeCell ref="L129:L133"/>
    <mergeCell ref="G62:K64"/>
    <mergeCell ref="L122:L123"/>
    <mergeCell ref="L127:L128"/>
    <mergeCell ref="G70:K70"/>
    <mergeCell ref="G117:K117"/>
    <mergeCell ref="G114:K114"/>
    <mergeCell ref="G111:K111"/>
    <mergeCell ref="L62:L64"/>
    <mergeCell ref="L76:L80"/>
    <mergeCell ref="L91:L93"/>
    <mergeCell ref="G99:K99"/>
    <mergeCell ref="G96:K96"/>
    <mergeCell ref="D108:F108"/>
    <mergeCell ref="C105:C106"/>
    <mergeCell ref="F105:F106"/>
    <mergeCell ref="D105:E106"/>
    <mergeCell ref="G105:K106"/>
    <mergeCell ref="L105:L106"/>
    <mergeCell ref="A9:R9"/>
    <mergeCell ref="H10:H11"/>
    <mergeCell ref="I10:I11"/>
    <mergeCell ref="J10:J11"/>
    <mergeCell ref="K10:K11"/>
    <mergeCell ref="A10:A11"/>
    <mergeCell ref="L10:L11"/>
    <mergeCell ref="S10:S11"/>
    <mergeCell ref="F91:F93"/>
    <mergeCell ref="D91:E93"/>
    <mergeCell ref="C91:C93"/>
    <mergeCell ref="G91:K93"/>
    <mergeCell ref="C68:C69"/>
    <mergeCell ref="C71:C72"/>
    <mergeCell ref="C74:C75"/>
    <mergeCell ref="C86:C87"/>
    <mergeCell ref="C82:C84"/>
    <mergeCell ref="C89:C90"/>
    <mergeCell ref="D69:F69"/>
    <mergeCell ref="D75:F75"/>
    <mergeCell ref="D84:F84"/>
    <mergeCell ref="D87:F87"/>
    <mergeCell ref="D73:E73"/>
    <mergeCell ref="C52:E52"/>
    <mergeCell ref="C141:C142"/>
    <mergeCell ref="C126:F126"/>
    <mergeCell ref="B129:B135"/>
    <mergeCell ref="D85:E85"/>
    <mergeCell ref="D88:E88"/>
    <mergeCell ref="C62:C64"/>
    <mergeCell ref="D62:E64"/>
    <mergeCell ref="F62:F64"/>
    <mergeCell ref="F76:F80"/>
    <mergeCell ref="D101:F101"/>
    <mergeCell ref="D90:F90"/>
    <mergeCell ref="C97:C98"/>
    <mergeCell ref="D125:F125"/>
    <mergeCell ref="C124:C125"/>
    <mergeCell ref="F122:F123"/>
    <mergeCell ref="C129:C133"/>
    <mergeCell ref="D129:E133"/>
    <mergeCell ref="F129:F133"/>
    <mergeCell ref="C65:C66"/>
    <mergeCell ref="D66:F66"/>
    <mergeCell ref="C57:C58"/>
    <mergeCell ref="C100:C101"/>
    <mergeCell ref="D104:F104"/>
    <mergeCell ref="D98:F98"/>
    <mergeCell ref="B111:B119"/>
    <mergeCell ref="B122:B125"/>
    <mergeCell ref="B140:B149"/>
    <mergeCell ref="B138:R138"/>
    <mergeCell ref="C136:F136"/>
    <mergeCell ref="C134:C135"/>
    <mergeCell ref="D135:F135"/>
    <mergeCell ref="D142:F142"/>
    <mergeCell ref="G143:K143"/>
    <mergeCell ref="D140:E140"/>
    <mergeCell ref="G140:K140"/>
    <mergeCell ref="C148:C149"/>
    <mergeCell ref="C144:C145"/>
    <mergeCell ref="C146:C147"/>
    <mergeCell ref="D146:E147"/>
    <mergeCell ref="F146:F147"/>
    <mergeCell ref="D111:E111"/>
    <mergeCell ref="D113:F113"/>
    <mergeCell ref="D116:F116"/>
    <mergeCell ref="F127:F128"/>
    <mergeCell ref="G139:K139"/>
    <mergeCell ref="D72:F72"/>
    <mergeCell ref="D119:F119"/>
    <mergeCell ref="C122:C123"/>
    <mergeCell ref="C110:E110"/>
    <mergeCell ref="C121:E121"/>
    <mergeCell ref="C127:E128"/>
    <mergeCell ref="D76:E80"/>
    <mergeCell ref="C76:C80"/>
    <mergeCell ref="C94:C95"/>
    <mergeCell ref="D95:F95"/>
    <mergeCell ref="C139:E139"/>
    <mergeCell ref="G122:K123"/>
    <mergeCell ref="G127:K128"/>
    <mergeCell ref="G88:K88"/>
    <mergeCell ref="D61:F61"/>
    <mergeCell ref="D96:E96"/>
    <mergeCell ref="D99:E99"/>
    <mergeCell ref="D56:E56"/>
    <mergeCell ref="B16:B50"/>
    <mergeCell ref="D67:E67"/>
    <mergeCell ref="D70:E70"/>
    <mergeCell ref="B53:B104"/>
    <mergeCell ref="C14:E15"/>
    <mergeCell ref="F14:F15"/>
    <mergeCell ref="C42:C47"/>
    <mergeCell ref="C48:C50"/>
    <mergeCell ref="D102:E102"/>
    <mergeCell ref="D20:F20"/>
    <mergeCell ref="C54:C55"/>
    <mergeCell ref="C27:C32"/>
    <mergeCell ref="D32:F32"/>
    <mergeCell ref="D27:E30"/>
    <mergeCell ref="D48:E48"/>
    <mergeCell ref="D21:E23"/>
    <mergeCell ref="F21:F23"/>
    <mergeCell ref="D53:E53"/>
    <mergeCell ref="D59:E59"/>
    <mergeCell ref="D55:F55"/>
    <mergeCell ref="G10:G11"/>
    <mergeCell ref="D10:D11"/>
    <mergeCell ref="P10:R10"/>
    <mergeCell ref="A14:A15"/>
    <mergeCell ref="B14:B15"/>
    <mergeCell ref="D47:F47"/>
    <mergeCell ref="D50:F50"/>
    <mergeCell ref="C16:C20"/>
    <mergeCell ref="C21:C26"/>
    <mergeCell ref="A16:A51"/>
    <mergeCell ref="G14:K15"/>
    <mergeCell ref="L14:L15"/>
    <mergeCell ref="L16:L17"/>
    <mergeCell ref="L21:L23"/>
    <mergeCell ref="L27:L30"/>
    <mergeCell ref="L33:L38"/>
    <mergeCell ref="L42:L43"/>
    <mergeCell ref="G16:K17"/>
    <mergeCell ref="G48:K48"/>
    <mergeCell ref="G21:K23"/>
    <mergeCell ref="G42:K43"/>
    <mergeCell ref="G27:K30"/>
    <mergeCell ref="G33:K38"/>
    <mergeCell ref="A168:F168"/>
    <mergeCell ref="A167:F167"/>
    <mergeCell ref="A166:F166"/>
    <mergeCell ref="A165:F165"/>
    <mergeCell ref="C109:F109"/>
    <mergeCell ref="A156:C164"/>
    <mergeCell ref="B151:F151"/>
    <mergeCell ref="C103:C104"/>
    <mergeCell ref="C115:C116"/>
    <mergeCell ref="C118:C119"/>
    <mergeCell ref="C112:C113"/>
    <mergeCell ref="C150:F150"/>
    <mergeCell ref="D145:F145"/>
    <mergeCell ref="D149:F149"/>
    <mergeCell ref="D114:E114"/>
    <mergeCell ref="D117:E117"/>
    <mergeCell ref="D122:E123"/>
    <mergeCell ref="A155:K155"/>
    <mergeCell ref="A152:F152"/>
    <mergeCell ref="B137:F137"/>
    <mergeCell ref="A140:A150"/>
    <mergeCell ref="C120:F120"/>
    <mergeCell ref="D143:E143"/>
    <mergeCell ref="B127:B128"/>
    <mergeCell ref="J1:L1"/>
    <mergeCell ref="J2:L2"/>
    <mergeCell ref="J3:L3"/>
    <mergeCell ref="J4:L4"/>
    <mergeCell ref="F16:F17"/>
    <mergeCell ref="D16:E17"/>
    <mergeCell ref="C60:C61"/>
    <mergeCell ref="D26:F26"/>
    <mergeCell ref="D58:F58"/>
    <mergeCell ref="F42:F43"/>
    <mergeCell ref="D42:E43"/>
    <mergeCell ref="B13:R13"/>
    <mergeCell ref="D41:F41"/>
    <mergeCell ref="C33:C41"/>
    <mergeCell ref="F27:F30"/>
    <mergeCell ref="F33:F38"/>
    <mergeCell ref="C51:F51"/>
    <mergeCell ref="D33:E38"/>
    <mergeCell ref="M10:M11"/>
    <mergeCell ref="N10:O10"/>
    <mergeCell ref="F10:F11"/>
    <mergeCell ref="B10:B11"/>
    <mergeCell ref="C10:C11"/>
    <mergeCell ref="E10:E11"/>
  </mergeCells>
  <phoneticPr fontId="9" type="noConversion"/>
  <pageMargins left="0.23622047244094491" right="0.23622047244094491" top="0.74803149606299213" bottom="0.74803149606299213" header="0.31496062992125984" footer="0.31496062992125984"/>
  <pageSetup paperSize="8" scale="97" fitToHeight="0" orientation="landscape" r:id="rId1"/>
  <rowBreaks count="5" manualBreakCount="5">
    <brk id="40" max="14" man="1"/>
    <brk id="67" max="14" man="1"/>
    <brk id="101" max="14" man="1"/>
    <brk id="141" max="14" man="1"/>
    <brk id="16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topLeftCell="A103" zoomScaleNormal="100" workbookViewId="0">
      <selection activeCell="D128" sqref="D128"/>
    </sheetView>
  </sheetViews>
  <sheetFormatPr defaultColWidth="9.140625" defaultRowHeight="12.75" x14ac:dyDescent="0.2"/>
  <cols>
    <col min="1" max="1" width="44" style="1" customWidth="1"/>
    <col min="2" max="2" width="76.85546875" style="1" customWidth="1"/>
    <col min="3" max="3" width="12" style="7" customWidth="1"/>
    <col min="4" max="4" width="11.5703125" style="7" customWidth="1"/>
    <col min="5" max="5" width="9" style="7" customWidth="1"/>
    <col min="6" max="6" width="10.42578125" style="7" customWidth="1"/>
    <col min="7" max="7" width="25.42578125" style="1" customWidth="1"/>
    <col min="8" max="16384" width="9.140625" style="1"/>
  </cols>
  <sheetData>
    <row r="1" spans="1:17" x14ac:dyDescent="0.2">
      <c r="B1" s="149"/>
      <c r="C1" s="149"/>
      <c r="D1" s="149"/>
      <c r="E1" s="149"/>
      <c r="F1" s="220" t="s">
        <v>258</v>
      </c>
      <c r="G1" s="220"/>
    </row>
    <row r="2" spans="1:17" x14ac:dyDescent="0.2">
      <c r="B2" s="149"/>
      <c r="C2" s="149"/>
      <c r="D2" s="149"/>
      <c r="E2" s="149"/>
      <c r="F2" s="220" t="s">
        <v>257</v>
      </c>
      <c r="G2" s="220"/>
    </row>
    <row r="3" spans="1:17" x14ac:dyDescent="0.2">
      <c r="B3" s="149"/>
      <c r="C3" s="149"/>
      <c r="D3" s="149"/>
      <c r="E3" s="149"/>
      <c r="F3" s="220" t="s">
        <v>269</v>
      </c>
      <c r="G3" s="220"/>
    </row>
    <row r="4" spans="1:17" x14ac:dyDescent="0.2">
      <c r="B4" s="149"/>
      <c r="C4" s="149"/>
      <c r="D4" s="149"/>
      <c r="E4" s="149"/>
      <c r="F4" s="220" t="s">
        <v>267</v>
      </c>
      <c r="G4" s="220"/>
    </row>
    <row r="5" spans="1:17" ht="12.75" customHeight="1" x14ac:dyDescent="0.2">
      <c r="B5" s="110"/>
      <c r="C5" s="110"/>
      <c r="D5" s="110"/>
      <c r="E5" s="110"/>
      <c r="F5" s="409" t="s">
        <v>268</v>
      </c>
      <c r="G5" s="409"/>
    </row>
    <row r="6" spans="1:17" x14ac:dyDescent="0.2">
      <c r="A6" s="2"/>
      <c r="B6" s="2"/>
      <c r="C6" s="150"/>
      <c r="D6" s="150"/>
      <c r="E6" s="150"/>
      <c r="F6" s="410" t="s">
        <v>12</v>
      </c>
      <c r="G6" s="410"/>
    </row>
    <row r="7" spans="1:17" x14ac:dyDescent="0.2">
      <c r="A7" s="2"/>
      <c r="B7" s="2"/>
      <c r="C7" s="110"/>
      <c r="D7" s="110"/>
      <c r="E7" s="110"/>
      <c r="F7" s="411" t="s">
        <v>260</v>
      </c>
      <c r="G7" s="411"/>
    </row>
    <row r="8" spans="1:17" x14ac:dyDescent="0.2">
      <c r="A8" s="2"/>
      <c r="B8" s="2"/>
      <c r="C8" s="139"/>
      <c r="D8" s="139"/>
      <c r="E8" s="139"/>
      <c r="F8" s="140"/>
    </row>
    <row r="9" spans="1:17" ht="34.5" customHeight="1" x14ac:dyDescent="0.2">
      <c r="A9" s="370" t="s">
        <v>250</v>
      </c>
      <c r="B9" s="370"/>
      <c r="C9" s="370"/>
      <c r="D9" s="370"/>
      <c r="E9" s="370"/>
      <c r="F9" s="370"/>
      <c r="G9" s="370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25" customHeight="1" x14ac:dyDescent="0.2">
      <c r="A10" s="413" t="s">
        <v>10</v>
      </c>
      <c r="B10" s="413" t="s">
        <v>240</v>
      </c>
      <c r="C10" s="413"/>
      <c r="D10" s="413" t="s">
        <v>241</v>
      </c>
      <c r="E10" s="413"/>
      <c r="F10" s="413"/>
      <c r="G10" s="413" t="s">
        <v>242</v>
      </c>
    </row>
    <row r="11" spans="1:17" ht="30" x14ac:dyDescent="0.2">
      <c r="A11" s="413"/>
      <c r="B11" s="135" t="s">
        <v>1</v>
      </c>
      <c r="C11" s="135" t="s">
        <v>4</v>
      </c>
      <c r="D11" s="136">
        <v>2024</v>
      </c>
      <c r="E11" s="136">
        <v>2025</v>
      </c>
      <c r="F11" s="136">
        <v>2026</v>
      </c>
      <c r="G11" s="413"/>
    </row>
    <row r="12" spans="1:17" ht="15" x14ac:dyDescent="0.25">
      <c r="A12" s="137">
        <v>1</v>
      </c>
      <c r="B12" s="138">
        <v>2</v>
      </c>
      <c r="C12" s="138">
        <v>3</v>
      </c>
      <c r="D12" s="138">
        <v>4</v>
      </c>
      <c r="E12" s="138">
        <v>5</v>
      </c>
      <c r="F12" s="138">
        <v>6</v>
      </c>
      <c r="G12" s="137">
        <v>7</v>
      </c>
    </row>
    <row r="13" spans="1:17" ht="15" x14ac:dyDescent="0.2">
      <c r="A13" s="10" t="s">
        <v>227</v>
      </c>
      <c r="B13" s="416" t="str">
        <f>'007 pr. asignavimai'!C14</f>
        <v>Sudaryti sąlygas kokybiškai įgyvendinti Savivaldybės funkcijas</v>
      </c>
      <c r="C13" s="417"/>
      <c r="D13" s="417"/>
      <c r="E13" s="417"/>
      <c r="F13" s="417"/>
      <c r="G13" s="426" t="s">
        <v>243</v>
      </c>
    </row>
    <row r="14" spans="1:17" ht="30" x14ac:dyDescent="0.2">
      <c r="A14" s="11" t="str">
        <f>'007 pr. asignavimai'!M14</f>
        <v>R-007-01-01-01</v>
      </c>
      <c r="B14" s="12" t="str">
        <f>'007 pr. asignavimai'!N14</f>
        <v xml:space="preserve">Asmenų, deklaravusių gyvenamąją vietą elektroninėmis deklaravimo priemonėmis, skaičius nuo visų deklaruojančiųjų skaičiaus </v>
      </c>
      <c r="C14" s="11" t="str">
        <f>'007 pr. asignavimai'!O14</f>
        <v>proc.</v>
      </c>
      <c r="D14" s="11">
        <f>'007 pr. asignavimai'!P14</f>
        <v>36.200000000000003</v>
      </c>
      <c r="E14" s="11">
        <f>'007 pr. asignavimai'!Q14</f>
        <v>39.4</v>
      </c>
      <c r="F14" s="141">
        <f>'007 pr. asignavimai'!R14</f>
        <v>41</v>
      </c>
      <c r="G14" s="427"/>
    </row>
    <row r="15" spans="1:17" ht="15" x14ac:dyDescent="0.2">
      <c r="A15" s="11" t="str">
        <f>'007 pr. asignavimai'!M15</f>
        <v>R-007-01-01-02</v>
      </c>
      <c r="B15" s="12" t="str">
        <f>'007 pr. asignavimai'!N15</f>
        <v>Savivaldybės administracijos darbuotojų etatų skaičiaus pokytis</v>
      </c>
      <c r="C15" s="11" t="str">
        <f>'007 pr. asignavimai'!O15</f>
        <v>proc.</v>
      </c>
      <c r="D15" s="11">
        <f>'007 pr. asignavimai'!P15</f>
        <v>1.1000000000000001</v>
      </c>
      <c r="E15" s="11">
        <f>'007 pr. asignavimai'!Q15</f>
        <v>1.1000000000000001</v>
      </c>
      <c r="F15" s="141">
        <f>'007 pr. asignavimai'!R15</f>
        <v>1.1000000000000001</v>
      </c>
      <c r="G15" s="428"/>
    </row>
    <row r="16" spans="1:17" ht="15" customHeight="1" x14ac:dyDescent="0.2">
      <c r="A16" s="13" t="s">
        <v>116</v>
      </c>
      <c r="B16" s="414" t="str">
        <f>'007 pr. asignavimai'!D16</f>
        <v>Savivaldybės tarybos veikla</v>
      </c>
      <c r="C16" s="415"/>
      <c r="D16" s="415"/>
      <c r="E16" s="415"/>
      <c r="F16" s="415"/>
      <c r="G16" s="429" t="s">
        <v>243</v>
      </c>
    </row>
    <row r="17" spans="1:7" ht="15" x14ac:dyDescent="0.2">
      <c r="A17" s="14" t="str">
        <f>'007 pr. asignavimai'!M16</f>
        <v>V-007-01-01-01-01</v>
      </c>
      <c r="B17" s="9" t="str">
        <f>'007 pr. asignavimai'!N16</f>
        <v>Priimtų Savivaldybės  tarybos sprendimų, skaičius</v>
      </c>
      <c r="C17" s="14" t="str">
        <f>'007 pr. asignavimai'!O16</f>
        <v>vnt.</v>
      </c>
      <c r="D17" s="14">
        <f>'007 pr. asignavimai'!P16</f>
        <v>400</v>
      </c>
      <c r="E17" s="14">
        <f>'007 pr. asignavimai'!Q16</f>
        <v>430</v>
      </c>
      <c r="F17" s="142">
        <f>'007 pr. asignavimai'!R16</f>
        <v>430</v>
      </c>
      <c r="G17" s="430"/>
    </row>
    <row r="18" spans="1:7" ht="30" x14ac:dyDescent="0.2">
      <c r="A18" s="14" t="str">
        <f>'007 pr. asignavimai'!M17</f>
        <v>V-007-01-01-01-02</v>
      </c>
      <c r="B18" s="9" t="str">
        <f>'007 pr. asignavimai'!N17</f>
        <v>Įvykusių Savivaldybės tarybos komitetų ir Savivaldybės tarybos ir  kolegijos posėdžių kaičius</v>
      </c>
      <c r="C18" s="14" t="str">
        <f>'007 pr. asignavimai'!O17</f>
        <v>vnt.</v>
      </c>
      <c r="D18" s="14">
        <f>'007 pr. asignavimai'!P17</f>
        <v>85</v>
      </c>
      <c r="E18" s="14">
        <f>'007 pr. asignavimai'!Q17</f>
        <v>90</v>
      </c>
      <c r="F18" s="142">
        <f>'007 pr. asignavimai'!R17</f>
        <v>90</v>
      </c>
      <c r="G18" s="431"/>
    </row>
    <row r="19" spans="1:7" ht="17.25" customHeight="1" x14ac:dyDescent="0.2">
      <c r="A19" s="13" t="s">
        <v>117</v>
      </c>
      <c r="B19" s="414" t="str">
        <f>'007 pr. asignavimai'!D21</f>
        <v>Savivaldybės administracijos veikla</v>
      </c>
      <c r="C19" s="415"/>
      <c r="D19" s="415"/>
      <c r="E19" s="415"/>
      <c r="F19" s="415"/>
      <c r="G19" s="429" t="s">
        <v>243</v>
      </c>
    </row>
    <row r="20" spans="1:7" ht="15" x14ac:dyDescent="0.2">
      <c r="A20" s="14" t="str">
        <f>'007 pr. asignavimai'!M21</f>
        <v>V-007-01-01-02-01</v>
      </c>
      <c r="B20" s="9" t="str">
        <f>'007 pr. asignavimai'!N21</f>
        <v>Kvalifikaciją kėlusių darbuotojų skaičius</v>
      </c>
      <c r="C20" s="14" t="str">
        <f>'007 pr. asignavimai'!O21</f>
        <v>asm.</v>
      </c>
      <c r="D20" s="14">
        <f>'007 pr. asignavimai'!P21</f>
        <v>95</v>
      </c>
      <c r="E20" s="14">
        <f>'007 pr. asignavimai'!Q21</f>
        <v>100</v>
      </c>
      <c r="F20" s="142">
        <f>'007 pr. asignavimai'!R21</f>
        <v>105</v>
      </c>
      <c r="G20" s="430"/>
    </row>
    <row r="21" spans="1:7" ht="15" x14ac:dyDescent="0.2">
      <c r="A21" s="14" t="str">
        <f>'007 pr. asignavimai'!M22</f>
        <v>V-007-01-01-02-02</v>
      </c>
      <c r="B21" s="9" t="str">
        <f>'007 pr. asignavimai'!N22</f>
        <v>Karjeros tarnautojų skaičius</v>
      </c>
      <c r="C21" s="14" t="str">
        <f>'007 pr. asignavimai'!O22</f>
        <v>asm.</v>
      </c>
      <c r="D21" s="14">
        <f>'007 pr. asignavimai'!P22</f>
        <v>111</v>
      </c>
      <c r="E21" s="14">
        <f>'007 pr. asignavimai'!Q22</f>
        <v>112</v>
      </c>
      <c r="F21" s="142">
        <f>'007 pr. asignavimai'!R22</f>
        <v>112</v>
      </c>
      <c r="G21" s="430"/>
    </row>
    <row r="22" spans="1:7" ht="15" x14ac:dyDescent="0.2">
      <c r="A22" s="14" t="str">
        <f>'007 pr. asignavimai'!M23</f>
        <v>V-007-01-01-02-03</v>
      </c>
      <c r="B22" s="9" t="str">
        <f>'007 pr. asignavimai'!N23</f>
        <v>Darbuotojų, dirbančių pagal darbo sutartis, skaičius</v>
      </c>
      <c r="C22" s="14" t="str">
        <f>'007 pr. asignavimai'!O23</f>
        <v>asm.</v>
      </c>
      <c r="D22" s="14">
        <f>'007 pr. asignavimai'!P23</f>
        <v>143</v>
      </c>
      <c r="E22" s="14">
        <f>'007 pr. asignavimai'!Q23</f>
        <v>143</v>
      </c>
      <c r="F22" s="142">
        <f>'007 pr. asignavimai'!R23</f>
        <v>145</v>
      </c>
      <c r="G22" s="431"/>
    </row>
    <row r="23" spans="1:7" ht="15.75" customHeight="1" x14ac:dyDescent="0.2">
      <c r="A23" s="13" t="s">
        <v>118</v>
      </c>
      <c r="B23" s="414" t="str">
        <f>'007 pr. asignavimai'!D27</f>
        <v>Savivaldybės kontrolės ir audito tarnybos darbo užtikrinimas</v>
      </c>
      <c r="C23" s="415"/>
      <c r="D23" s="415"/>
      <c r="E23" s="415"/>
      <c r="F23" s="415"/>
      <c r="G23" s="429" t="s">
        <v>243</v>
      </c>
    </row>
    <row r="24" spans="1:7" ht="15" x14ac:dyDescent="0.2">
      <c r="A24" s="14" t="str">
        <f>'007 pr. asignavimai'!M27</f>
        <v>V-007-01-01-03-01</v>
      </c>
      <c r="B24" s="9" t="str">
        <f>'007 pr. asignavimai'!N27</f>
        <v>Atliktų savivaldybės biudžeto vykdymo auditų ir paruoštų ataskaitų bei išvadų skaičius</v>
      </c>
      <c r="C24" s="14" t="str">
        <f>'007 pr. asignavimai'!O27</f>
        <v>vnt.</v>
      </c>
      <c r="D24" s="14">
        <f>'007 pr. asignavimai'!P27</f>
        <v>1</v>
      </c>
      <c r="E24" s="14">
        <f>'007 pr. asignavimai'!Q27</f>
        <v>1</v>
      </c>
      <c r="F24" s="142">
        <f>'007 pr. asignavimai'!R27</f>
        <v>1</v>
      </c>
      <c r="G24" s="430"/>
    </row>
    <row r="25" spans="1:7" ht="15" x14ac:dyDescent="0.2">
      <c r="A25" s="14" t="str">
        <f>'007 pr. asignavimai'!M28</f>
        <v>V-007-01-01-03-02</v>
      </c>
      <c r="B25" s="9" t="str">
        <f>'007 pr. asignavimai'!N28</f>
        <v>Atliktų finansinių ataskaitų auditų ir paruoštų ataskaitų bei išvadų skaičius</v>
      </c>
      <c r="C25" s="14" t="str">
        <f>'007 pr. asignavimai'!O28</f>
        <v>vnt.</v>
      </c>
      <c r="D25" s="14">
        <f>'007 pr. asignavimai'!P28</f>
        <v>1</v>
      </c>
      <c r="E25" s="14">
        <f>'007 pr. asignavimai'!Q28</f>
        <v>1</v>
      </c>
      <c r="F25" s="142">
        <f>'007 pr. asignavimai'!R28</f>
        <v>1</v>
      </c>
      <c r="G25" s="430"/>
    </row>
    <row r="26" spans="1:7" ht="15" x14ac:dyDescent="0.2">
      <c r="A26" s="14" t="str">
        <f>'007 pr. asignavimai'!M29</f>
        <v>V-007-01-01-03-03</v>
      </c>
      <c r="B26" s="9" t="str">
        <f>'007 pr. asignavimai'!N29</f>
        <v>Atliktų paskolos ėmimo galimybių vertinimų skaičius</v>
      </c>
      <c r="C26" s="14" t="str">
        <f>'007 pr. asignavimai'!O29</f>
        <v>vnt.</v>
      </c>
      <c r="D26" s="14">
        <f>'007 pr. asignavimai'!P29</f>
        <v>1</v>
      </c>
      <c r="E26" s="14">
        <f>'007 pr. asignavimai'!Q29</f>
        <v>1</v>
      </c>
      <c r="F26" s="142">
        <f>'007 pr. asignavimai'!R29</f>
        <v>1</v>
      </c>
      <c r="G26" s="430"/>
    </row>
    <row r="27" spans="1:7" ht="15" x14ac:dyDescent="0.2">
      <c r="A27" s="14" t="str">
        <f>'007 pr. asignavimai'!M30</f>
        <v>V-007-01-01-03-04</v>
      </c>
      <c r="B27" s="9" t="str">
        <f>'007 pr. asignavimai'!N30</f>
        <v>Atliktų garantijų suteikimo vertinimų skaičius</v>
      </c>
      <c r="C27" s="14" t="str">
        <f>'007 pr. asignavimai'!O30</f>
        <v>vnt.</v>
      </c>
      <c r="D27" s="14">
        <f>'007 pr. asignavimai'!P30</f>
        <v>1</v>
      </c>
      <c r="E27" s="14">
        <f>'007 pr. asignavimai'!Q30</f>
        <v>1</v>
      </c>
      <c r="F27" s="142">
        <f>'007 pr. asignavimai'!R30</f>
        <v>1</v>
      </c>
      <c r="G27" s="431"/>
    </row>
    <row r="28" spans="1:7" ht="15" customHeight="1" x14ac:dyDescent="0.2">
      <c r="A28" s="13" t="s">
        <v>119</v>
      </c>
      <c r="B28" s="414" t="str">
        <f>'007 pr. asignavimai'!D33</f>
        <v>Plungės rajono seniūnijų veikla</v>
      </c>
      <c r="C28" s="415"/>
      <c r="D28" s="415"/>
      <c r="E28" s="415"/>
      <c r="F28" s="415"/>
      <c r="G28" s="429" t="s">
        <v>243</v>
      </c>
    </row>
    <row r="29" spans="1:7" ht="15" x14ac:dyDescent="0.2">
      <c r="A29" s="14" t="str">
        <f>'007 pr. asignavimai'!M33</f>
        <v>V-007-01-01-04-01</v>
      </c>
      <c r="B29" s="9" t="str">
        <f>'007 pr. asignavimai'!N33</f>
        <v xml:space="preserve">Atsakytų raštų ir išduotų įvairių pažymų skaičius </v>
      </c>
      <c r="C29" s="14" t="str">
        <f>'007 pr. asignavimai'!O33</f>
        <v>vnt.</v>
      </c>
      <c r="D29" s="14">
        <f>'007 pr. asignavimai'!P33</f>
        <v>2877</v>
      </c>
      <c r="E29" s="14">
        <f>'007 pr. asignavimai'!Q33</f>
        <v>2925</v>
      </c>
      <c r="F29" s="142">
        <f>'007 pr. asignavimai'!R33</f>
        <v>2976</v>
      </c>
      <c r="G29" s="430"/>
    </row>
    <row r="30" spans="1:7" ht="15" x14ac:dyDescent="0.2">
      <c r="A30" s="14" t="str">
        <f>'007 pr. asignavimai'!M34</f>
        <v>V-007-01-01-04-02</v>
      </c>
      <c r="B30" s="9" t="str">
        <f>'007 pr. asignavimai'!N34</f>
        <v>Pateiktų žemės ūkio naudmenų deklaravimo paraiškų skaičius</v>
      </c>
      <c r="C30" s="14" t="str">
        <f>'007 pr. asignavimai'!O34</f>
        <v>vnt.</v>
      </c>
      <c r="D30" s="14">
        <f>'007 pr. asignavimai'!P34</f>
        <v>2663</v>
      </c>
      <c r="E30" s="14">
        <f>'007 pr. asignavimai'!Q34</f>
        <v>2678</v>
      </c>
      <c r="F30" s="142">
        <f>'007 pr. asignavimai'!R34</f>
        <v>2679</v>
      </c>
      <c r="G30" s="430"/>
    </row>
    <row r="31" spans="1:7" ht="15" x14ac:dyDescent="0.2">
      <c r="A31" s="14" t="str">
        <f>'007 pr. asignavimai'!M35</f>
        <v>V-007-01-01-04-03</v>
      </c>
      <c r="B31" s="9" t="str">
        <f>'007 pr. asignavimai'!N35</f>
        <v xml:space="preserve">Priimtų prašymų įvairioms socialinėms išmokoms ir paslaugoms gauti skaičius </v>
      </c>
      <c r="C31" s="14" t="str">
        <f>'007 pr. asignavimai'!O35</f>
        <v>vnt.</v>
      </c>
      <c r="D31" s="14">
        <f>'007 pr. asignavimai'!P35</f>
        <v>3380</v>
      </c>
      <c r="E31" s="14">
        <f>'007 pr. asignavimai'!Q35</f>
        <v>3455</v>
      </c>
      <c r="F31" s="142">
        <f>'007 pr. asignavimai'!R35</f>
        <v>3485</v>
      </c>
      <c r="G31" s="430"/>
    </row>
    <row r="32" spans="1:7" ht="15" x14ac:dyDescent="0.2">
      <c r="A32" s="14" t="str">
        <f>'007 pr. asignavimai'!M36</f>
        <v>V-007-01-01-04-04</v>
      </c>
      <c r="B32" s="9" t="str">
        <f>'007 pr. asignavimai'!N36</f>
        <v>Prižiūrimų veikiančių kapinių plotas</v>
      </c>
      <c r="C32" s="14" t="str">
        <f>'007 pr. asignavimai'!O36</f>
        <v>ha</v>
      </c>
      <c r="D32" s="14">
        <f>'007 pr. asignavimai'!P36</f>
        <v>39.299999999999997</v>
      </c>
      <c r="E32" s="14">
        <f>'007 pr. asignavimai'!Q36</f>
        <v>39.299999999999997</v>
      </c>
      <c r="F32" s="142">
        <f>'007 pr. asignavimai'!R36</f>
        <v>39.299999999999997</v>
      </c>
      <c r="G32" s="430"/>
    </row>
    <row r="33" spans="1:7" ht="15" x14ac:dyDescent="0.2">
      <c r="A33" s="14" t="str">
        <f>'007 pr. asignavimai'!M37</f>
        <v>V-007-01-01-04-05</v>
      </c>
      <c r="B33" s="9" t="str">
        <f>'007 pr. asignavimai'!N37</f>
        <v>Prižiūrimų seniūnijų vietinės reikšmės kelių ir gatvių ilgis</v>
      </c>
      <c r="C33" s="14" t="str">
        <f>'007 pr. asignavimai'!O37</f>
        <v>km</v>
      </c>
      <c r="D33" s="14">
        <f>'007 pr. asignavimai'!P37</f>
        <v>1492.7</v>
      </c>
      <c r="E33" s="14">
        <f>'007 pr. asignavimai'!Q37</f>
        <v>1504.7</v>
      </c>
      <c r="F33" s="142">
        <f>'007 pr. asignavimai'!R37</f>
        <v>1518.7</v>
      </c>
      <c r="G33" s="430"/>
    </row>
    <row r="34" spans="1:7" ht="15" x14ac:dyDescent="0.2">
      <c r="A34" s="14" t="str">
        <f>'007 pr. asignavimai'!M38</f>
        <v>V-007-01-01-04-06</v>
      </c>
      <c r="B34" s="9" t="str">
        <f>'007 pr. asignavimai'!N38</f>
        <v>Prižiūrimų žaliųjų plotų dydis</v>
      </c>
      <c r="C34" s="14" t="str">
        <f>'007 pr. asignavimai'!O38</f>
        <v>ha</v>
      </c>
      <c r="D34" s="14">
        <f>'007 pr. asignavimai'!P38</f>
        <v>295</v>
      </c>
      <c r="E34" s="14">
        <f>'007 pr. asignavimai'!Q38</f>
        <v>297.2</v>
      </c>
      <c r="F34" s="142">
        <f>'007 pr. asignavimai'!R38</f>
        <v>299.5</v>
      </c>
      <c r="G34" s="431"/>
    </row>
    <row r="35" spans="1:7" ht="16.5" customHeight="1" x14ac:dyDescent="0.2">
      <c r="A35" s="13" t="s">
        <v>120</v>
      </c>
      <c r="B35" s="414" t="str">
        <f>'007 pr. asignavimai'!D42</f>
        <v>Plungės paslaugų ir švietimo pagalbos centro veikla</v>
      </c>
      <c r="C35" s="415"/>
      <c r="D35" s="415"/>
      <c r="E35" s="415"/>
      <c r="F35" s="415"/>
      <c r="G35" s="429" t="s">
        <v>243</v>
      </c>
    </row>
    <row r="36" spans="1:7" ht="15" x14ac:dyDescent="0.2">
      <c r="A36" s="14" t="str">
        <f>'007 pr. asignavimai'!M42</f>
        <v>V-007-01-01-05-01</v>
      </c>
      <c r="B36" s="9" t="str">
        <f>'007 pr. asignavimai'!N42</f>
        <v>Darbuotojų (etatų), dirbančių centralizuotoje buhalterijoje, skaičius</v>
      </c>
      <c r="C36" s="14" t="str">
        <f>'007 pr. asignavimai'!O42</f>
        <v>vnt.</v>
      </c>
      <c r="D36" s="14">
        <f>'007 pr. asignavimai'!P42</f>
        <v>43.5</v>
      </c>
      <c r="E36" s="14">
        <f>'007 pr. asignavimai'!Q42</f>
        <v>44</v>
      </c>
      <c r="F36" s="142">
        <f>'007 pr. asignavimai'!R42</f>
        <v>44</v>
      </c>
      <c r="G36" s="430"/>
    </row>
    <row r="37" spans="1:7" ht="15" x14ac:dyDescent="0.2">
      <c r="A37" s="14" t="str">
        <f>'007 pr. asignavimai'!M43</f>
        <v>V-007-01-01-05-02 (VB)</v>
      </c>
      <c r="B37" s="9" t="str">
        <f>'007 pr. asignavimai'!N43</f>
        <v>Etatų, kurie vykdo  funkcijas, finansuojamas iš valstybės biudžeto, skaičius</v>
      </c>
      <c r="C37" s="14" t="str">
        <f>'007 pr. asignavimai'!O43</f>
        <v>vnt.</v>
      </c>
      <c r="D37" s="14">
        <f>'007 pr. asignavimai'!P43</f>
        <v>1.25</v>
      </c>
      <c r="E37" s="14">
        <f>'007 pr. asignavimai'!Q43</f>
        <v>1.25</v>
      </c>
      <c r="F37" s="142">
        <f>'007 pr. asignavimai'!R43</f>
        <v>1.25</v>
      </c>
      <c r="G37" s="431"/>
    </row>
    <row r="38" spans="1:7" ht="15.75" customHeight="1" x14ac:dyDescent="0.2">
      <c r="A38" s="13" t="s">
        <v>121</v>
      </c>
      <c r="B38" s="414" t="str">
        <f>'007 pr. asignavimai'!D48</f>
        <v>Mero rezervas</v>
      </c>
      <c r="C38" s="415"/>
      <c r="D38" s="415"/>
      <c r="E38" s="415"/>
      <c r="F38" s="415"/>
      <c r="G38" s="429" t="s">
        <v>243</v>
      </c>
    </row>
    <row r="39" spans="1:7" ht="15" x14ac:dyDescent="0.2">
      <c r="A39" s="14" t="str">
        <f>'007 pr. asignavimai'!M48</f>
        <v>V-007-01-01-06-01</v>
      </c>
      <c r="B39" s="9" t="str">
        <f>'007 pr. asignavimai'!N48</f>
        <v>Paremtų asmenų skaičius</v>
      </c>
      <c r="C39" s="14" t="str">
        <f>'007 pr. asignavimai'!O48</f>
        <v>asm.</v>
      </c>
      <c r="D39" s="14">
        <f>'007 pr. asignavimai'!P48</f>
        <v>2</v>
      </c>
      <c r="E39" s="14">
        <f>'007 pr. asignavimai'!Q48</f>
        <v>2</v>
      </c>
      <c r="F39" s="142">
        <f>'007 pr. asignavimai'!R48</f>
        <v>2</v>
      </c>
      <c r="G39" s="431"/>
    </row>
    <row r="40" spans="1:7" ht="15" customHeight="1" x14ac:dyDescent="0.2">
      <c r="A40" s="10" t="s">
        <v>226</v>
      </c>
      <c r="B40" s="416" t="str">
        <f>'007 pr. asignavimai'!C52</f>
        <v>Vykdyti valstybines (valstybės perduotas savivaldybei) funkcijas</v>
      </c>
      <c r="C40" s="417"/>
      <c r="D40" s="417"/>
      <c r="E40" s="417"/>
      <c r="F40" s="417"/>
      <c r="G40" s="426" t="s">
        <v>243</v>
      </c>
    </row>
    <row r="41" spans="1:7" ht="15" x14ac:dyDescent="0.2">
      <c r="A41" s="11" t="str">
        <f>'007 pr. asignavimai'!M52</f>
        <v>R-007-01-02-01</v>
      </c>
      <c r="B41" s="12" t="str">
        <f>'007 pr. asignavimai'!N52</f>
        <v>Valstybinių funkcijų įgyvendinimui skirtų lėšų įsisavinimas</v>
      </c>
      <c r="C41" s="11" t="str">
        <f>'007 pr. asignavimai'!O52</f>
        <v>proc.</v>
      </c>
      <c r="D41" s="11">
        <f>'007 pr. asignavimai'!P52</f>
        <v>100</v>
      </c>
      <c r="E41" s="11">
        <f>'007 pr. asignavimai'!Q52</f>
        <v>100</v>
      </c>
      <c r="F41" s="141">
        <f>'007 pr. asignavimai'!R52</f>
        <v>100</v>
      </c>
      <c r="G41" s="428"/>
    </row>
    <row r="42" spans="1:7" ht="15" customHeight="1" x14ac:dyDescent="0.2">
      <c r="A42" s="15" t="s">
        <v>132</v>
      </c>
      <c r="B42" s="412" t="str">
        <f>'007 pr. asignavimai'!D53</f>
        <v>Duomenims į suteiktos valstybės  pagalbos  ir nereikšmingos  pagalbos registrą teikti</v>
      </c>
      <c r="C42" s="412"/>
      <c r="D42" s="412"/>
      <c r="E42" s="412"/>
      <c r="F42" s="412"/>
      <c r="G42" s="429" t="s">
        <v>243</v>
      </c>
    </row>
    <row r="43" spans="1:7" ht="15" x14ac:dyDescent="0.2">
      <c r="A43" s="16" t="str">
        <f>'007 pr. asignavimai'!M53</f>
        <v>V-007-01-02-01-01 (VB)</v>
      </c>
      <c r="B43" s="17" t="str">
        <f>'007 pr. asignavimai'!N53</f>
        <v xml:space="preserve">Suteiktos valstybės pagalbos registrui pateiktų registro objektų skaičius </v>
      </c>
      <c r="C43" s="16" t="str">
        <f>'007 pr. asignavimai'!O53</f>
        <v>vnt.</v>
      </c>
      <c r="D43" s="16">
        <f>'007 pr. asignavimai'!P53</f>
        <v>31</v>
      </c>
      <c r="E43" s="16">
        <f>'007 pr. asignavimai'!Q53</f>
        <v>31</v>
      </c>
      <c r="F43" s="143">
        <f>'007 pr. asignavimai'!R53</f>
        <v>31</v>
      </c>
      <c r="G43" s="431"/>
    </row>
    <row r="44" spans="1:7" ht="17.25" customHeight="1" x14ac:dyDescent="0.2">
      <c r="A44" s="15" t="s">
        <v>133</v>
      </c>
      <c r="B44" s="412" t="str">
        <f>'007 pr. asignavimai'!D56</f>
        <v>Dalyvauti rengiant ir vykdant mobilizaciją, demobilizaciją, priimančiosios  šalies paramą</v>
      </c>
      <c r="C44" s="412"/>
      <c r="D44" s="412"/>
      <c r="E44" s="412"/>
      <c r="F44" s="412"/>
      <c r="G44" s="429" t="s">
        <v>243</v>
      </c>
    </row>
    <row r="45" spans="1:7" ht="30" x14ac:dyDescent="0.2">
      <c r="A45" s="18" t="str">
        <f>'007 pr. asignavimai'!M56</f>
        <v>V-007-01-02-02-01 (VB)</v>
      </c>
      <c r="B45" s="19" t="str">
        <f>'007 pr. asignavimai'!N56</f>
        <v xml:space="preserve">Savivaldybės mobilizacijos plano parengimas, atnaujinimas ir pasirengimas mobilizacijai ir priimančios šalies paramai teikti </v>
      </c>
      <c r="C45" s="18" t="str">
        <f>'007 pr. asignavimai'!O56</f>
        <v>prc.</v>
      </c>
      <c r="D45" s="18">
        <f>'007 pr. asignavimai'!P56</f>
        <v>75</v>
      </c>
      <c r="E45" s="18">
        <f>'007 pr. asignavimai'!Q56</f>
        <v>75</v>
      </c>
      <c r="F45" s="144">
        <f>'007 pr. asignavimai'!R56</f>
        <v>75</v>
      </c>
      <c r="G45" s="431"/>
    </row>
    <row r="46" spans="1:7" ht="15" customHeight="1" x14ac:dyDescent="0.2">
      <c r="A46" s="15" t="s">
        <v>134</v>
      </c>
      <c r="B46" s="412" t="str">
        <f>'007 pr. asignavimai'!D59</f>
        <v>Valstybinės kalbos vartojimo ir taisyklingumo kontrolei</v>
      </c>
      <c r="C46" s="412"/>
      <c r="D46" s="412"/>
      <c r="E46" s="412"/>
      <c r="F46" s="412"/>
      <c r="G46" s="429" t="s">
        <v>243</v>
      </c>
    </row>
    <row r="47" spans="1:7" ht="15" x14ac:dyDescent="0.2">
      <c r="A47" s="18" t="str">
        <f>'007 pr. asignavimai'!M59</f>
        <v>V-007-01-02-03-01 (VB)</v>
      </c>
      <c r="B47" s="19" t="str">
        <f>'007 pr. asignavimai'!N59</f>
        <v xml:space="preserve">Darbuotojų, atliekančių valstybinės kalbos vartojimo taisyklingumo kontrolę, skaičius </v>
      </c>
      <c r="C47" s="18" t="str">
        <f>'007 pr. asignavimai'!O59</f>
        <v>vnt.</v>
      </c>
      <c r="D47" s="18">
        <f>'007 pr. asignavimai'!P59</f>
        <v>1</v>
      </c>
      <c r="E47" s="18">
        <f>'007 pr. asignavimai'!Q59</f>
        <v>1</v>
      </c>
      <c r="F47" s="144">
        <f>'007 pr. asignavimai'!R59</f>
        <v>1</v>
      </c>
      <c r="G47" s="431"/>
    </row>
    <row r="48" spans="1:7" ht="15" customHeight="1" x14ac:dyDescent="0.2">
      <c r="A48" s="15" t="s">
        <v>135</v>
      </c>
      <c r="B48" s="412" t="str">
        <f>'007 pr. asignavimai'!D62</f>
        <v>Civilinės būklės aktams registruoti</v>
      </c>
      <c r="C48" s="412"/>
      <c r="D48" s="412"/>
      <c r="E48" s="412"/>
      <c r="F48" s="412"/>
      <c r="G48" s="429" t="s">
        <v>243</v>
      </c>
    </row>
    <row r="49" spans="1:7" ht="30" x14ac:dyDescent="0.2">
      <c r="A49" s="16" t="str">
        <f>'007 pr. asignavimai'!M62</f>
        <v>V-007-01-02-04-01 (VB)</v>
      </c>
      <c r="B49" s="17" t="str">
        <f>'007 pr. asignavimai'!N62</f>
        <v>Valstybinės (valstybės perduotos savivaldybėms) užregistruoti civilinės būklės aktų skaičius</v>
      </c>
      <c r="C49" s="16" t="str">
        <f>'007 pr. asignavimai'!O62</f>
        <v>vnt.</v>
      </c>
      <c r="D49" s="16">
        <f>'007 pr. asignavimai'!P62</f>
        <v>1900</v>
      </c>
      <c r="E49" s="16">
        <f>'007 pr. asignavimai'!Q62</f>
        <v>1900</v>
      </c>
      <c r="F49" s="143">
        <f>'007 pr. asignavimai'!R62</f>
        <v>1900</v>
      </c>
      <c r="G49" s="430"/>
    </row>
    <row r="50" spans="1:7" ht="15" x14ac:dyDescent="0.2">
      <c r="A50" s="16" t="str">
        <f>'007 pr. asignavimai'!M63</f>
        <v>V-007-01-02-04-02 (VB)</v>
      </c>
      <c r="B50" s="17" t="str">
        <f>'007 pr. asignavimai'!N63</f>
        <v>Išduotų archyvinių pažymų skaičius</v>
      </c>
      <c r="C50" s="16" t="str">
        <f>'007 pr. asignavimai'!O63</f>
        <v>vnt.</v>
      </c>
      <c r="D50" s="16">
        <f>'007 pr. asignavimai'!P63</f>
        <v>120</v>
      </c>
      <c r="E50" s="16">
        <f>'007 pr. asignavimai'!Q63</f>
        <v>120</v>
      </c>
      <c r="F50" s="143">
        <f>'007 pr. asignavimai'!R63</f>
        <v>120</v>
      </c>
      <c r="G50" s="430"/>
    </row>
    <row r="51" spans="1:7" ht="15" x14ac:dyDescent="0.2">
      <c r="A51" s="16" t="str">
        <f>'007 pr. asignavimai'!M64</f>
        <v>V-007-01-02-04-03 (VB)</v>
      </c>
      <c r="B51" s="17" t="str">
        <f>'007 pr. asignavimai'!N64</f>
        <v>Civilinių aktų įrašų/ išrašų išdavimas</v>
      </c>
      <c r="C51" s="16" t="str">
        <f>'007 pr. asignavimai'!O64</f>
        <v>vnt.</v>
      </c>
      <c r="D51" s="16">
        <f>'007 pr. asignavimai'!P64</f>
        <v>1950</v>
      </c>
      <c r="E51" s="16">
        <f>'007 pr. asignavimai'!Q64</f>
        <v>1950</v>
      </c>
      <c r="F51" s="143">
        <f>'007 pr. asignavimai'!R64</f>
        <v>1950</v>
      </c>
      <c r="G51" s="431"/>
    </row>
    <row r="52" spans="1:7" ht="15" customHeight="1" x14ac:dyDescent="0.2">
      <c r="A52" s="15" t="s">
        <v>136</v>
      </c>
      <c r="B52" s="412" t="str">
        <f>'007 pr. asignavimai'!D67</f>
        <v>Valstybės garantuojamai pirminei teisinei pagalbai teikti</v>
      </c>
      <c r="C52" s="412"/>
      <c r="D52" s="412"/>
      <c r="E52" s="412"/>
      <c r="F52" s="412"/>
      <c r="G52" s="429" t="s">
        <v>243</v>
      </c>
    </row>
    <row r="53" spans="1:7" ht="15" x14ac:dyDescent="0.2">
      <c r="A53" s="16" t="str">
        <f>'007 pr. asignavimai'!M67</f>
        <v>V-007-01-02-05-01 (VB)</v>
      </c>
      <c r="B53" s="17" t="str">
        <f>'007 pr. asignavimai'!N67</f>
        <v xml:space="preserve">Suteiktų teisinių konsultacijų skaičius </v>
      </c>
      <c r="C53" s="16" t="str">
        <f>'007 pr. asignavimai'!O67</f>
        <v>vnt.</v>
      </c>
      <c r="D53" s="16">
        <f>'007 pr. asignavimai'!P67</f>
        <v>280</v>
      </c>
      <c r="E53" s="16">
        <f>'007 pr. asignavimai'!Q67</f>
        <v>280</v>
      </c>
      <c r="F53" s="143">
        <f>'007 pr. asignavimai'!R67</f>
        <v>300</v>
      </c>
      <c r="G53" s="431"/>
    </row>
    <row r="54" spans="1:7" ht="15" customHeight="1" x14ac:dyDescent="0.2">
      <c r="A54" s="15" t="s">
        <v>137</v>
      </c>
      <c r="B54" s="412" t="str">
        <f>'007 pr. asignavimai'!D70</f>
        <v>Gyventojų registrui tvarkyti ir duomenims valstybės registrui  teikti</v>
      </c>
      <c r="C54" s="412"/>
      <c r="D54" s="412"/>
      <c r="E54" s="412"/>
      <c r="F54" s="412"/>
      <c r="G54" s="429" t="s">
        <v>243</v>
      </c>
    </row>
    <row r="55" spans="1:7" ht="15" x14ac:dyDescent="0.2">
      <c r="A55" s="16" t="str">
        <f>'007 pr. asignavimai'!M70</f>
        <v>V-007-01-02-06-01 (VB)</v>
      </c>
      <c r="B55" s="17" t="str">
        <f>'007 pr. asignavimai'!N70</f>
        <v>Atliktų asmenų archyvinių įrašų skaičius</v>
      </c>
      <c r="C55" s="16" t="str">
        <f>'007 pr. asignavimai'!O70</f>
        <v>vnt.</v>
      </c>
      <c r="D55" s="16">
        <f>'007 pr. asignavimai'!P70</f>
        <v>250</v>
      </c>
      <c r="E55" s="16">
        <f>'007 pr. asignavimai'!Q70</f>
        <v>250</v>
      </c>
      <c r="F55" s="143">
        <f>'007 pr. asignavimai'!R70</f>
        <v>250</v>
      </c>
      <c r="G55" s="431"/>
    </row>
    <row r="56" spans="1:7" ht="15.75" customHeight="1" x14ac:dyDescent="0.2">
      <c r="A56" s="15" t="s">
        <v>139</v>
      </c>
      <c r="B56" s="412" t="str">
        <f>'007 pr. asignavimai'!D73</f>
        <v>Civilinei saugai</v>
      </c>
      <c r="C56" s="412"/>
      <c r="D56" s="412"/>
      <c r="E56" s="412"/>
      <c r="F56" s="412"/>
      <c r="G56" s="429" t="s">
        <v>243</v>
      </c>
    </row>
    <row r="57" spans="1:7" ht="15" x14ac:dyDescent="0.2">
      <c r="A57" s="16" t="str">
        <f>'007 pr. asignavimai'!M73</f>
        <v>V-007-01-02-07-01 (VB)</v>
      </c>
      <c r="B57" s="17" t="str">
        <f>'007 pr. asignavimai'!N73</f>
        <v>Savivaldybės pasirengimo reaguoti į ekstremalias situacijas lygis, ne žemesnis kaip, proc.</v>
      </c>
      <c r="C57" s="16" t="str">
        <f>'007 pr. asignavimai'!O73</f>
        <v>proc.</v>
      </c>
      <c r="D57" s="16">
        <v>75</v>
      </c>
      <c r="E57" s="16">
        <f>'007 pr. asignavimai'!Q73</f>
        <v>86</v>
      </c>
      <c r="F57" s="143">
        <f>'007 pr. asignavimai'!R73</f>
        <v>86</v>
      </c>
      <c r="G57" s="431"/>
    </row>
    <row r="58" spans="1:7" ht="17.25" customHeight="1" x14ac:dyDescent="0.2">
      <c r="A58" s="20" t="s">
        <v>140</v>
      </c>
      <c r="B58" s="421" t="str">
        <f>'007 pr. asignavimai'!D76</f>
        <v>Priešgaisrinei saugai</v>
      </c>
      <c r="C58" s="421"/>
      <c r="D58" s="421"/>
      <c r="E58" s="421"/>
      <c r="F58" s="421"/>
      <c r="G58" s="429" t="s">
        <v>243</v>
      </c>
    </row>
    <row r="59" spans="1:7" ht="15" x14ac:dyDescent="0.2">
      <c r="A59" s="21" t="str">
        <f>'007 pr. asignavimai'!M76</f>
        <v>V-007-01-02-08-01</v>
      </c>
      <c r="B59" s="22" t="str">
        <f>'007 pr. asignavimai'!N76</f>
        <v>Išvykimų į kitus darbus skaičius</v>
      </c>
      <c r="C59" s="21" t="str">
        <f>'007 pr. asignavimai'!O76</f>
        <v>vnt.</v>
      </c>
      <c r="D59" s="21">
        <f>'007 pr. asignavimai'!P76</f>
        <v>45</v>
      </c>
      <c r="E59" s="21">
        <f>'007 pr. asignavimai'!Q76</f>
        <v>45</v>
      </c>
      <c r="F59" s="145">
        <f>'007 pr. asignavimai'!R76</f>
        <v>45</v>
      </c>
      <c r="G59" s="430"/>
    </row>
    <row r="60" spans="1:7" ht="15" x14ac:dyDescent="0.2">
      <c r="A60" s="21" t="str">
        <f>'007 pr. asignavimai'!M77</f>
        <v>V-007-01-02-08-02</v>
      </c>
      <c r="B60" s="22" t="str">
        <f>'007 pr. asignavimai'!N77</f>
        <v>Užgesintų gaisrų skaičius</v>
      </c>
      <c r="C60" s="21" t="str">
        <f>'007 pr. asignavimai'!O77</f>
        <v>vnt.</v>
      </c>
      <c r="D60" s="21">
        <f>'007 pr. asignavimai'!P77</f>
        <v>70</v>
      </c>
      <c r="E60" s="21">
        <f>'007 pr. asignavimai'!Q77</f>
        <v>70</v>
      </c>
      <c r="F60" s="145">
        <f>'007 pr. asignavimai'!R77</f>
        <v>70</v>
      </c>
      <c r="G60" s="430"/>
    </row>
    <row r="61" spans="1:7" ht="15" x14ac:dyDescent="0.2">
      <c r="A61" s="21" t="s">
        <v>285</v>
      </c>
      <c r="B61" s="22" t="s">
        <v>284</v>
      </c>
      <c r="C61" s="21" t="s">
        <v>286</v>
      </c>
      <c r="D61" s="21">
        <v>180</v>
      </c>
      <c r="E61" s="21">
        <v>180</v>
      </c>
      <c r="F61" s="145">
        <v>180</v>
      </c>
      <c r="G61" s="430"/>
    </row>
    <row r="62" spans="1:7" ht="45" x14ac:dyDescent="0.2">
      <c r="A62" s="21" t="str">
        <f>'007 pr. asignavimai'!M79</f>
        <v>V-007-01-02-08-04 (VB)</v>
      </c>
      <c r="B62" s="22" t="str">
        <f>'007 pr. asignavimai'!N79</f>
        <v>Savivaldybės kaimo vietovėse kilusių gaisrų (išskyrus gaisrus atvirose teritorijose ir transporto priemonėse)
skaičius, tenkantis 1000 gyventojų, ne didesnis kaip</v>
      </c>
      <c r="C62" s="21" t="str">
        <f>'007 pr. asignavimai'!O79</f>
        <v>asm.</v>
      </c>
      <c r="D62" s="21">
        <f>'007 pr. asignavimai'!P79</f>
        <v>1.7</v>
      </c>
      <c r="E62" s="21">
        <f>'007 pr. asignavimai'!Q79</f>
        <v>1.7</v>
      </c>
      <c r="F62" s="145">
        <f>'007 pr. asignavimai'!R79</f>
        <v>1.7</v>
      </c>
      <c r="G62" s="430"/>
    </row>
    <row r="63" spans="1:7" ht="30" x14ac:dyDescent="0.2">
      <c r="A63" s="21" t="str">
        <f>'007 pr. asignavimai'!M80</f>
        <v>V-007-01-02-08-05 (VB)</v>
      </c>
      <c r="B63" s="22" t="str">
        <f>'007 pr. asignavimai'!N80</f>
        <v>Savivaldybės kaimo vietovėse kilusiuose gaisruose žuvusių žmonių skaičius, tenkantis 100 tūkst. gyventojų, ne didesnis kaip</v>
      </c>
      <c r="C63" s="21" t="str">
        <f>'007 pr. asignavimai'!O80</f>
        <v>asm.</v>
      </c>
      <c r="D63" s="21">
        <v>2</v>
      </c>
      <c r="E63" s="21">
        <v>2</v>
      </c>
      <c r="F63" s="145">
        <v>2</v>
      </c>
      <c r="G63" s="431"/>
    </row>
    <row r="64" spans="1:7" ht="16.5" customHeight="1" x14ac:dyDescent="0.2">
      <c r="A64" s="23" t="s">
        <v>141</v>
      </c>
      <c r="B64" s="422" t="str">
        <f>'007 pr. asignavimai'!D85</f>
        <v>Gyvenamosios vietos deklaravimo duomenų ir gyvenamosios vietos neturinčių asmenų apskaitos duomenims tvarkyti</v>
      </c>
      <c r="C64" s="422"/>
      <c r="D64" s="422"/>
      <c r="E64" s="422"/>
      <c r="F64" s="422"/>
      <c r="G64" s="429" t="s">
        <v>243</v>
      </c>
    </row>
    <row r="65" spans="1:7" ht="30" x14ac:dyDescent="0.2">
      <c r="A65" s="16" t="str">
        <f>'007 pr. asignavimai'!M85</f>
        <v>V-007-01-02-09-01 (VB)</v>
      </c>
      <c r="B65" s="17" t="str">
        <f>'007 pr. asignavimai'!N85</f>
        <v>Gyvenamosios vietos deklaracijų, asmenų pateiktų elektroniniu būdu, dalies didėjimas per metus ne mažiau kaip 1,5 proc.</v>
      </c>
      <c r="C65" s="16" t="str">
        <f>'007 pr. asignavimai'!O85</f>
        <v>proc.</v>
      </c>
      <c r="D65" s="16">
        <f>'007 pr. asignavimai'!P85</f>
        <v>33.6</v>
      </c>
      <c r="E65" s="16">
        <f>'007 pr. asignavimai'!Q85</f>
        <v>33.6</v>
      </c>
      <c r="F65" s="143">
        <f>'007 pr. asignavimai'!R85</f>
        <v>33.6</v>
      </c>
      <c r="G65" s="431"/>
    </row>
    <row r="66" spans="1:7" ht="16.5" customHeight="1" x14ac:dyDescent="0.2">
      <c r="A66" s="15" t="s">
        <v>142</v>
      </c>
      <c r="B66" s="412" t="str">
        <f>'007 pr. asignavimai'!D88</f>
        <v>Žemės ūkio funkcijoms atlikti</v>
      </c>
      <c r="C66" s="412"/>
      <c r="D66" s="412"/>
      <c r="E66" s="412"/>
      <c r="F66" s="412"/>
      <c r="G66" s="429" t="s">
        <v>243</v>
      </c>
    </row>
    <row r="67" spans="1:7" ht="30" x14ac:dyDescent="0.2">
      <c r="A67" s="16" t="str">
        <f>'007 pr. asignavimai'!M88</f>
        <v>V-007-01-01-10-01 (VB)</v>
      </c>
      <c r="B67" s="17" t="str">
        <f>'007 pr. asignavimai'!N88</f>
        <v xml:space="preserve">Darbuotojų, atliekančių valstybines (valstybės perduotas savivaldybėms) funkcijas, skaičius </v>
      </c>
      <c r="C67" s="16" t="str">
        <f>'007 pr. asignavimai'!O88</f>
        <v>vnt.</v>
      </c>
      <c r="D67" s="16">
        <f>'007 pr. asignavimai'!P88</f>
        <v>15</v>
      </c>
      <c r="E67" s="16">
        <f>'007 pr. asignavimai'!Q88</f>
        <v>15</v>
      </c>
      <c r="F67" s="143">
        <f>'007 pr. asignavimai'!R88</f>
        <v>15</v>
      </c>
      <c r="G67" s="431"/>
    </row>
    <row r="68" spans="1:7" ht="16.5" customHeight="1" x14ac:dyDescent="0.2">
      <c r="A68" s="15" t="s">
        <v>143</v>
      </c>
      <c r="B68" s="412" t="str">
        <f>'007 pr. asignavimai'!D91</f>
        <v>Valstybei nuosavybės teise priklausančių melioracijos ir hidrotechnikos statinių valdymui ir naudojimui patikėjimo teise užtikrinti</v>
      </c>
      <c r="C68" s="412"/>
      <c r="D68" s="412"/>
      <c r="E68" s="412"/>
      <c r="F68" s="412"/>
      <c r="G68" s="429" t="s">
        <v>243</v>
      </c>
    </row>
    <row r="69" spans="1:7" ht="30" x14ac:dyDescent="0.2">
      <c r="A69" s="21" t="str">
        <f>'007 pr. asignavimai'!M91</f>
        <v>V-007-01-02-11-01 (VB)</v>
      </c>
      <c r="B69" s="22" t="str">
        <f>'007 pr. asignavimai'!N91</f>
        <v>Apskaitomas melioruotas, priklausantis savivaldybei, patikėjimo teise valdomas (prižiūrimas) žemės plotas</v>
      </c>
      <c r="C69" s="21" t="str">
        <f>'007 pr. asignavimai'!O91</f>
        <v>ha</v>
      </c>
      <c r="D69" s="21">
        <f>'007 pr. asignavimai'!P91</f>
        <v>44517.4</v>
      </c>
      <c r="E69" s="21">
        <f>'007 pr. asignavimai'!Q91</f>
        <v>44517.4</v>
      </c>
      <c r="F69" s="145">
        <f>'007 pr. asignavimai'!R91</f>
        <v>44517.4</v>
      </c>
      <c r="G69" s="430"/>
    </row>
    <row r="70" spans="1:7" ht="30" x14ac:dyDescent="0.2">
      <c r="A70" s="21" t="str">
        <f>'007 pr. asignavimai'!M92</f>
        <v>V-007-01-02-11-02 (VB)</v>
      </c>
      <c r="B70" s="22" t="str">
        <f>'007 pr. asignavimai'!N92</f>
        <v>Įgyvendintų melioracijos ir hidrotechninių statinių  remonto (avarinio remonto), priežiūros darbų skaičius</v>
      </c>
      <c r="C70" s="21" t="str">
        <f>'007 pr. asignavimai'!O92</f>
        <v>vnt.</v>
      </c>
      <c r="D70" s="21">
        <f>'007 pr. asignavimai'!P92</f>
        <v>25</v>
      </c>
      <c r="E70" s="21">
        <f>'007 pr. asignavimai'!Q92</f>
        <v>25</v>
      </c>
      <c r="F70" s="145">
        <f>'007 pr. asignavimai'!R92</f>
        <v>25</v>
      </c>
      <c r="G70" s="430"/>
    </row>
    <row r="71" spans="1:7" ht="15" x14ac:dyDescent="0.2">
      <c r="A71" s="21" t="str">
        <f>'007 pr. asignavimai'!M93</f>
        <v>V-007-01-02-11-03 (VB)</v>
      </c>
      <c r="B71" s="22" t="str">
        <f>'007 pr. asignavimai'!N93</f>
        <v>Prižiūrėtų melioracijos griovių ilgis</v>
      </c>
      <c r="C71" s="21" t="str">
        <f>'007 pr. asignavimai'!O93</f>
        <v>km</v>
      </c>
      <c r="D71" s="21">
        <f>'007 pr. asignavimai'!P93</f>
        <v>20</v>
      </c>
      <c r="E71" s="21">
        <f>'007 pr. asignavimai'!Q93</f>
        <v>20</v>
      </c>
      <c r="F71" s="145">
        <f>'007 pr. asignavimai'!R93</f>
        <v>20</v>
      </c>
      <c r="G71" s="431"/>
    </row>
    <row r="72" spans="1:7" ht="16.5" customHeight="1" x14ac:dyDescent="0.2">
      <c r="A72" s="15" t="s">
        <v>144</v>
      </c>
      <c r="B72" s="412" t="str">
        <f>'007 pr. asignavimai'!D96</f>
        <v>Savivaldybei priskirtiems archyviniams dokumentams tvarkyti</v>
      </c>
      <c r="C72" s="412"/>
      <c r="D72" s="412"/>
      <c r="E72" s="412"/>
      <c r="F72" s="412"/>
      <c r="G72" s="429" t="s">
        <v>243</v>
      </c>
    </row>
    <row r="73" spans="1:7" ht="15" x14ac:dyDescent="0.2">
      <c r="A73" s="16" t="str">
        <f>'007 pr. asignavimai'!M96</f>
        <v>V-007-01-02-12-01 (VB)</v>
      </c>
      <c r="B73" s="17" t="str">
        <f>'007 pr. asignavimai'!N96</f>
        <v>Išduotų archyvinių pažymų skaičius</v>
      </c>
      <c r="C73" s="16" t="str">
        <f>'007 pr. asignavimai'!O96</f>
        <v>vnt.</v>
      </c>
      <c r="D73" s="16">
        <f>'007 pr. asignavimai'!P96</f>
        <v>500</v>
      </c>
      <c r="E73" s="16">
        <f>'007 pr. asignavimai'!Q96</f>
        <v>500</v>
      </c>
      <c r="F73" s="143">
        <f>'007 pr. asignavimai'!R96</f>
        <v>500</v>
      </c>
      <c r="G73" s="431"/>
    </row>
    <row r="74" spans="1:7" ht="16.5" customHeight="1" x14ac:dyDescent="0.2">
      <c r="A74" s="15" t="s">
        <v>145</v>
      </c>
      <c r="B74" s="412" t="str">
        <f>'007 pr. asignavimai'!D99</f>
        <v>Jaunimo teisių apsaugai</v>
      </c>
      <c r="C74" s="412"/>
      <c r="D74" s="412"/>
      <c r="E74" s="412"/>
      <c r="F74" s="412"/>
      <c r="G74" s="429" t="s">
        <v>243</v>
      </c>
    </row>
    <row r="75" spans="1:7" ht="15" x14ac:dyDescent="0.2">
      <c r="A75" s="16" t="str">
        <f>'007 pr. asignavimai'!M99</f>
        <v>V-007-01-02-13-01 (VB)</v>
      </c>
      <c r="B75" s="17" t="str">
        <f>'007 pr. asignavimai'!N99</f>
        <v xml:space="preserve">Pateiktų ir įgyvendintų projektų skaičius </v>
      </c>
      <c r="C75" s="16" t="str">
        <f>'007 pr. asignavimai'!O99</f>
        <v>vnt.</v>
      </c>
      <c r="D75" s="16">
        <f>'007 pr. asignavimai'!P99</f>
        <v>5</v>
      </c>
      <c r="E75" s="16">
        <f>'007 pr. asignavimai'!Q99</f>
        <v>5</v>
      </c>
      <c r="F75" s="143">
        <f>'007 pr. asignavimai'!R99</f>
        <v>5</v>
      </c>
      <c r="G75" s="431"/>
    </row>
    <row r="76" spans="1:7" ht="38.25" customHeight="1" x14ac:dyDescent="0.2">
      <c r="A76" s="15" t="s">
        <v>146</v>
      </c>
      <c r="B76" s="412" t="str">
        <f>'007 pr. asignavimai'!D102</f>
        <v>Koordinuotai teikiamų paslaugų vaikams nuo gimimo iki 18 metų (turintiems didelių ir labai didelių specialiųjų ugdymosi poreikių – iki 21 metų) ir vaiko atstovams koordinavimui finansuoti</v>
      </c>
      <c r="C76" s="412"/>
      <c r="D76" s="412"/>
      <c r="E76" s="412"/>
      <c r="F76" s="412"/>
      <c r="G76" s="429" t="s">
        <v>243</v>
      </c>
    </row>
    <row r="77" spans="1:7" ht="45" x14ac:dyDescent="0.2">
      <c r="A77" s="154" t="str">
        <f>'007 pr. asignavimai'!M102</f>
        <v>V-007-01-02-14-01 (VB)</v>
      </c>
      <c r="B77" s="17" t="str">
        <f>'007 pr. asignavimai'!N102</f>
        <v>Suorganizuotų Vaiko gerovės komisijos posėdžių dėl prašymų skirti, pratęsti, panaikinti vaiko minimalios priežiūros priemones ar dėl  koordinuotai teikiamų paslaugų skyrimo vaikui (šeimai)</v>
      </c>
      <c r="C77" s="16" t="str">
        <f>'007 pr. asignavimai'!O102</f>
        <v>vnt.</v>
      </c>
      <c r="D77" s="16">
        <f>'007 pr. asignavimai'!P102</f>
        <v>5</v>
      </c>
      <c r="E77" s="16">
        <f>'007 pr. asignavimai'!Q102</f>
        <v>5</v>
      </c>
      <c r="F77" s="143">
        <f>'007 pr. asignavimai'!R102</f>
        <v>5</v>
      </c>
      <c r="G77" s="431"/>
    </row>
    <row r="78" spans="1:7" ht="43.5" customHeight="1" x14ac:dyDescent="0.2">
      <c r="A78" s="155" t="s">
        <v>270</v>
      </c>
      <c r="B78" s="423" t="s">
        <v>271</v>
      </c>
      <c r="C78" s="424"/>
      <c r="D78" s="424"/>
      <c r="E78" s="424"/>
      <c r="F78" s="425"/>
      <c r="G78" s="429" t="s">
        <v>243</v>
      </c>
    </row>
    <row r="79" spans="1:7" ht="17.25" customHeight="1" x14ac:dyDescent="0.2">
      <c r="A79" s="14" t="s">
        <v>274</v>
      </c>
      <c r="B79" s="168" t="s">
        <v>279</v>
      </c>
      <c r="C79" s="14" t="s">
        <v>18</v>
      </c>
      <c r="D79" s="14">
        <v>24</v>
      </c>
      <c r="E79" s="14">
        <v>24</v>
      </c>
      <c r="F79" s="14">
        <v>24</v>
      </c>
      <c r="G79" s="430"/>
    </row>
    <row r="80" spans="1:7" ht="18.75" customHeight="1" x14ac:dyDescent="0.2">
      <c r="A80" s="14" t="s">
        <v>275</v>
      </c>
      <c r="B80" s="436" t="s">
        <v>281</v>
      </c>
      <c r="C80" s="437" t="s">
        <v>18</v>
      </c>
      <c r="D80" s="437">
        <v>12</v>
      </c>
      <c r="E80" s="437">
        <v>15</v>
      </c>
      <c r="F80" s="437">
        <v>20</v>
      </c>
      <c r="G80" s="431"/>
    </row>
    <row r="81" spans="1:7" ht="15" customHeight="1" x14ac:dyDescent="0.2">
      <c r="A81" s="10" t="s">
        <v>225</v>
      </c>
      <c r="B81" s="418" t="str">
        <f>'007 pr. asignavimai'!C110</f>
        <v>Užtikrinti paskolų ir kitų  grąžintinų lėšų grąžinimą ir palūkanų mokėjimą</v>
      </c>
      <c r="C81" s="420"/>
      <c r="D81" s="420"/>
      <c r="E81" s="420"/>
      <c r="F81" s="420"/>
      <c r="G81" s="426" t="s">
        <v>243</v>
      </c>
    </row>
    <row r="82" spans="1:7" ht="19.5" customHeight="1" x14ac:dyDescent="0.2">
      <c r="A82" s="11" t="str">
        <f>'007 pr. asignavimai'!M110</f>
        <v>R-007-01-03-01</v>
      </c>
      <c r="B82" s="12" t="str">
        <f>'007 pr. asignavimai'!N110</f>
        <v>Finansinių įsipareigojimų vykdymo lygis</v>
      </c>
      <c r="C82" s="11" t="str">
        <f>'007 pr. asignavimai'!O110</f>
        <v>proc.</v>
      </c>
      <c r="D82" s="11">
        <f>'007 pr. asignavimai'!P110</f>
        <v>100</v>
      </c>
      <c r="E82" s="11">
        <f>'007 pr. asignavimai'!Q110</f>
        <v>100</v>
      </c>
      <c r="F82" s="141">
        <f>'007 pr. asignavimai'!R110</f>
        <v>100</v>
      </c>
      <c r="G82" s="428"/>
    </row>
    <row r="83" spans="1:7" ht="15" customHeight="1" x14ac:dyDescent="0.2">
      <c r="A83" s="15" t="s">
        <v>148</v>
      </c>
      <c r="B83" s="412" t="str">
        <f>'007 pr. asignavimai'!D111</f>
        <v>Paskolų grąžinimas</v>
      </c>
      <c r="C83" s="412"/>
      <c r="D83" s="412"/>
      <c r="E83" s="412"/>
      <c r="F83" s="412"/>
      <c r="G83" s="429" t="s">
        <v>243</v>
      </c>
    </row>
    <row r="84" spans="1:7" ht="15" x14ac:dyDescent="0.2">
      <c r="A84" s="16" t="str">
        <f>'007 pr. asignavimai'!M111</f>
        <v>V-007-01-03-01-01</v>
      </c>
      <c r="B84" s="17" t="str">
        <f>'007 pr. asignavimai'!N111</f>
        <v>Grąžintų paskolų dalis</v>
      </c>
      <c r="C84" s="16" t="str">
        <f>'007 pr. asignavimai'!O111</f>
        <v>proc.</v>
      </c>
      <c r="D84" s="16">
        <f>'007 pr. asignavimai'!P111</f>
        <v>100</v>
      </c>
      <c r="E84" s="16">
        <f>'007 pr. asignavimai'!Q111</f>
        <v>100</v>
      </c>
      <c r="F84" s="143">
        <f>'007 pr. asignavimai'!R111</f>
        <v>100</v>
      </c>
      <c r="G84" s="431"/>
    </row>
    <row r="85" spans="1:7" ht="17.25" customHeight="1" x14ac:dyDescent="0.2">
      <c r="A85" s="15" t="s">
        <v>147</v>
      </c>
      <c r="B85" s="412" t="str">
        <f>'007 pr. asignavimai'!D114</f>
        <v>Palūkanų mokėjimas</v>
      </c>
      <c r="C85" s="412"/>
      <c r="D85" s="412"/>
      <c r="E85" s="412"/>
      <c r="F85" s="412"/>
      <c r="G85" s="429" t="s">
        <v>243</v>
      </c>
    </row>
    <row r="86" spans="1:7" ht="15" x14ac:dyDescent="0.2">
      <c r="A86" s="16" t="str">
        <f>'007 pr. asignavimai'!M114</f>
        <v>V-007-01-03-02-01</v>
      </c>
      <c r="B86" s="17" t="str">
        <f>'007 pr. asignavimai'!N114</f>
        <v>Sumokėtų palūkanų dalis</v>
      </c>
      <c r="C86" s="16" t="str">
        <f>'007 pr. asignavimai'!O114</f>
        <v>proc.</v>
      </c>
      <c r="D86" s="16">
        <f>'007 pr. asignavimai'!P114</f>
        <v>100</v>
      </c>
      <c r="E86" s="16">
        <f>'007 pr. asignavimai'!Q114</f>
        <v>100</v>
      </c>
      <c r="F86" s="143">
        <f>'007 pr. asignavimai'!R114</f>
        <v>100</v>
      </c>
      <c r="G86" s="431"/>
    </row>
    <row r="87" spans="1:7" ht="17.25" customHeight="1" x14ac:dyDescent="0.2">
      <c r="A87" s="15" t="s">
        <v>149</v>
      </c>
      <c r="B87" s="412" t="str">
        <f>'007 pr. asignavimai'!D117</f>
        <v xml:space="preserve">INVEGA grąžintinos dotacijos </v>
      </c>
      <c r="C87" s="412"/>
      <c r="D87" s="412"/>
      <c r="E87" s="412"/>
      <c r="F87" s="412"/>
      <c r="G87" s="429" t="s">
        <v>243</v>
      </c>
    </row>
    <row r="88" spans="1:7" ht="15" x14ac:dyDescent="0.2">
      <c r="A88" s="16" t="str">
        <f>'007 pr. asignavimai'!M117</f>
        <v>V-007-01-03-03-01</v>
      </c>
      <c r="B88" s="17" t="str">
        <f>'007 pr. asignavimai'!N117</f>
        <v>Grąžintų INVEGA dotacijų dalis</v>
      </c>
      <c r="C88" s="16" t="str">
        <f>'007 pr. asignavimai'!O117</f>
        <v>proc.</v>
      </c>
      <c r="D88" s="16">
        <f>'007 pr. asignavimai'!P117</f>
        <v>0</v>
      </c>
      <c r="E88" s="16">
        <f>'007 pr. asignavimai'!Q117</f>
        <v>0</v>
      </c>
      <c r="F88" s="143">
        <f>'007 pr. asignavimai'!R117</f>
        <v>0</v>
      </c>
      <c r="G88" s="431"/>
    </row>
    <row r="89" spans="1:7" ht="15" x14ac:dyDescent="0.2">
      <c r="A89" s="10" t="s">
        <v>224</v>
      </c>
      <c r="B89" s="418" t="str">
        <f>'007 pr. asignavimai'!C121</f>
        <v>Didinti žemės ūkio šakos patrauklumą</v>
      </c>
      <c r="C89" s="419"/>
      <c r="D89" s="419"/>
      <c r="E89" s="419"/>
      <c r="F89" s="419"/>
      <c r="G89" s="426" t="s">
        <v>243</v>
      </c>
    </row>
    <row r="90" spans="1:7" ht="15" x14ac:dyDescent="0.2">
      <c r="A90" s="11" t="str">
        <f>'007 pr. asignavimai'!M121</f>
        <v>R-007-01-04-01</v>
      </c>
      <c r="B90" s="12" t="str">
        <f>'007 pr. asignavimai'!N121</f>
        <v>Pateiktų paraiškų finansuoti programos lėšomis, skaičius</v>
      </c>
      <c r="C90" s="11" t="str">
        <f>'007 pr. asignavimai'!O121</f>
        <v>vnt.</v>
      </c>
      <c r="D90" s="11">
        <f>'007 pr. asignavimai'!P121</f>
        <v>20</v>
      </c>
      <c r="E90" s="11">
        <f>'007 pr. asignavimai'!Q121</f>
        <v>20</v>
      </c>
      <c r="F90" s="141">
        <f>'007 pr. asignavimai'!R121</f>
        <v>20</v>
      </c>
      <c r="G90" s="428"/>
    </row>
    <row r="91" spans="1:7" ht="15" customHeight="1" x14ac:dyDescent="0.2">
      <c r="A91" s="15" t="s">
        <v>150</v>
      </c>
      <c r="B91" s="412" t="str">
        <f>'007 pr. asignavimai'!D122</f>
        <v>Kaimo rėmimui</v>
      </c>
      <c r="C91" s="412"/>
      <c r="D91" s="412"/>
      <c r="E91" s="412"/>
      <c r="F91" s="412"/>
      <c r="G91" s="429" t="s">
        <v>243</v>
      </c>
    </row>
    <row r="92" spans="1:7" ht="15" x14ac:dyDescent="0.2">
      <c r="A92" s="16" t="str">
        <f>'007 pr. asignavimai'!M122</f>
        <v>V-007-01-04-01-01</v>
      </c>
      <c r="B92" s="17" t="str">
        <f>'007 pr. asignavimai'!N122</f>
        <v>Suorganizuotų renginių skaičius</v>
      </c>
      <c r="C92" s="16" t="str">
        <f>'007 pr. asignavimai'!O122</f>
        <v>vnt.</v>
      </c>
      <c r="D92" s="16">
        <f>'007 pr. asignavimai'!P122</f>
        <v>6</v>
      </c>
      <c r="E92" s="16">
        <f>'007 pr. asignavimai'!Q122</f>
        <v>6</v>
      </c>
      <c r="F92" s="143">
        <f>'007 pr. asignavimai'!R122</f>
        <v>6</v>
      </c>
      <c r="G92" s="430"/>
    </row>
    <row r="93" spans="1:7" ht="15" x14ac:dyDescent="0.2">
      <c r="A93" s="16" t="str">
        <f>'007 pr. asignavimai'!M123</f>
        <v>V-007-01-04-01-02</v>
      </c>
      <c r="B93" s="17" t="str">
        <f>'007 pr. asignavimai'!N123</f>
        <v>Paskatintų sodybų ir ūkininkų skaičius</v>
      </c>
      <c r="C93" s="16" t="str">
        <f>'007 pr. asignavimai'!O123</f>
        <v>vnt.</v>
      </c>
      <c r="D93" s="16">
        <f>'007 pr. asignavimai'!P123</f>
        <v>20</v>
      </c>
      <c r="E93" s="16">
        <f>'007 pr. asignavimai'!Q123</f>
        <v>20</v>
      </c>
      <c r="F93" s="143">
        <f>'007 pr. asignavimai'!R123</f>
        <v>20</v>
      </c>
      <c r="G93" s="431"/>
    </row>
    <row r="94" spans="1:7" ht="19.5" customHeight="1" x14ac:dyDescent="0.2">
      <c r="A94" s="10" t="s">
        <v>247</v>
      </c>
      <c r="B94" s="418" t="str">
        <f>'007 pr. asignavimai'!C127</f>
        <v>Efektyviai valdyti savivaldybės turtą</v>
      </c>
      <c r="C94" s="419"/>
      <c r="D94" s="419"/>
      <c r="E94" s="419"/>
      <c r="F94" s="419"/>
      <c r="G94" s="432" t="s">
        <v>249</v>
      </c>
    </row>
    <row r="95" spans="1:7" ht="51.75" customHeight="1" x14ac:dyDescent="0.2">
      <c r="A95" s="11" t="str">
        <f>'007 pr. asignavimai'!M127</f>
        <v>R-007-01-05-01</v>
      </c>
      <c r="B95" s="12" t="str">
        <f>'007 pr. asignavimai'!N127</f>
        <v xml:space="preserve">Skirtų lėšų nuosavybės teise priklausančiam nekilnojamajam turtui kadastrinių matavimų byloms sudaryti, teisinei registracijai atlikti ir rinkos vertėms nustatyti pokytis (lyginant su praėjusiais metais)       </v>
      </c>
      <c r="C95" s="11" t="str">
        <f>'007 pr. asignavimai'!O127</f>
        <v>proc.</v>
      </c>
      <c r="D95" s="11">
        <f>'007 pr. asignavimai'!P127</f>
        <v>5</v>
      </c>
      <c r="E95" s="11">
        <f>'007 pr. asignavimai'!Q127</f>
        <v>5</v>
      </c>
      <c r="F95" s="141">
        <f>'007 pr. asignavimai'!R127</f>
        <v>1</v>
      </c>
      <c r="G95" s="427"/>
    </row>
    <row r="96" spans="1:7" ht="15" x14ac:dyDescent="0.2">
      <c r="A96" s="11" t="str">
        <f>'007 pr. asignavimai'!M128</f>
        <v>R-007-01-05-02</v>
      </c>
      <c r="B96" s="12" t="str">
        <f>'007 pr. asignavimai'!N128</f>
        <v>Parduotų objektų skaičius</v>
      </c>
      <c r="C96" s="11" t="str">
        <f>'007 pr. asignavimai'!O128</f>
        <v>vnt.</v>
      </c>
      <c r="D96" s="11">
        <f>'007 pr. asignavimai'!P128</f>
        <v>5</v>
      </c>
      <c r="E96" s="11">
        <f>'007 pr. asignavimai'!Q128</f>
        <v>5</v>
      </c>
      <c r="F96" s="141">
        <f>'007 pr. asignavimai'!R128</f>
        <v>5</v>
      </c>
      <c r="G96" s="428"/>
    </row>
    <row r="97" spans="1:7" ht="15" customHeight="1" x14ac:dyDescent="0.2">
      <c r="A97" s="15" t="s">
        <v>248</v>
      </c>
      <c r="B97" s="412" t="str">
        <f>'007 pr. asignavimai'!D129</f>
        <v>Savivaldybės turto valdymas</v>
      </c>
      <c r="C97" s="412"/>
      <c r="D97" s="412"/>
      <c r="E97" s="412"/>
      <c r="F97" s="412"/>
      <c r="G97" s="433" t="s">
        <v>249</v>
      </c>
    </row>
    <row r="98" spans="1:7" ht="15" x14ac:dyDescent="0.2">
      <c r="A98" s="16" t="str">
        <f>'007 pr. asignavimai'!M129</f>
        <v>P-007-01-05-01-01</v>
      </c>
      <c r="B98" s="17" t="str">
        <f>'007 pr. asignavimai'!N129</f>
        <v>Atliktų kadastrinių matavimų bylų skaičius</v>
      </c>
      <c r="C98" s="16" t="str">
        <f>'007 pr. asignavimai'!O129</f>
        <v>vnt.</v>
      </c>
      <c r="D98" s="16">
        <f>'007 pr. asignavimai'!P129</f>
        <v>20</v>
      </c>
      <c r="E98" s="16">
        <f>'007 pr. asignavimai'!Q129</f>
        <v>20</v>
      </c>
      <c r="F98" s="143">
        <f>'007 pr. asignavimai'!R129</f>
        <v>20</v>
      </c>
      <c r="G98" s="434"/>
    </row>
    <row r="99" spans="1:7" ht="15" x14ac:dyDescent="0.2">
      <c r="A99" s="16" t="str">
        <f>'007 pr. asignavimai'!M130</f>
        <v>P-007-01-05-01-02</v>
      </c>
      <c r="B99" s="17" t="str">
        <f>'007 pr. asignavimai'!N130</f>
        <v>Įregistruotų nekilnojamojo turto registre bylų skaičius</v>
      </c>
      <c r="C99" s="16" t="str">
        <f>'007 pr. asignavimai'!O130</f>
        <v>vnt.</v>
      </c>
      <c r="D99" s="16">
        <f>'007 pr. asignavimai'!P130</f>
        <v>20</v>
      </c>
      <c r="E99" s="16">
        <f>'007 pr. asignavimai'!Q130</f>
        <v>20</v>
      </c>
      <c r="F99" s="143">
        <f>'007 pr. asignavimai'!R130</f>
        <v>20</v>
      </c>
      <c r="G99" s="434"/>
    </row>
    <row r="100" spans="1:7" ht="15" x14ac:dyDescent="0.2">
      <c r="A100" s="16" t="str">
        <f>'007 pr. asignavimai'!M131</f>
        <v>P-007-01-05-01-03</v>
      </c>
      <c r="B100" s="17" t="str">
        <f>'007 pr. asignavimai'!N131</f>
        <v xml:space="preserve">Atliktų nekilnojamojo turto vertinimų skaičius </v>
      </c>
      <c r="C100" s="16" t="str">
        <f>'007 pr. asignavimai'!O131</f>
        <v>vnt.</v>
      </c>
      <c r="D100" s="16">
        <f>'007 pr. asignavimai'!P131</f>
        <v>5</v>
      </c>
      <c r="E100" s="16">
        <f>'007 pr. asignavimai'!Q131</f>
        <v>5</v>
      </c>
      <c r="F100" s="143">
        <f>'007 pr. asignavimai'!R131</f>
        <v>5</v>
      </c>
      <c r="G100" s="434"/>
    </row>
    <row r="101" spans="1:7" ht="15" x14ac:dyDescent="0.2">
      <c r="A101" s="16" t="str">
        <f>'007 pr. asignavimai'!M132</f>
        <v>P-007-01-05-01-04</v>
      </c>
      <c r="B101" s="17" t="str">
        <f>'007 pr. asignavimai'!N132</f>
        <v>Energetinio naudingumo sertifikatų skaičius</v>
      </c>
      <c r="C101" s="16" t="str">
        <f>'007 pr. asignavimai'!O132</f>
        <v>vnt.</v>
      </c>
      <c r="D101" s="16">
        <f>'007 pr. asignavimai'!P132</f>
        <v>5</v>
      </c>
      <c r="E101" s="16">
        <f>'007 pr. asignavimai'!Q132</f>
        <v>5</v>
      </c>
      <c r="F101" s="143">
        <f>'007 pr. asignavimai'!R132</f>
        <v>5</v>
      </c>
      <c r="G101" s="434"/>
    </row>
    <row r="102" spans="1:7" ht="15" x14ac:dyDescent="0.2">
      <c r="A102" s="16" t="str">
        <f>'007 pr. asignavimai'!M133</f>
        <v>P-007-01-05-01-05</v>
      </c>
      <c r="B102" s="17" t="str">
        <f>'007 pr. asignavimai'!N133</f>
        <v>Įsigytų priemonių, įrangos, įrenginių skaičius (vnt.)</v>
      </c>
      <c r="C102" s="16" t="str">
        <f>'007 pr. asignavimai'!O133</f>
        <v>vnt.</v>
      </c>
      <c r="D102" s="16">
        <f>'007 pr. asignavimai'!P133</f>
        <v>1</v>
      </c>
      <c r="E102" s="16">
        <f>'007 pr. asignavimai'!Q133</f>
        <v>1</v>
      </c>
      <c r="F102" s="143">
        <f>'007 pr. asignavimai'!R133</f>
        <v>1</v>
      </c>
      <c r="G102" s="435"/>
    </row>
    <row r="103" spans="1:7" ht="17.25" customHeight="1" x14ac:dyDescent="0.2">
      <c r="A103" s="10" t="s">
        <v>223</v>
      </c>
      <c r="B103" s="418" t="str">
        <f>'007 pr. asignavimai'!C139</f>
        <v>Užtikrinti lyčių lygybės, lygių galimybių ir korupcijos prevencijos stiprinimo vykdymą</v>
      </c>
      <c r="C103" s="419"/>
      <c r="D103" s="419"/>
      <c r="E103" s="419"/>
      <c r="F103" s="419"/>
      <c r="G103" s="426" t="s">
        <v>243</v>
      </c>
    </row>
    <row r="104" spans="1:7" ht="35.25" customHeight="1" x14ac:dyDescent="0.2">
      <c r="A104" s="11" t="str">
        <f>'007 pr. asignavimai'!M139</f>
        <v>R-007-02-01-01</v>
      </c>
      <c r="B104" s="12" t="str">
        <f>'007 pr. asignavimai'!N139</f>
        <v>Savivaldybės lygių galimybių ir korupcijos prevencijos stiprinimo vykdymo plano įgyvendinimo lygis</v>
      </c>
      <c r="C104" s="11" t="str">
        <f>'007 pr. asignavimai'!O139</f>
        <v>proc.</v>
      </c>
      <c r="D104" s="11">
        <f>'007 pr. asignavimai'!P139</f>
        <v>90</v>
      </c>
      <c r="E104" s="11">
        <f>'007 pr. asignavimai'!Q139</f>
        <v>90</v>
      </c>
      <c r="F104" s="141">
        <f>'007 pr. asignavimai'!R139</f>
        <v>90</v>
      </c>
      <c r="G104" s="428"/>
    </row>
    <row r="105" spans="1:7" ht="18.75" customHeight="1" x14ac:dyDescent="0.2">
      <c r="A105" s="15" t="s">
        <v>234</v>
      </c>
      <c r="B105" s="412" t="str">
        <f>'007 pr. asignavimai'!D140</f>
        <v>Lyčių lygybės užtikrinimas</v>
      </c>
      <c r="C105" s="412"/>
      <c r="D105" s="412"/>
      <c r="E105" s="412"/>
      <c r="F105" s="412"/>
      <c r="G105" s="429" t="s">
        <v>243</v>
      </c>
    </row>
    <row r="106" spans="1:7" ht="15" x14ac:dyDescent="0.2">
      <c r="A106" s="16" t="str">
        <f>'007 pr. asignavimai'!M140</f>
        <v>V-007-02-01-01-01</v>
      </c>
      <c r="B106" s="17" t="str">
        <f>'007 pr. asignavimai'!N140</f>
        <v>Suorganizuotų mokymų skaičius lyčių lygybės tema</v>
      </c>
      <c r="C106" s="16" t="str">
        <f>'007 pr. asignavimai'!O140</f>
        <v>vnt.</v>
      </c>
      <c r="D106" s="16">
        <f>'007 pr. asignavimai'!P140</f>
        <v>2</v>
      </c>
      <c r="E106" s="16">
        <f>'007 pr. asignavimai'!Q140</f>
        <v>2</v>
      </c>
      <c r="F106" s="143">
        <f>'007 pr. asignavimai'!R140</f>
        <v>2</v>
      </c>
      <c r="G106" s="431"/>
    </row>
    <row r="107" spans="1:7" ht="15.75" customHeight="1" x14ac:dyDescent="0.2">
      <c r="A107" s="15" t="s">
        <v>235</v>
      </c>
      <c r="B107" s="412" t="str">
        <f>'007 pr. asignavimai'!D143</f>
        <v>Savivaldybės lygių galimybių užtikrinimo priemonių vykdymo planas</v>
      </c>
      <c r="C107" s="412"/>
      <c r="D107" s="412"/>
      <c r="E107" s="412"/>
      <c r="F107" s="412"/>
      <c r="G107" s="429" t="s">
        <v>243</v>
      </c>
    </row>
    <row r="108" spans="1:7" ht="15" x14ac:dyDescent="0.2">
      <c r="A108" s="16" t="str">
        <f>'007 pr. asignavimai'!M143</f>
        <v>V-007-02-01-02-01</v>
      </c>
      <c r="B108" s="17" t="str">
        <f>'007 pr. asignavimai'!N143</f>
        <v>Įgyvendinamų priemonių skaičius</v>
      </c>
      <c r="C108" s="16" t="str">
        <f>'007 pr. asignavimai'!O143</f>
        <v>vnt.</v>
      </c>
      <c r="D108" s="16">
        <f>'007 pr. asignavimai'!P143</f>
        <v>1</v>
      </c>
      <c r="E108" s="16">
        <f>'007 pr. asignavimai'!Q143</f>
        <v>1</v>
      </c>
      <c r="F108" s="143">
        <f>'007 pr. asignavimai'!R143</f>
        <v>1</v>
      </c>
      <c r="G108" s="431"/>
    </row>
    <row r="109" spans="1:7" ht="17.25" customHeight="1" x14ac:dyDescent="0.2">
      <c r="A109" s="15" t="s">
        <v>215</v>
      </c>
      <c r="B109" s="412" t="str">
        <f>'007 pr. asignavimai'!D146</f>
        <v>Antikorupcinio sąmoningumo didinimas</v>
      </c>
      <c r="C109" s="412"/>
      <c r="D109" s="412"/>
      <c r="E109" s="412"/>
      <c r="F109" s="412"/>
      <c r="G109" s="429" t="s">
        <v>243</v>
      </c>
    </row>
    <row r="110" spans="1:7" ht="17.25" customHeight="1" x14ac:dyDescent="0.2">
      <c r="A110" s="16" t="str">
        <f>'007 pr. asignavimai'!M146</f>
        <v>V-007-02-01-03-01</v>
      </c>
      <c r="B110" s="17" t="str">
        <f>'007 pr. asignavimai'!N146</f>
        <v>Pravestų mokymų skaičius</v>
      </c>
      <c r="C110" s="16" t="str">
        <f>'007 pr. asignavimai'!O146</f>
        <v>vnt.</v>
      </c>
      <c r="D110" s="16">
        <f>'007 pr. asignavimai'!P146</f>
        <v>1</v>
      </c>
      <c r="E110" s="16">
        <f>'007 pr. asignavimai'!Q146</f>
        <v>1</v>
      </c>
      <c r="F110" s="143">
        <f>'007 pr. asignavimai'!R146</f>
        <v>1</v>
      </c>
      <c r="G110" s="430"/>
    </row>
    <row r="111" spans="1:7" ht="15" x14ac:dyDescent="0.2">
      <c r="A111" s="178" t="str">
        <f>'007 pr. asignavimai'!M147</f>
        <v>V-007-02-01-03-02</v>
      </c>
      <c r="B111" s="179" t="str">
        <f>'007 pr. asignavimai'!N147</f>
        <v>Surengtų konkursų skaičius</v>
      </c>
      <c r="C111" s="178" t="str">
        <f>'007 pr. asignavimai'!O147</f>
        <v>vnt.</v>
      </c>
      <c r="D111" s="178">
        <f>'007 pr. asignavimai'!P147</f>
        <v>1</v>
      </c>
      <c r="E111" s="178">
        <f>'007 pr. asignavimai'!Q147</f>
        <v>1</v>
      </c>
      <c r="F111" s="180">
        <f>'007 pr. asignavimai'!R147</f>
        <v>1</v>
      </c>
      <c r="G111" s="431"/>
    </row>
  </sheetData>
  <mergeCells count="82">
    <mergeCell ref="G109:G111"/>
    <mergeCell ref="G94:G96"/>
    <mergeCell ref="G103:G104"/>
    <mergeCell ref="G97:G102"/>
    <mergeCell ref="G105:G106"/>
    <mergeCell ref="G107:G108"/>
    <mergeCell ref="G85:G86"/>
    <mergeCell ref="G87:G88"/>
    <mergeCell ref="G81:G82"/>
    <mergeCell ref="G89:G90"/>
    <mergeCell ref="G91:G93"/>
    <mergeCell ref="G68:G71"/>
    <mergeCell ref="G72:G73"/>
    <mergeCell ref="G74:G75"/>
    <mergeCell ref="G76:G77"/>
    <mergeCell ref="G83:G84"/>
    <mergeCell ref="G78:G80"/>
    <mergeCell ref="G56:G57"/>
    <mergeCell ref="G48:G51"/>
    <mergeCell ref="G58:G63"/>
    <mergeCell ref="G64:G65"/>
    <mergeCell ref="G66:G67"/>
    <mergeCell ref="G42:G43"/>
    <mergeCell ref="G44:G45"/>
    <mergeCell ref="G46:G47"/>
    <mergeCell ref="G52:G53"/>
    <mergeCell ref="G54:G55"/>
    <mergeCell ref="G23:G27"/>
    <mergeCell ref="G28:G34"/>
    <mergeCell ref="G35:G37"/>
    <mergeCell ref="G38:G39"/>
    <mergeCell ref="G40:G41"/>
    <mergeCell ref="G10:G11"/>
    <mergeCell ref="G13:G15"/>
    <mergeCell ref="G16:G18"/>
    <mergeCell ref="G19:G22"/>
    <mergeCell ref="B13:F13"/>
    <mergeCell ref="B103:F103"/>
    <mergeCell ref="B81:F81"/>
    <mergeCell ref="B54:F54"/>
    <mergeCell ref="B56:F56"/>
    <mergeCell ref="B58:F58"/>
    <mergeCell ref="B64:F64"/>
    <mergeCell ref="B66:F66"/>
    <mergeCell ref="B91:F91"/>
    <mergeCell ref="B94:F94"/>
    <mergeCell ref="B97:F97"/>
    <mergeCell ref="B68:F68"/>
    <mergeCell ref="B72:F72"/>
    <mergeCell ref="B74:F74"/>
    <mergeCell ref="B76:F76"/>
    <mergeCell ref="B78:F78"/>
    <mergeCell ref="A10:A11"/>
    <mergeCell ref="B16:F16"/>
    <mergeCell ref="B19:F19"/>
    <mergeCell ref="B23:F23"/>
    <mergeCell ref="B28:F28"/>
    <mergeCell ref="D10:F10"/>
    <mergeCell ref="B109:F109"/>
    <mergeCell ref="B46:F46"/>
    <mergeCell ref="B48:F48"/>
    <mergeCell ref="B52:F52"/>
    <mergeCell ref="B10:C10"/>
    <mergeCell ref="B35:F35"/>
    <mergeCell ref="B38:F38"/>
    <mergeCell ref="B42:F42"/>
    <mergeCell ref="B44:F44"/>
    <mergeCell ref="B40:F40"/>
    <mergeCell ref="B105:F105"/>
    <mergeCell ref="B107:F107"/>
    <mergeCell ref="B83:F83"/>
    <mergeCell ref="B85:F85"/>
    <mergeCell ref="B87:F87"/>
    <mergeCell ref="B89:F89"/>
    <mergeCell ref="F1:G1"/>
    <mergeCell ref="F2:G2"/>
    <mergeCell ref="F3:G3"/>
    <mergeCell ref="F4:G4"/>
    <mergeCell ref="A9:G9"/>
    <mergeCell ref="F5:G5"/>
    <mergeCell ref="F6:G6"/>
    <mergeCell ref="F7:G7"/>
  </mergeCells>
  <pageMargins left="0.25" right="0.25" top="0.75" bottom="0.75" header="0.3" footer="0.3"/>
  <pageSetup paperSize="9" scale="65" fitToHeight="0" orientation="landscape" r:id="rId1"/>
  <rowBreaks count="2" manualBreakCount="2">
    <brk id="48" max="6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007 pr. asignavimai</vt:lpstr>
      <vt:lpstr>007 pr.vert.krit.suvestinė</vt:lpstr>
      <vt:lpstr>'007 pr. asignavimai'!Print_Area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2024-01-19T12:42:06Z</dcterms:modified>
</cp:coreProperties>
</file>