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0" yWindow="0" windowWidth="28800" windowHeight="12720" activeTab="1"/>
  </bookViews>
  <sheets>
    <sheet name="008 pr. asignavimai" sheetId="3" r:id="rId1"/>
    <sheet name="008 pr.vert.krit.suvestinė" sheetId="4" r:id="rId2"/>
  </sheets>
  <definedNames>
    <definedName name="_xlnm.Print_Area" localSheetId="0">'008 pr. asignavimai'!$A$1:$R$60</definedName>
  </definedNames>
  <calcPr calcId="152511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6" i="3" l="1"/>
  <c r="B20" i="4" l="1"/>
  <c r="B25" i="4" l="1"/>
  <c r="C25" i="4"/>
  <c r="D25" i="4"/>
  <c r="E25" i="4"/>
  <c r="F25" i="4"/>
  <c r="A25" i="4"/>
  <c r="B31" i="4" l="1"/>
  <c r="C31" i="4"/>
  <c r="D31" i="4"/>
  <c r="E31" i="4"/>
  <c r="F31" i="4"/>
  <c r="A31" i="4"/>
  <c r="B30" i="4"/>
  <c r="B29" i="4"/>
  <c r="C29" i="4"/>
  <c r="D29" i="4"/>
  <c r="E29" i="4"/>
  <c r="F29" i="4"/>
  <c r="A29" i="4"/>
  <c r="B28" i="4"/>
  <c r="B27" i="4"/>
  <c r="C27" i="4"/>
  <c r="D27" i="4"/>
  <c r="E27" i="4"/>
  <c r="F27" i="4"/>
  <c r="A27" i="4"/>
  <c r="B26" i="4"/>
  <c r="B24" i="4"/>
  <c r="B23" i="4"/>
  <c r="C23" i="4"/>
  <c r="D23" i="4"/>
  <c r="E23" i="4"/>
  <c r="F23" i="4"/>
  <c r="A23" i="4"/>
  <c r="B22" i="4"/>
  <c r="B21" i="4"/>
  <c r="C21" i="4"/>
  <c r="D21" i="4"/>
  <c r="E21" i="4"/>
  <c r="F21" i="4"/>
  <c r="A21" i="4"/>
  <c r="B19" i="4"/>
  <c r="C19" i="4"/>
  <c r="D19" i="4"/>
  <c r="E19" i="4"/>
  <c r="F19" i="4"/>
  <c r="A19" i="4"/>
  <c r="B18" i="4"/>
  <c r="B14" i="4"/>
  <c r="C14" i="4"/>
  <c r="D14" i="4"/>
  <c r="E14" i="4"/>
  <c r="F14" i="4"/>
  <c r="B15" i="4"/>
  <c r="C15" i="4"/>
  <c r="D15" i="4"/>
  <c r="E15" i="4"/>
  <c r="F15" i="4"/>
  <c r="B16" i="4"/>
  <c r="C16" i="4"/>
  <c r="D16" i="4"/>
  <c r="E16" i="4"/>
  <c r="F16" i="4"/>
  <c r="B17" i="4"/>
  <c r="C17" i="4"/>
  <c r="D17" i="4"/>
  <c r="E17" i="4"/>
  <c r="F17" i="4"/>
  <c r="A15" i="4"/>
  <c r="A16" i="4"/>
  <c r="A17" i="4"/>
  <c r="A14" i="4"/>
  <c r="B13" i="4"/>
  <c r="K40" i="3" l="1"/>
  <c r="J40" i="3"/>
  <c r="I40" i="3"/>
  <c r="H40" i="3"/>
  <c r="G40" i="3"/>
  <c r="K37" i="3"/>
  <c r="J37" i="3"/>
  <c r="I37" i="3"/>
  <c r="H37" i="3"/>
  <c r="G37" i="3"/>
  <c r="K34" i="3"/>
  <c r="J34" i="3"/>
  <c r="I34" i="3"/>
  <c r="H34" i="3"/>
  <c r="G34" i="3"/>
  <c r="K31" i="3"/>
  <c r="J31" i="3"/>
  <c r="I31" i="3"/>
  <c r="H31" i="3"/>
  <c r="G31" i="3"/>
  <c r="K27" i="3"/>
  <c r="J27" i="3"/>
  <c r="I27" i="3"/>
  <c r="H27" i="3"/>
  <c r="G27" i="3"/>
  <c r="K23" i="3"/>
  <c r="J23" i="3"/>
  <c r="I23" i="3"/>
  <c r="H23" i="3"/>
  <c r="H59" i="3" s="1"/>
  <c r="G23" i="3"/>
  <c r="K20" i="3"/>
  <c r="J20" i="3"/>
  <c r="I20" i="3"/>
  <c r="H20" i="3"/>
  <c r="G20" i="3"/>
  <c r="T31" i="3" l="1"/>
  <c r="T23" i="3"/>
  <c r="S20" i="3"/>
  <c r="S34" i="3"/>
  <c r="S23" i="3"/>
  <c r="S37" i="3"/>
  <c r="S27" i="3"/>
  <c r="S40" i="3"/>
  <c r="S31" i="3"/>
  <c r="K59" i="3"/>
  <c r="G59" i="3"/>
  <c r="I60" i="3"/>
  <c r="K60" i="3"/>
  <c r="J59" i="3"/>
  <c r="J60" i="3"/>
  <c r="I59" i="3"/>
  <c r="G60" i="3"/>
  <c r="H60" i="3"/>
  <c r="H51" i="3"/>
  <c r="I51" i="3"/>
  <c r="J51" i="3"/>
  <c r="K51" i="3"/>
  <c r="G51" i="3"/>
  <c r="H50" i="3"/>
  <c r="I50" i="3"/>
  <c r="J50" i="3"/>
  <c r="K50" i="3"/>
  <c r="H48" i="3"/>
  <c r="I48" i="3"/>
  <c r="J48" i="3"/>
  <c r="K48" i="3"/>
  <c r="G50" i="3"/>
  <c r="G48" i="3"/>
  <c r="J57" i="3" l="1"/>
  <c r="H57" i="3"/>
  <c r="K57" i="3"/>
  <c r="I57" i="3"/>
  <c r="G57" i="3"/>
  <c r="H41" i="3" l="1"/>
  <c r="H42" i="3" s="1"/>
  <c r="I41" i="3"/>
  <c r="I42" i="3" s="1"/>
  <c r="J41" i="3"/>
  <c r="J42" i="3" s="1"/>
  <c r="K41" i="3" l="1"/>
  <c r="K42" i="3" s="1"/>
  <c r="K43" i="3" s="1"/>
  <c r="G41" i="3"/>
  <c r="G42" i="3" s="1"/>
  <c r="J43" i="3"/>
  <c r="I43" i="3"/>
  <c r="I62" i="3" l="1"/>
  <c r="I63" i="3"/>
  <c r="K62" i="3"/>
  <c r="K63" i="3"/>
  <c r="J62" i="3"/>
  <c r="J63" i="3"/>
  <c r="G43" i="3"/>
  <c r="G62" i="3" l="1"/>
  <c r="G63" i="3"/>
  <c r="H43" i="3"/>
  <c r="H63" i="3" s="1"/>
  <c r="H62" i="3" l="1"/>
</calcChain>
</file>

<file path=xl/sharedStrings.xml><?xml version="1.0" encoding="utf-8"?>
<sst xmlns="http://schemas.openxmlformats.org/spreadsheetml/2006/main" count="269" uniqueCount="127">
  <si>
    <t>01</t>
  </si>
  <si>
    <t>pavadinimas</t>
  </si>
  <si>
    <t>Iš viso uždaviniui</t>
  </si>
  <si>
    <t>Iš viso programai</t>
  </si>
  <si>
    <t>matavimo vnt.</t>
  </si>
  <si>
    <t>Finansavimo šaltinių suvestinė</t>
  </si>
  <si>
    <t>Finansavimo šaltiniai</t>
  </si>
  <si>
    <t>Iš jų pažangos priemonių lėšos</t>
  </si>
  <si>
    <t>Iš jų tęstinės veiklos priemonių lėšos</t>
  </si>
  <si>
    <t>Iš jų regioninių pažangos priemonių lėšos (bendra suma)</t>
  </si>
  <si>
    <t>Stebėsenos rodiklio kodas</t>
  </si>
  <si>
    <t>Iš viso tikslui</t>
  </si>
  <si>
    <t>Programos tikslo kodas ir pavadinimas</t>
  </si>
  <si>
    <t>Programos priemonės kodas ir pavadinimas</t>
  </si>
  <si>
    <t>Asignavimų valdytojo kodas</t>
  </si>
  <si>
    <t>mato vnt.</t>
  </si>
  <si>
    <t>02</t>
  </si>
  <si>
    <t>proc.</t>
  </si>
  <si>
    <t>vnt.</t>
  </si>
  <si>
    <t xml:space="preserve">Savivaldybės biudžeto lėšos </t>
  </si>
  <si>
    <t>SB</t>
  </si>
  <si>
    <t>SB (RP)</t>
  </si>
  <si>
    <t>SB (VB)</t>
  </si>
  <si>
    <t xml:space="preserve">Pajamos už prekes ir paslaugos </t>
  </si>
  <si>
    <t>SB (SP)</t>
  </si>
  <si>
    <t xml:space="preserve">Savivaldybės aplinkos apsaugos rėmimo specialiosios programos lėšos </t>
  </si>
  <si>
    <t>SB (AA)</t>
  </si>
  <si>
    <t>Paskolos lėšos</t>
  </si>
  <si>
    <t>P</t>
  </si>
  <si>
    <t>Europos Sąjungos paramos lėšos</t>
  </si>
  <si>
    <t>ES</t>
  </si>
  <si>
    <t>ES (RP)</t>
  </si>
  <si>
    <t>Kitos lėšos</t>
  </si>
  <si>
    <t>KT</t>
  </si>
  <si>
    <t>x</t>
  </si>
  <si>
    <t xml:space="preserve">Valstybės biudžeto dotacijos lėšos </t>
  </si>
  <si>
    <t>TP</t>
  </si>
  <si>
    <t>PP</t>
  </si>
  <si>
    <t>Iš viso priemonei:</t>
  </si>
  <si>
    <t>Savivaldybės biudžeto lėšos (prisidėjimas prie regioninių projektų)</t>
  </si>
  <si>
    <t>Europos Sąjungos paramos lėšos (regioniniai projektai)</t>
  </si>
  <si>
    <t>Tikrinimas</t>
  </si>
  <si>
    <t>* P - pažangos uždavinys, T - tęstinės veiklos uždavinys, RP - regiono pažangos priemonė (projektas), PP - pažangos priemonė (projektas), TP - tęstinės veiklos priemonė, NF - nefinansinė priemonė,</t>
  </si>
  <si>
    <t>TI - tęstinė veiklos priemonė, pagal kurią planuojami tęstiniai investiciniai projektai (pereinamojo laikotarpio)</t>
  </si>
  <si>
    <t>TE - tęstinė veiklos priemonė, skirta 2014-2020 m. nacionalinei pažangos programai / ES fondų investicijų veiksmų programai įgyvendinti</t>
  </si>
  <si>
    <t>Gerinti aplinkos kokybę, plėtoti infrastruktūrą, sudaryti geresnes sąlygas gyventi ir dirbti</t>
  </si>
  <si>
    <t>Eksploatuoti, remontuoti, prižiūrėti ir plėtoti infrastruktūros objektus Plungės rajono savivaldybės teritorijoje</t>
  </si>
  <si>
    <t>Savivaldybės infrastruktūros objektų planavimas, remontas ir priežiūra</t>
  </si>
  <si>
    <t>Savivaldybės infrastruktūros objektų plėtra</t>
  </si>
  <si>
    <t>V-008-01-01-01-01</t>
  </si>
  <si>
    <t>R-008-01-01-01</t>
  </si>
  <si>
    <t>R-008-01-01-02</t>
  </si>
  <si>
    <t>R-008-01-01-03</t>
  </si>
  <si>
    <t>Kartu su visuomene įgyvendintų projektų skaičiaus pokytis (palyginti praėjusiais metais)</t>
  </si>
  <si>
    <t>Įstaigų, kuriuose atnaujinta infrastruktūra, dalis</t>
  </si>
  <si>
    <t>Savivaldybės nuosavybės forma valdomos ir prižiūrėtos infrastruktūros objektų dalis</t>
  </si>
  <si>
    <t>Remontuotų, prižiūrėtų infrastruktūros objektų skaičius</t>
  </si>
  <si>
    <t>Pagerintų, naujai įrengtų infrastruktūros objektų skaičius</t>
  </si>
  <si>
    <t>P-008-01-01-02-01</t>
  </si>
  <si>
    <t>03</t>
  </si>
  <si>
    <t>04</t>
  </si>
  <si>
    <t>Savivaldybės vietinės reikšmės keliams (gatvėms) tiesti, taisyti, prižiūrėti ir saugaus eismo sąlygoms užtikrinti</t>
  </si>
  <si>
    <t>Remontuotų ir prižiūrėtų kelių ilgis</t>
  </si>
  <si>
    <t>km</t>
  </si>
  <si>
    <t>V-008-01-01-03-01 (SB/ VB)</t>
  </si>
  <si>
    <t>Nutiestų ir (ar) atnaujintų vietinės reikšmės kelių / gatvių ilgis</t>
  </si>
  <si>
    <t>05</t>
  </si>
  <si>
    <t>06</t>
  </si>
  <si>
    <t>Infrastruktūros plėtra Savivaldybės ir fizinių ar juridinių asmenų jungtinės veiklos pagrindu</t>
  </si>
  <si>
    <t>Savivaldybės infrastruktūros plėtra tikslinėmis lėšomis</t>
  </si>
  <si>
    <t>V-008-01-01-05-01</t>
  </si>
  <si>
    <t>Atliktų infrastruktūros plėtros darbų skaičius jungtinės veiklos pagrindu</t>
  </si>
  <si>
    <t xml:space="preserve">Pasirašytų infrastruktūros plėtros sutarčių skaičius  </t>
  </si>
  <si>
    <t>07</t>
  </si>
  <si>
    <t>R-008-01-01-04</t>
  </si>
  <si>
    <t xml:space="preserve">Vietinės reikšmės kelių ir gatvių su asfaltbetonio danga, dalis </t>
  </si>
  <si>
    <t>Savivaldybės vietinės reikšmės kelių (gatvių) bei eismo saugumo priemonių plėtra, prisidedant prie darnaus judumo</t>
  </si>
  <si>
    <t>Dalyvaujamojo biudžeto įgyvendinimas</t>
  </si>
  <si>
    <t>P-008-01-01-04-01 (SB/ VB)</t>
  </si>
  <si>
    <t>008-01-01 Programos uždavinys (pažangos)</t>
  </si>
  <si>
    <t>008-01-01-02 Programos priemonė (pažangos)</t>
  </si>
  <si>
    <t>008-01-01-04 Programos priemonė (pažangos)</t>
  </si>
  <si>
    <t>008-01-01-06 Programos priemonė (pažangos)</t>
  </si>
  <si>
    <t>008-01-01-01 Programos priemonė (tęstinės veiklos)</t>
  </si>
  <si>
    <t>008-01-01-03 Programos priemonė (tęstinės veiklos)</t>
  </si>
  <si>
    <t>008-01-01-05 Programos priemonė (tęstinės veiklos)</t>
  </si>
  <si>
    <t>008-01-01-07 Programos priemonė (tęstinės veiklos)</t>
  </si>
  <si>
    <t>1.2.5; 1.7.3; 1.9.1; 3.1.3</t>
  </si>
  <si>
    <t>1.7.2.</t>
  </si>
  <si>
    <t>P-008-01-01-07-01</t>
  </si>
  <si>
    <t>2.1.7.</t>
  </si>
  <si>
    <t>1.2.5; 1.7.2; 1.7.3; 1.9.1; 2.1.7; 3.1.3</t>
  </si>
  <si>
    <t>V-008-01-01-06-01</t>
  </si>
  <si>
    <r>
      <t>0</t>
    </r>
    <r>
      <rPr>
        <b/>
        <u/>
        <sz val="11"/>
        <color rgb="FF000000"/>
        <rFont val="Times New Roman"/>
        <family val="1"/>
        <charset val="186"/>
      </rPr>
      <t xml:space="preserve">08 INFRASTRUKTŪROS OBJEKTŲ PRIEŽIŪROS IR ŪKINIŲ SUBJEKTŲ RĖMIMO PROGRAMOS </t>
    </r>
    <r>
      <rPr>
        <b/>
        <sz val="11"/>
        <color indexed="8"/>
        <rFont val="Times New Roman"/>
        <family val="1"/>
        <charset val="186"/>
      </rPr>
      <t>UŽDAVINIAI, PRIEMONĖS IR JŲ STEBĖSENOS RODIKLIAI</t>
    </r>
  </si>
  <si>
    <t>Programos uždavinio kodas ir pavadinimas</t>
  </si>
  <si>
    <t>Uždavinio/ priemonės požymis *</t>
  </si>
  <si>
    <t>2023-ųjų m. asignavimai ir kitos lėšos (projektas)</t>
  </si>
  <si>
    <t>Savivaldybės strateginio plėtros plano tikslo/ uždavinio/ priemonės kodas</t>
  </si>
  <si>
    <t>Stebėsenos rodiklio</t>
  </si>
  <si>
    <t>Siektinos stebėsenos rodiklių reikšmės</t>
  </si>
  <si>
    <t>Savivaldybės strateginio plėtros plano rodiklis</t>
  </si>
  <si>
    <t>Ikimokykliniame ir priešmokykliniame ugdyme dalyvaujančių 3-5 metų amžiaus vaikų dalis (%); Grupių dalis, kuriose vaikų skaičius neviršija Sveikatos apsaugos ministro įsakymu nustatytų higienos normų (%); Kelių su asfaltuota kelio danga dalis (%); Gatvių su energija tausojančių apšvietimų dalis (%); Apleistų ir nenaudojamų savivaldybės turto kvadratinių metrų dalis (%); Paremtų vietos iniciatyvų skaičius (vnt.); Pateiktų paraiškų skaičius (vnt.); Pastatų, kuriems bent per vieną klasę padidintas energetinis efektyvumas skaičius (vnt.)</t>
  </si>
  <si>
    <t>Ikimokykliniame ir priešmokykliniame ugdyme dalyvaujančių 3-5 metų amžiaus vaikų dalis (%); Grupių dalis, kuriose vaikų skaičius neviršija Sveikatos apsaugos ministro įsakymu nustatytų higienos normų (%); Gatvių su energija tausojančių apšvietimų dalis (%); Apleistų ir nenaudojamų savivaldybės turto kvadratinių metrų dalis (%); Pastatų, kuriems bent per vieną klasę padidintas energetinis efektyvumas skaičius (vnt.)</t>
  </si>
  <si>
    <t>X</t>
  </si>
  <si>
    <t>Kelių su asfaltuota kelio danga dalis (%)</t>
  </si>
  <si>
    <t>Paremtų vietos iniciatyvų skaičius (vnt.); Pateiktų paraiškų skaičius (vnt.)</t>
  </si>
  <si>
    <t>Pateiktų iniciatyvų projektams įgyvendinti skaičius</t>
  </si>
  <si>
    <t xml:space="preserve">                                                                                                                                                                                                      strateginio veiklos plano</t>
  </si>
  <si>
    <t xml:space="preserve">                                                                                                  2.8 priedas</t>
  </si>
  <si>
    <t>Plungės rajono savivaldybės</t>
  </si>
  <si>
    <t xml:space="preserve">sprendimu Nr.T1 - </t>
  </si>
  <si>
    <t xml:space="preserve">                      Plungės rajono savivaldybės</t>
  </si>
  <si>
    <t xml:space="preserve">                      sprendimu Nr.T1 - </t>
  </si>
  <si>
    <t xml:space="preserve">          strateginio veiklos plano</t>
  </si>
  <si>
    <t xml:space="preserve">                                                 1.8 priedas</t>
  </si>
  <si>
    <t xml:space="preserve">                      PATVIRTINTAS</t>
  </si>
  <si>
    <t>PATVIRTINTAS</t>
  </si>
  <si>
    <r>
      <t xml:space="preserve">2024-2026 METŲ 008 INFRASTRUKTŪROS OBJEKTŲ PRIEŽIŪROS IR ŪKINIŲ SUBJEKTŲ RĖMIMO PROGRAMOS UŽDAVINIAI, PRIEMONĖS, ASIGNAVIMAI IR KITOS LĖŠOS </t>
    </r>
    <r>
      <rPr>
        <b/>
        <i/>
        <sz val="12"/>
        <color rgb="FF000000"/>
        <rFont val="Times New Roman"/>
        <family val="1"/>
        <charset val="186"/>
      </rPr>
      <t>(tūkst. Eur)</t>
    </r>
  </si>
  <si>
    <t xml:space="preserve"> 2024-ųjų m. asignavimai ir kitos lėšos</t>
  </si>
  <si>
    <t>2023-ųjų m. asignavimai ir kitos lėšos (2023-12-31 datai)</t>
  </si>
  <si>
    <t xml:space="preserve"> Planuojami 2025-ųjų m. asignavimai ir kitos lėšos</t>
  </si>
  <si>
    <t>Planuojami 2026-ųjų m. asignavimai ir kitos lėšos</t>
  </si>
  <si>
    <t>Asignavimų skirtumas (2023 m.- 2024 m.)</t>
  </si>
  <si>
    <t xml:space="preserve">                      tarybos 2024 m. vasario 8 d. </t>
  </si>
  <si>
    <t xml:space="preserve">                                             Plungės rajono savivaldybės 2024–2026 metų </t>
  </si>
  <si>
    <t xml:space="preserve">tarybos 2024 m. vasario 8 d.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</si>
  <si>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Plungės rajono savivaldybės 2024–2026 metų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</si>
</sst>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[$-10409]#0.000"/>
    <numFmt numFmtId="165" formatCode="[$-10409]#0.00"/>
    <numFmt numFmtId="166" formatCode="0.000"/>
    <numFmt numFmtId="167" formatCode="0.0%"/>
  </numFmts>
  <fonts count="30" x14ac:knownFonts="1">
    <font>
      <sz val="10"/>
      <name val="Arial"/>
    </font>
    <font>
      <sz val="10"/>
      <name val="Times New Roman"/>
      <family val="1"/>
      <charset val="186"/>
    </font>
    <font>
      <sz val="10"/>
      <name val="Arial"/>
      <family val="2"/>
      <charset val="186"/>
    </font>
    <font>
      <b/>
      <sz val="11"/>
      <color indexed="8"/>
      <name val="Times New Roman"/>
      <family val="1"/>
      <charset val="186"/>
    </font>
    <font>
      <sz val="10"/>
      <color indexed="8"/>
      <name val="Times New Roman"/>
      <family val="1"/>
      <charset val="186"/>
    </font>
    <font>
      <i/>
      <sz val="10"/>
      <color indexed="8"/>
      <name val="Times New Roman"/>
      <family val="1"/>
      <charset val="186"/>
    </font>
    <font>
      <b/>
      <sz val="10"/>
      <name val="Times New Roman"/>
      <family val="1"/>
      <charset val="186"/>
    </font>
    <font>
      <b/>
      <u/>
      <sz val="11"/>
      <color rgb="FF000000"/>
      <name val="Times New Roman"/>
      <family val="1"/>
      <charset val="186"/>
    </font>
    <font>
      <sz val="8"/>
      <name val="Arial"/>
      <family val="2"/>
      <charset val="186"/>
    </font>
    <font>
      <sz val="11"/>
      <name val="Times New Roman"/>
      <family val="1"/>
      <charset val="186"/>
    </font>
    <font>
      <sz val="11"/>
      <color indexed="8"/>
      <name val="Times New Roman"/>
      <family val="1"/>
      <charset val="186"/>
    </font>
    <font>
      <i/>
      <sz val="11"/>
      <color indexed="8"/>
      <name val="Times New Roman"/>
      <family val="1"/>
      <charset val="186"/>
    </font>
    <font>
      <b/>
      <i/>
      <sz val="11"/>
      <color indexed="8"/>
      <name val="Times New Roman"/>
      <family val="1"/>
      <charset val="186"/>
    </font>
    <font>
      <b/>
      <sz val="10"/>
      <color indexed="8"/>
      <name val="Times New Roman"/>
      <family val="1"/>
      <charset val="186"/>
    </font>
    <font>
      <sz val="10"/>
      <name val="Arial"/>
      <family val="2"/>
      <charset val="186"/>
    </font>
    <font>
      <i/>
      <sz val="10"/>
      <name val="Times New Roman"/>
      <family val="1"/>
      <charset val="186"/>
    </font>
    <font>
      <i/>
      <sz val="10"/>
      <color rgb="FFFF0000"/>
      <name val="Times New Roman"/>
      <family val="1"/>
      <charset val="186"/>
    </font>
    <font>
      <sz val="10"/>
      <color rgb="FFFF0000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i/>
      <sz val="10"/>
      <name val="Times New Roman"/>
      <family val="1"/>
      <charset val="186"/>
    </font>
    <font>
      <b/>
      <i/>
      <sz val="10"/>
      <color indexed="8"/>
      <name val="Times New Roman"/>
      <family val="1"/>
      <charset val="186"/>
    </font>
    <font>
      <b/>
      <i/>
      <sz val="11"/>
      <name val="Times New Roman"/>
      <family val="1"/>
      <charset val="186"/>
    </font>
    <font>
      <sz val="10"/>
      <color theme="2" tint="-0.499984740745262"/>
      <name val="Times New Roman"/>
      <family val="1"/>
      <charset val="186"/>
    </font>
    <font>
      <b/>
      <sz val="10"/>
      <color theme="2" tint="-0.499984740745262"/>
      <name val="Times New Roman"/>
      <family val="1"/>
      <charset val="186"/>
    </font>
    <font>
      <sz val="10"/>
      <color theme="1" tint="0.499984740745262"/>
      <name val="Times New Roman"/>
      <family val="1"/>
      <charset val="186"/>
    </font>
    <font>
      <sz val="8"/>
      <name val="Times New Roman"/>
      <family val="1"/>
      <charset val="186"/>
    </font>
    <font>
      <b/>
      <sz val="12"/>
      <color indexed="8"/>
      <name val="Times New Roman"/>
      <family val="1"/>
      <charset val="186"/>
    </font>
    <font>
      <b/>
      <i/>
      <sz val="12"/>
      <color rgb="FF000000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i/>
      <sz val="10"/>
      <color theme="1"/>
      <name val="Times New Roman"/>
      <family val="1"/>
      <charset val="186"/>
    </font>
  </fonts>
  <fills count="12">
    <fill>
      <patternFill patternType="none"/>
    </fill>
    <fill>
      <patternFill patternType="gray125"/>
    </fill>
    <fill>
      <patternFill patternType="solid">
        <fgColor rgb="FFCCFFCC"/>
        <bgColor indexed="0"/>
      </patternFill>
    </fill>
    <fill>
      <patternFill patternType="solid">
        <fgColor rgb="FFCCFFCC"/>
        <bgColor indexed="64"/>
      </patternFill>
    </fill>
    <fill>
      <patternFill patternType="solid">
        <fgColor theme="7" tint="0.79998168889431442"/>
        <bgColor indexed="0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0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3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9" fontId="14" fillId="0" borderId="0" applyFont="0" applyFill="0" applyBorder="0" applyAlignment="0" applyProtection="0"/>
  </cellStyleXfs>
  <cellXfs count="187">
    <xf numFmtId="0" fontId="0" fillId="0" borderId="0" xfId="0"/>
    <xf numFmtId="0" fontId="1" fillId="0" borderId="0" xfId="0" applyFont="1"/>
    <xf numFmtId="0" fontId="4" fillId="0" borderId="0" xfId="0" applyFont="1" applyAlignment="1" applyProtection="1">
      <alignment vertical="top" wrapText="1" readingOrder="1"/>
      <protection locked="0"/>
    </xf>
    <xf numFmtId="0" fontId="3" fillId="0" borderId="0" xfId="0" applyFont="1" applyAlignment="1" applyProtection="1">
      <alignment vertical="center" wrapText="1" readingOrder="1"/>
      <protection locked="0"/>
    </xf>
    <xf numFmtId="0" fontId="1" fillId="0" borderId="6" xfId="0" applyFont="1" applyBorder="1"/>
    <xf numFmtId="0" fontId="1" fillId="0" borderId="0" xfId="0" applyFont="1" applyAlignment="1">
      <alignment horizontal="center"/>
    </xf>
    <xf numFmtId="0" fontId="10" fillId="3" borderId="3" xfId="0" applyFont="1" applyFill="1" applyBorder="1" applyAlignment="1" applyProtection="1">
      <alignment horizontal="center" vertical="center" wrapText="1" readingOrder="1"/>
      <protection locked="0"/>
    </xf>
    <xf numFmtId="0" fontId="10" fillId="3" borderId="3" xfId="0" applyFont="1" applyFill="1" applyBorder="1" applyAlignment="1" applyProtection="1">
      <alignment horizontal="left" vertical="center" wrapText="1" readingOrder="1"/>
      <protection locked="0"/>
    </xf>
    <xf numFmtId="166" fontId="1" fillId="8" borderId="6" xfId="0" applyNumberFormat="1" applyFont="1" applyFill="1" applyBorder="1" applyAlignment="1" applyProtection="1">
      <alignment horizontal="center" vertical="center" wrapText="1" readingOrder="1"/>
      <protection locked="0"/>
    </xf>
    <xf numFmtId="0" fontId="4" fillId="7" borderId="4" xfId="0" applyFont="1" applyFill="1" applyBorder="1" applyAlignment="1" applyProtection="1">
      <alignment vertical="center" wrapText="1" readingOrder="1"/>
      <protection locked="0"/>
    </xf>
    <xf numFmtId="0" fontId="4" fillId="7" borderId="6" xfId="0" applyFont="1" applyFill="1" applyBorder="1" applyAlignment="1" applyProtection="1">
      <alignment vertical="center" wrapText="1" readingOrder="1"/>
      <protection locked="0"/>
    </xf>
    <xf numFmtId="166" fontId="13" fillId="0" borderId="4" xfId="0" applyNumberFormat="1" applyFont="1" applyBorder="1" applyAlignment="1" applyProtection="1">
      <alignment horizontal="center" vertical="center" wrapText="1" readingOrder="1"/>
      <protection locked="0"/>
    </xf>
    <xf numFmtId="166" fontId="13" fillId="0" borderId="5" xfId="0" applyNumberFormat="1" applyFont="1" applyBorder="1" applyAlignment="1" applyProtection="1">
      <alignment horizontal="center" vertical="center" wrapText="1" readingOrder="1"/>
      <protection locked="0"/>
    </xf>
    <xf numFmtId="0" fontId="13" fillId="7" borderId="6" xfId="0" applyFont="1" applyFill="1" applyBorder="1" applyAlignment="1" applyProtection="1">
      <alignment horizontal="center" vertical="center" wrapText="1" readingOrder="1"/>
      <protection locked="0"/>
    </xf>
    <xf numFmtId="0" fontId="13" fillId="0" borderId="6" xfId="0" applyFont="1" applyBorder="1" applyAlignment="1" applyProtection="1">
      <alignment horizontal="center" vertical="center" wrapText="1" readingOrder="1"/>
      <protection locked="0"/>
    </xf>
    <xf numFmtId="164" fontId="4" fillId="0" borderId="6" xfId="0" applyNumberFormat="1" applyFont="1" applyBorder="1" applyAlignment="1" applyProtection="1">
      <alignment horizontal="center" vertical="center" wrapText="1" readingOrder="1"/>
      <protection locked="0"/>
    </xf>
    <xf numFmtId="164" fontId="4" fillId="0" borderId="7" xfId="0" applyNumberFormat="1" applyFont="1" applyBorder="1" applyAlignment="1" applyProtection="1">
      <alignment horizontal="center" vertical="center" wrapText="1" readingOrder="1"/>
      <protection locked="0"/>
    </xf>
    <xf numFmtId="166" fontId="13" fillId="0" borderId="6" xfId="0" applyNumberFormat="1" applyFont="1" applyBorder="1" applyAlignment="1" applyProtection="1">
      <alignment horizontal="center" vertical="center" wrapText="1" readingOrder="1"/>
      <protection locked="0"/>
    </xf>
    <xf numFmtId="166" fontId="13" fillId="0" borderId="7" xfId="0" applyNumberFormat="1" applyFont="1" applyBorder="1" applyAlignment="1" applyProtection="1">
      <alignment horizontal="center" vertical="center" wrapText="1" readingOrder="1"/>
      <protection locked="0"/>
    </xf>
    <xf numFmtId="164" fontId="13" fillId="6" borderId="9" xfId="0" applyNumberFormat="1" applyFont="1" applyFill="1" applyBorder="1" applyAlignment="1" applyProtection="1">
      <alignment horizontal="center" vertical="center" wrapText="1" readingOrder="1"/>
      <protection locked="0"/>
    </xf>
    <xf numFmtId="164" fontId="13" fillId="6" borderId="31" xfId="0" applyNumberFormat="1" applyFont="1" applyFill="1" applyBorder="1" applyAlignment="1" applyProtection="1">
      <alignment horizontal="center" vertical="center" wrapText="1" readingOrder="1"/>
      <protection locked="0"/>
    </xf>
    <xf numFmtId="164" fontId="5" fillId="0" borderId="4" xfId="0" applyNumberFormat="1" applyFont="1" applyBorder="1" applyAlignment="1" applyProtection="1">
      <alignment horizontal="center" vertical="center" wrapText="1" readingOrder="1"/>
      <protection locked="0"/>
    </xf>
    <xf numFmtId="164" fontId="5" fillId="0" borderId="5" xfId="0" applyNumberFormat="1" applyFont="1" applyBorder="1" applyAlignment="1" applyProtection="1">
      <alignment horizontal="center" vertical="center" wrapText="1" readingOrder="1"/>
      <protection locked="0"/>
    </xf>
    <xf numFmtId="164" fontId="5" fillId="0" borderId="6" xfId="0" applyNumberFormat="1" applyFont="1" applyBorder="1" applyAlignment="1" applyProtection="1">
      <alignment horizontal="center" vertical="center" wrapText="1" readingOrder="1"/>
      <protection locked="0"/>
    </xf>
    <xf numFmtId="164" fontId="5" fillId="0" borderId="27" xfId="0" applyNumberFormat="1" applyFont="1" applyBorder="1" applyAlignment="1" applyProtection="1">
      <alignment horizontal="center" vertical="center" wrapText="1" readingOrder="1"/>
      <protection locked="0"/>
    </xf>
    <xf numFmtId="0" fontId="6" fillId="0" borderId="0" xfId="0" applyFont="1" applyAlignment="1">
      <alignment horizontal="center"/>
    </xf>
    <xf numFmtId="166" fontId="6" fillId="0" borderId="0" xfId="0" applyNumberFormat="1" applyFont="1" applyAlignment="1">
      <alignment horizontal="center"/>
    </xf>
    <xf numFmtId="0" fontId="12" fillId="3" borderId="6" xfId="0" applyFont="1" applyFill="1" applyBorder="1" applyAlignment="1" applyProtection="1">
      <alignment horizontal="center" vertical="top" wrapText="1" readingOrder="1"/>
      <protection locked="0"/>
    </xf>
    <xf numFmtId="0" fontId="5" fillId="7" borderId="6" xfId="0" applyFont="1" applyFill="1" applyBorder="1" applyAlignment="1" applyProtection="1">
      <alignment horizontal="center" vertical="top" wrapText="1" readingOrder="1"/>
      <protection locked="0"/>
    </xf>
    <xf numFmtId="49" fontId="4" fillId="4" borderId="11" xfId="0" applyNumberFormat="1" applyFont="1" applyFill="1" applyBorder="1" applyAlignment="1" applyProtection="1">
      <alignment horizontal="center" vertical="center" wrapText="1" readingOrder="1"/>
      <protection locked="0"/>
    </xf>
    <xf numFmtId="0" fontId="1" fillId="3" borderId="26" xfId="0" applyFont="1" applyFill="1" applyBorder="1" applyAlignment="1" applyProtection="1">
      <alignment vertical="center" wrapText="1" readingOrder="1"/>
      <protection locked="0"/>
    </xf>
    <xf numFmtId="0" fontId="1" fillId="3" borderId="9" xfId="0" applyFont="1" applyFill="1" applyBorder="1" applyAlignment="1">
      <alignment wrapText="1"/>
    </xf>
    <xf numFmtId="0" fontId="1" fillId="3" borderId="9" xfId="0" applyFont="1" applyFill="1" applyBorder="1"/>
    <xf numFmtId="0" fontId="1" fillId="3" borderId="20" xfId="0" applyFont="1" applyFill="1" applyBorder="1" applyAlignment="1" applyProtection="1">
      <alignment vertical="center" wrapText="1" readingOrder="1"/>
      <protection locked="0"/>
    </xf>
    <xf numFmtId="0" fontId="1" fillId="0" borderId="14" xfId="0" applyFont="1" applyBorder="1" applyAlignment="1" applyProtection="1">
      <alignment horizontal="center" vertical="center" wrapText="1" readingOrder="1"/>
      <protection locked="0"/>
    </xf>
    <xf numFmtId="1" fontId="1" fillId="0" borderId="6" xfId="0" applyNumberFormat="1" applyFont="1" applyBorder="1" applyAlignment="1" applyProtection="1">
      <alignment horizontal="center" vertical="center" wrapText="1" readingOrder="1"/>
      <protection locked="0"/>
    </xf>
    <xf numFmtId="0" fontId="4" fillId="0" borderId="6" xfId="0" applyFont="1" applyBorder="1" applyAlignment="1" applyProtection="1">
      <alignment horizontal="center" vertical="center" wrapText="1" readingOrder="1"/>
      <protection locked="0"/>
    </xf>
    <xf numFmtId="166" fontId="13" fillId="0" borderId="24" xfId="0" applyNumberFormat="1" applyFont="1" applyBorder="1" applyAlignment="1" applyProtection="1">
      <alignment horizontal="center" vertical="center" wrapText="1" readingOrder="1"/>
      <protection locked="0"/>
    </xf>
    <xf numFmtId="0" fontId="6" fillId="0" borderId="6" xfId="0" applyFont="1" applyBorder="1" applyAlignment="1">
      <alignment horizontal="center" vertical="center"/>
    </xf>
    <xf numFmtId="0" fontId="4" fillId="3" borderId="16" xfId="0" applyFont="1" applyFill="1" applyBorder="1" applyAlignment="1" applyProtection="1">
      <alignment horizontal="center" vertical="center" wrapText="1" readingOrder="1"/>
      <protection locked="0"/>
    </xf>
    <xf numFmtId="166" fontId="6" fillId="2" borderId="3" xfId="0" applyNumberFormat="1" applyFont="1" applyFill="1" applyBorder="1" applyAlignment="1" applyProtection="1">
      <alignment horizontal="center" vertical="center" wrapText="1" readingOrder="1"/>
      <protection locked="0"/>
    </xf>
    <xf numFmtId="0" fontId="13" fillId="3" borderId="6" xfId="0" applyFont="1" applyFill="1" applyBorder="1" applyAlignment="1" applyProtection="1">
      <alignment horizontal="center" vertical="center" wrapText="1" readingOrder="1"/>
      <protection locked="0"/>
    </xf>
    <xf numFmtId="0" fontId="6" fillId="3" borderId="6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wrapText="1"/>
    </xf>
    <xf numFmtId="0" fontId="1" fillId="3" borderId="6" xfId="0" applyFont="1" applyFill="1" applyBorder="1"/>
    <xf numFmtId="0" fontId="1" fillId="0" borderId="6" xfId="0" applyFont="1" applyBorder="1" applyAlignment="1">
      <alignment wrapText="1"/>
    </xf>
    <xf numFmtId="49" fontId="1" fillId="5" borderId="6" xfId="0" applyNumberFormat="1" applyFont="1" applyFill="1" applyBorder="1" applyAlignment="1">
      <alignment horizontal="center"/>
    </xf>
    <xf numFmtId="166" fontId="6" fillId="4" borderId="8" xfId="0" applyNumberFormat="1" applyFont="1" applyFill="1" applyBorder="1" applyAlignment="1" applyProtection="1">
      <alignment horizontal="center" vertical="center" wrapText="1" readingOrder="1"/>
      <protection locked="0"/>
    </xf>
    <xf numFmtId="0" fontId="13" fillId="5" borderId="6" xfId="0" applyFont="1" applyFill="1" applyBorder="1" applyAlignment="1" applyProtection="1">
      <alignment horizontal="center" vertical="center" wrapText="1" readingOrder="1"/>
      <protection locked="0"/>
    </xf>
    <xf numFmtId="0" fontId="6" fillId="5" borderId="6" xfId="0" applyFont="1" applyFill="1" applyBorder="1" applyAlignment="1">
      <alignment horizontal="center" vertical="center"/>
    </xf>
    <xf numFmtId="166" fontId="13" fillId="6" borderId="22" xfId="0" applyNumberFormat="1" applyFont="1" applyFill="1" applyBorder="1" applyAlignment="1" applyProtection="1">
      <alignment horizontal="center" vertical="center" wrapText="1" readingOrder="1"/>
      <protection locked="0"/>
    </xf>
    <xf numFmtId="0" fontId="6" fillId="7" borderId="6" xfId="0" applyFont="1" applyFill="1" applyBorder="1" applyAlignment="1">
      <alignment horizontal="center" vertical="center"/>
    </xf>
    <xf numFmtId="0" fontId="15" fillId="0" borderId="0" xfId="0" applyFont="1" applyAlignment="1">
      <alignment horizontal="left"/>
    </xf>
    <xf numFmtId="0" fontId="17" fillId="9" borderId="6" xfId="0" applyFont="1" applyFill="1" applyBorder="1" applyAlignment="1">
      <alignment wrapText="1"/>
    </xf>
    <xf numFmtId="0" fontId="1" fillId="9" borderId="14" xfId="0" applyFont="1" applyFill="1" applyBorder="1" applyAlignment="1">
      <alignment wrapText="1"/>
    </xf>
    <xf numFmtId="0" fontId="1" fillId="9" borderId="14" xfId="0" applyFont="1" applyFill="1" applyBorder="1"/>
    <xf numFmtId="0" fontId="1" fillId="9" borderId="10" xfId="0" applyFont="1" applyFill="1" applyBorder="1"/>
    <xf numFmtId="0" fontId="1" fillId="0" borderId="6" xfId="0" applyFont="1" applyBorder="1" applyAlignment="1" applyProtection="1">
      <alignment horizontal="left" vertical="center" wrapText="1" readingOrder="1"/>
      <protection locked="0"/>
    </xf>
    <xf numFmtId="1" fontId="6" fillId="0" borderId="2" xfId="0" applyNumberFormat="1" applyFont="1" applyBorder="1" applyAlignment="1" applyProtection="1">
      <alignment horizontal="center" vertical="center" wrapText="1" readingOrder="1"/>
      <protection locked="0"/>
    </xf>
    <xf numFmtId="1" fontId="6" fillId="0" borderId="12" xfId="0" applyNumberFormat="1" applyFont="1" applyBorder="1" applyAlignment="1" applyProtection="1">
      <alignment horizontal="center" vertical="center" wrapText="1" readingOrder="1"/>
      <protection locked="0"/>
    </xf>
    <xf numFmtId="0" fontId="1" fillId="0" borderId="6" xfId="0" applyFont="1" applyBorder="1" applyAlignment="1" applyProtection="1">
      <alignment horizontal="center" vertical="center" wrapText="1" readingOrder="1"/>
      <protection locked="0"/>
    </xf>
    <xf numFmtId="165" fontId="4" fillId="9" borderId="6" xfId="0" applyNumberFormat="1" applyFont="1" applyFill="1" applyBorder="1" applyAlignment="1" applyProtection="1">
      <alignment horizontal="center" vertical="center" wrapText="1" readingOrder="1"/>
      <protection locked="0"/>
    </xf>
    <xf numFmtId="0" fontId="1" fillId="9" borderId="6" xfId="0" applyFont="1" applyFill="1" applyBorder="1"/>
    <xf numFmtId="0" fontId="9" fillId="0" borderId="3" xfId="0" applyFont="1" applyBorder="1" applyAlignment="1" applyProtection="1">
      <alignment horizontal="center" vertical="center" wrapText="1" readingOrder="1"/>
      <protection locked="0"/>
    </xf>
    <xf numFmtId="0" fontId="9" fillId="0" borderId="3" xfId="0" applyFont="1" applyBorder="1" applyAlignment="1" applyProtection="1">
      <alignment horizontal="left" vertical="center" wrapText="1" readingOrder="1"/>
      <protection locked="0"/>
    </xf>
    <xf numFmtId="0" fontId="4" fillId="0" borderId="0" xfId="0" applyFont="1" applyAlignment="1" applyProtection="1">
      <alignment horizontal="center" vertical="top" wrapText="1" readingOrder="1"/>
      <protection locked="0"/>
    </xf>
    <xf numFmtId="0" fontId="21" fillId="0" borderId="11" xfId="0" applyFont="1" applyBorder="1" applyAlignment="1" applyProtection="1">
      <alignment horizontal="center" vertical="top" wrapText="1" readingOrder="1"/>
      <protection locked="0"/>
    </xf>
    <xf numFmtId="0" fontId="13" fillId="0" borderId="25" xfId="0" applyFont="1" applyBorder="1" applyAlignment="1" applyProtection="1">
      <alignment horizontal="center" vertical="center" wrapText="1" readingOrder="1"/>
      <protection locked="0"/>
    </xf>
    <xf numFmtId="165" fontId="1" fillId="9" borderId="8" xfId="0" applyNumberFormat="1" applyFont="1" applyFill="1" applyBorder="1" applyAlignment="1" applyProtection="1">
      <alignment horizontal="center" vertical="center" wrapText="1" readingOrder="1"/>
      <protection locked="0"/>
    </xf>
    <xf numFmtId="49" fontId="13" fillId="0" borderId="25" xfId="0" applyNumberFormat="1" applyFont="1" applyBorder="1" applyAlignment="1" applyProtection="1">
      <alignment horizontal="center" vertical="center" wrapText="1" readingOrder="1"/>
      <protection locked="0"/>
    </xf>
    <xf numFmtId="0" fontId="1" fillId="10" borderId="6" xfId="0" applyFont="1" applyFill="1" applyBorder="1" applyAlignment="1">
      <alignment wrapText="1"/>
    </xf>
    <xf numFmtId="0" fontId="1" fillId="10" borderId="6" xfId="0" applyFont="1" applyFill="1" applyBorder="1"/>
    <xf numFmtId="0" fontId="18" fillId="0" borderId="6" xfId="0" applyFont="1" applyBorder="1" applyAlignment="1" applyProtection="1">
      <alignment horizontal="center" vertical="center" wrapText="1" readingOrder="1"/>
      <protection locked="0"/>
    </xf>
    <xf numFmtId="166" fontId="1" fillId="0" borderId="0" xfId="0" applyNumberFormat="1" applyFont="1" applyAlignment="1">
      <alignment horizontal="center"/>
    </xf>
    <xf numFmtId="0" fontId="22" fillId="0" borderId="0" xfId="0" applyFont="1"/>
    <xf numFmtId="0" fontId="23" fillId="0" borderId="0" xfId="0" applyFont="1" applyAlignment="1" applyProtection="1">
      <alignment horizontal="center" vertical="center" wrapText="1" readingOrder="1"/>
      <protection locked="0"/>
    </xf>
    <xf numFmtId="9" fontId="22" fillId="9" borderId="6" xfId="2" applyFont="1" applyFill="1" applyBorder="1"/>
    <xf numFmtId="9" fontId="23" fillId="11" borderId="6" xfId="2" applyFont="1" applyFill="1" applyBorder="1" applyAlignment="1" applyProtection="1">
      <alignment horizontal="center" vertical="center" wrapText="1" readingOrder="1"/>
      <protection locked="0"/>
    </xf>
    <xf numFmtId="0" fontId="4" fillId="6" borderId="6" xfId="0" applyFont="1" applyFill="1" applyBorder="1" applyAlignment="1" applyProtection="1">
      <alignment horizontal="center" vertical="center" wrapText="1" readingOrder="1"/>
      <protection locked="0"/>
    </xf>
    <xf numFmtId="0" fontId="24" fillId="6" borderId="6" xfId="0" applyFont="1" applyFill="1" applyBorder="1" applyAlignment="1" applyProtection="1">
      <alignment horizontal="center" vertical="center" wrapText="1" readingOrder="1"/>
      <protection locked="0"/>
    </xf>
    <xf numFmtId="0" fontId="11" fillId="7" borderId="6" xfId="0" applyFont="1" applyFill="1" applyBorder="1" applyAlignment="1" applyProtection="1">
      <alignment horizontal="center" vertical="top" wrapText="1" readingOrder="1"/>
      <protection locked="0"/>
    </xf>
    <xf numFmtId="0" fontId="3" fillId="7" borderId="6" xfId="0" applyFont="1" applyFill="1" applyBorder="1" applyAlignment="1" applyProtection="1">
      <alignment horizontal="center" vertical="top" wrapText="1" readingOrder="1"/>
      <protection locked="0"/>
    </xf>
    <xf numFmtId="0" fontId="10" fillId="7" borderId="6" xfId="0" applyFont="1" applyFill="1" applyBorder="1" applyAlignment="1" applyProtection="1">
      <alignment horizontal="center" wrapText="1" readingOrder="1"/>
      <protection locked="0"/>
    </xf>
    <xf numFmtId="0" fontId="10" fillId="7" borderId="6" xfId="0" applyFont="1" applyFill="1" applyBorder="1" applyAlignment="1" applyProtection="1">
      <alignment horizontal="center" vertical="top" wrapText="1" readingOrder="1"/>
      <protection locked="0"/>
    </xf>
    <xf numFmtId="0" fontId="9" fillId="0" borderId="33" xfId="0" applyFont="1" applyBorder="1" applyAlignment="1" applyProtection="1">
      <alignment horizontal="center" vertical="center" wrapText="1" readingOrder="1"/>
      <protection locked="0"/>
    </xf>
    <xf numFmtId="0" fontId="4" fillId="0" borderId="0" xfId="0" applyFont="1" applyAlignment="1" applyProtection="1">
      <alignment horizontal="center" vertical="center" wrapText="1" readingOrder="1"/>
      <protection locked="0"/>
    </xf>
    <xf numFmtId="0" fontId="9" fillId="0" borderId="3" xfId="0" applyFont="1" applyBorder="1" applyAlignment="1" applyProtection="1">
      <alignment vertical="center" wrapText="1" readingOrder="1"/>
      <protection locked="0"/>
    </xf>
    <xf numFmtId="167" fontId="1" fillId="11" borderId="0" xfId="2" applyNumberFormat="1" applyFont="1" applyFill="1"/>
    <xf numFmtId="0" fontId="13" fillId="7" borderId="6" xfId="0" applyFont="1" applyFill="1" applyBorder="1" applyAlignment="1" applyProtection="1">
      <alignment horizontal="center" wrapText="1" readingOrder="1"/>
      <protection locked="0"/>
    </xf>
    <xf numFmtId="0" fontId="18" fillId="0" borderId="0" xfId="0" applyFont="1" applyAlignment="1">
      <alignment horizontal="left" vertical="center"/>
    </xf>
    <xf numFmtId="0" fontId="1" fillId="3" borderId="0" xfId="0" applyFont="1" applyFill="1" applyBorder="1" applyAlignment="1" applyProtection="1">
      <alignment vertical="center" wrapText="1" readingOrder="1"/>
      <protection locked="0"/>
    </xf>
    <xf numFmtId="0" fontId="1" fillId="3" borderId="10" xfId="0" applyFont="1" applyFill="1" applyBorder="1"/>
    <xf numFmtId="0" fontId="1" fillId="0" borderId="9" xfId="0" applyFont="1" applyBorder="1" applyAlignment="1">
      <alignment vertical="center"/>
    </xf>
    <xf numFmtId="0" fontId="18" fillId="0" borderId="0" xfId="0" applyFont="1"/>
    <xf numFmtId="0" fontId="18" fillId="6" borderId="6" xfId="0" applyFont="1" applyFill="1" applyBorder="1" applyAlignment="1" applyProtection="1">
      <alignment horizontal="center" vertical="center" wrapText="1" readingOrder="1"/>
      <protection locked="0"/>
    </xf>
    <xf numFmtId="0" fontId="18" fillId="3" borderId="26" xfId="0" applyFont="1" applyFill="1" applyBorder="1" applyAlignment="1" applyProtection="1">
      <alignment vertical="center" wrapText="1" readingOrder="1"/>
      <protection locked="0"/>
    </xf>
    <xf numFmtId="0" fontId="18" fillId="3" borderId="0" xfId="0" applyFont="1" applyFill="1" applyBorder="1" applyAlignment="1" applyProtection="1">
      <alignment vertical="center" wrapText="1" readingOrder="1"/>
      <protection locked="0"/>
    </xf>
    <xf numFmtId="0" fontId="18" fillId="3" borderId="20" xfId="0" applyFont="1" applyFill="1" applyBorder="1" applyAlignment="1" applyProtection="1">
      <alignment vertical="center" wrapText="1" readingOrder="1"/>
      <protection locked="0"/>
    </xf>
    <xf numFmtId="166" fontId="18" fillId="8" borderId="6" xfId="0" applyNumberFormat="1" applyFont="1" applyFill="1" applyBorder="1" applyAlignment="1" applyProtection="1">
      <alignment horizontal="center" vertical="center" wrapText="1" readingOrder="1"/>
      <protection locked="0"/>
    </xf>
    <xf numFmtId="166" fontId="28" fillId="0" borderId="24" xfId="0" applyNumberFormat="1" applyFont="1" applyBorder="1" applyAlignment="1" applyProtection="1">
      <alignment horizontal="center" vertical="center" wrapText="1" readingOrder="1"/>
      <protection locked="0"/>
    </xf>
    <xf numFmtId="166" fontId="28" fillId="2" borderId="3" xfId="0" applyNumberFormat="1" applyFont="1" applyFill="1" applyBorder="1" applyAlignment="1" applyProtection="1">
      <alignment horizontal="center" vertical="center" wrapText="1" readingOrder="1"/>
      <protection locked="0"/>
    </xf>
    <xf numFmtId="166" fontId="28" fillId="4" borderId="8" xfId="0" applyNumberFormat="1" applyFont="1" applyFill="1" applyBorder="1" applyAlignment="1" applyProtection="1">
      <alignment horizontal="center" vertical="center" wrapText="1" readingOrder="1"/>
      <protection locked="0"/>
    </xf>
    <xf numFmtId="166" fontId="28" fillId="6" borderId="22" xfId="0" applyNumberFormat="1" applyFont="1" applyFill="1" applyBorder="1" applyAlignment="1" applyProtection="1">
      <alignment horizontal="center" vertical="center" wrapText="1" readingOrder="1"/>
      <protection locked="0"/>
    </xf>
    <xf numFmtId="166" fontId="28" fillId="0" borderId="4" xfId="0" applyNumberFormat="1" applyFont="1" applyBorder="1" applyAlignment="1" applyProtection="1">
      <alignment horizontal="center" vertical="center" wrapText="1" readingOrder="1"/>
      <protection locked="0"/>
    </xf>
    <xf numFmtId="164" fontId="18" fillId="0" borderId="6" xfId="0" applyNumberFormat="1" applyFont="1" applyBorder="1" applyAlignment="1" applyProtection="1">
      <alignment horizontal="center" vertical="center" wrapText="1" readingOrder="1"/>
      <protection locked="0"/>
    </xf>
    <xf numFmtId="166" fontId="28" fillId="0" borderId="6" xfId="0" applyNumberFormat="1" applyFont="1" applyBorder="1" applyAlignment="1" applyProtection="1">
      <alignment horizontal="center" vertical="center" wrapText="1" readingOrder="1"/>
      <protection locked="0"/>
    </xf>
    <xf numFmtId="164" fontId="28" fillId="6" borderId="9" xfId="0" applyNumberFormat="1" applyFont="1" applyFill="1" applyBorder="1" applyAlignment="1" applyProtection="1">
      <alignment horizontal="center" vertical="center" wrapText="1" readingOrder="1"/>
      <protection locked="0"/>
    </xf>
    <xf numFmtId="164" fontId="29" fillId="0" borderId="4" xfId="0" applyNumberFormat="1" applyFont="1" applyBorder="1" applyAlignment="1" applyProtection="1">
      <alignment horizontal="center" vertical="center" wrapText="1" readingOrder="1"/>
      <protection locked="0"/>
    </xf>
    <xf numFmtId="164" fontId="29" fillId="0" borderId="6" xfId="0" applyNumberFormat="1" applyFont="1" applyBorder="1" applyAlignment="1" applyProtection="1">
      <alignment horizontal="center" vertical="center" wrapText="1" readingOrder="1"/>
      <protection locked="0"/>
    </xf>
    <xf numFmtId="164" fontId="29" fillId="0" borderId="27" xfId="0" applyNumberFormat="1" applyFont="1" applyBorder="1" applyAlignment="1" applyProtection="1">
      <alignment horizontal="center" vertical="center" wrapText="1" readingOrder="1"/>
      <protection locked="0"/>
    </xf>
    <xf numFmtId="0" fontId="18" fillId="0" borderId="0" xfId="0" applyFont="1" applyAlignment="1">
      <alignment horizontal="center"/>
    </xf>
    <xf numFmtId="166" fontId="28" fillId="0" borderId="0" xfId="0" applyNumberFormat="1" applyFont="1" applyAlignment="1">
      <alignment horizontal="center"/>
    </xf>
    <xf numFmtId="166" fontId="18" fillId="0" borderId="0" xfId="0" applyNumberFormat="1" applyFont="1" applyAlignment="1">
      <alignment horizontal="center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6" fillId="0" borderId="0" xfId="0" applyFont="1" applyAlignment="1">
      <alignment horizontal="left"/>
    </xf>
    <xf numFmtId="0" fontId="5" fillId="6" borderId="32" xfId="0" applyFont="1" applyFill="1" applyBorder="1" applyAlignment="1" applyProtection="1">
      <alignment horizontal="right" vertical="center" wrapText="1" readingOrder="1"/>
      <protection locked="0"/>
    </xf>
    <xf numFmtId="0" fontId="5" fillId="6" borderId="27" xfId="0" applyFont="1" applyFill="1" applyBorder="1" applyAlignment="1" applyProtection="1">
      <alignment horizontal="right" vertical="center" wrapText="1" readingOrder="1"/>
      <protection locked="0"/>
    </xf>
    <xf numFmtId="0" fontId="4" fillId="7" borderId="6" xfId="0" applyFont="1" applyFill="1" applyBorder="1" applyAlignment="1" applyProtection="1">
      <alignment horizontal="left" vertical="center" wrapText="1" readingOrder="1"/>
      <protection locked="0"/>
    </xf>
    <xf numFmtId="0" fontId="4" fillId="7" borderId="4" xfId="0" applyFont="1" applyFill="1" applyBorder="1" applyAlignment="1" applyProtection="1">
      <alignment horizontal="left" vertical="center" wrapText="1" readingOrder="1"/>
      <protection locked="0"/>
    </xf>
    <xf numFmtId="0" fontId="6" fillId="7" borderId="28" xfId="0" applyFont="1" applyFill="1" applyBorder="1" applyAlignment="1">
      <alignment horizontal="center" vertical="center" wrapText="1"/>
    </xf>
    <xf numFmtId="0" fontId="6" fillId="7" borderId="4" xfId="0" applyFont="1" applyFill="1" applyBorder="1" applyAlignment="1">
      <alignment horizontal="center" vertical="center" wrapText="1"/>
    </xf>
    <xf numFmtId="0" fontId="6" fillId="7" borderId="29" xfId="0" applyFont="1" applyFill="1" applyBorder="1" applyAlignment="1">
      <alignment horizontal="center" vertical="center" wrapText="1"/>
    </xf>
    <xf numFmtId="0" fontId="6" fillId="7" borderId="6" xfId="0" applyFont="1" applyFill="1" applyBorder="1" applyAlignment="1">
      <alignment horizontal="center" vertical="center" wrapText="1"/>
    </xf>
    <xf numFmtId="0" fontId="13" fillId="6" borderId="30" xfId="0" applyFont="1" applyFill="1" applyBorder="1" applyAlignment="1" applyProtection="1">
      <alignment horizontal="right" vertical="center" wrapText="1" readingOrder="1"/>
      <protection locked="0"/>
    </xf>
    <xf numFmtId="0" fontId="13" fillId="6" borderId="9" xfId="0" applyFont="1" applyFill="1" applyBorder="1" applyAlignment="1" applyProtection="1">
      <alignment horizontal="right" vertical="center" wrapText="1" readingOrder="1"/>
      <protection locked="0"/>
    </xf>
    <xf numFmtId="0" fontId="5" fillId="6" borderId="28" xfId="0" applyFont="1" applyFill="1" applyBorder="1" applyAlignment="1" applyProtection="1">
      <alignment horizontal="right" vertical="center" wrapText="1" readingOrder="1"/>
      <protection locked="0"/>
    </xf>
    <xf numFmtId="0" fontId="5" fillId="6" borderId="4" xfId="0" applyFont="1" applyFill="1" applyBorder="1" applyAlignment="1" applyProtection="1">
      <alignment horizontal="right" vertical="center" wrapText="1" readingOrder="1"/>
      <protection locked="0"/>
    </xf>
    <xf numFmtId="0" fontId="5" fillId="6" borderId="29" xfId="0" applyFont="1" applyFill="1" applyBorder="1" applyAlignment="1" applyProtection="1">
      <alignment horizontal="right" vertical="center" wrapText="1" readingOrder="1"/>
      <protection locked="0"/>
    </xf>
    <xf numFmtId="0" fontId="5" fillId="6" borderId="6" xfId="0" applyFont="1" applyFill="1" applyBorder="1" applyAlignment="1" applyProtection="1">
      <alignment horizontal="right" vertical="center" wrapText="1" readingOrder="1"/>
      <protection locked="0"/>
    </xf>
    <xf numFmtId="0" fontId="1" fillId="3" borderId="9" xfId="0" applyFont="1" applyFill="1" applyBorder="1" applyAlignment="1" applyProtection="1">
      <alignment horizontal="center" wrapText="1" readingOrder="1"/>
      <protection locked="0"/>
    </xf>
    <xf numFmtId="0" fontId="1" fillId="3" borderId="10" xfId="0" applyFont="1" applyFill="1" applyBorder="1" applyAlignment="1" applyProtection="1">
      <alignment horizontal="center" wrapText="1" readingOrder="1"/>
      <protection locked="0"/>
    </xf>
    <xf numFmtId="0" fontId="1" fillId="3" borderId="14" xfId="0" applyFont="1" applyFill="1" applyBorder="1" applyAlignment="1" applyProtection="1">
      <alignment horizontal="center" wrapText="1" readingOrder="1"/>
      <protection locked="0"/>
    </xf>
    <xf numFmtId="0" fontId="20" fillId="0" borderId="1" xfId="0" applyFont="1" applyBorder="1" applyAlignment="1" applyProtection="1">
      <alignment horizontal="left" vertical="center" wrapText="1" readingOrder="1"/>
      <protection locked="0"/>
    </xf>
    <xf numFmtId="0" fontId="20" fillId="0" borderId="2" xfId="0" applyFont="1" applyBorder="1" applyAlignment="1" applyProtection="1">
      <alignment horizontal="left" vertical="center" wrapText="1" readingOrder="1"/>
      <protection locked="0"/>
    </xf>
    <xf numFmtId="1" fontId="16" fillId="0" borderId="25" xfId="0" applyNumberFormat="1" applyFont="1" applyBorder="1" applyAlignment="1" applyProtection="1">
      <alignment horizontal="center" vertical="center" wrapText="1" readingOrder="1"/>
      <protection locked="0"/>
    </xf>
    <xf numFmtId="1" fontId="16" fillId="0" borderId="26" xfId="0" applyNumberFormat="1" applyFont="1" applyBorder="1" applyAlignment="1" applyProtection="1">
      <alignment horizontal="center" vertical="center" wrapText="1" readingOrder="1"/>
      <protection locked="0"/>
    </xf>
    <xf numFmtId="0" fontId="4" fillId="2" borderId="9" xfId="0" applyFont="1" applyFill="1" applyBorder="1" applyAlignment="1" applyProtection="1">
      <alignment horizontal="center" vertical="center" wrapText="1" readingOrder="1"/>
      <protection locked="0"/>
    </xf>
    <xf numFmtId="0" fontId="4" fillId="2" borderId="10" xfId="0" applyFont="1" applyFill="1" applyBorder="1" applyAlignment="1" applyProtection="1">
      <alignment horizontal="center" vertical="center" wrapText="1" readingOrder="1"/>
      <protection locked="0"/>
    </xf>
    <xf numFmtId="0" fontId="19" fillId="0" borderId="1" xfId="0" applyFont="1" applyBorder="1" applyAlignment="1" applyProtection="1">
      <alignment horizontal="left" vertical="center" wrapText="1" readingOrder="1"/>
      <protection locked="0"/>
    </xf>
    <xf numFmtId="0" fontId="19" fillId="0" borderId="2" xfId="0" applyFont="1" applyBorder="1" applyAlignment="1" applyProtection="1">
      <alignment horizontal="left" vertical="center" wrapText="1" readingOrder="1"/>
      <protection locked="0"/>
    </xf>
    <xf numFmtId="49" fontId="4" fillId="0" borderId="25" xfId="0" applyNumberFormat="1" applyFont="1" applyBorder="1" applyAlignment="1" applyProtection="1">
      <alignment horizontal="center" vertical="center" wrapText="1" readingOrder="1"/>
      <protection locked="0"/>
    </xf>
    <xf numFmtId="49" fontId="4" fillId="0" borderId="19" xfId="0" applyNumberFormat="1" applyFont="1" applyBorder="1" applyAlignment="1" applyProtection="1">
      <alignment horizontal="center" vertical="center" wrapText="1" readingOrder="1"/>
      <protection locked="0"/>
    </xf>
    <xf numFmtId="0" fontId="13" fillId="0" borderId="6" xfId="0" applyFont="1" applyBorder="1" applyAlignment="1" applyProtection="1">
      <alignment horizontal="right" vertical="center" wrapText="1" readingOrder="1"/>
      <protection locked="0"/>
    </xf>
    <xf numFmtId="49" fontId="4" fillId="0" borderId="6" xfId="0" applyNumberFormat="1" applyFont="1" applyBorder="1" applyAlignment="1" applyProtection="1">
      <alignment horizontal="center" vertical="center" wrapText="1" readingOrder="1"/>
      <protection locked="0"/>
    </xf>
    <xf numFmtId="0" fontId="13" fillId="0" borderId="9" xfId="0" applyFont="1" applyBorder="1" applyAlignment="1" applyProtection="1">
      <alignment horizontal="right" vertical="center" wrapText="1" readingOrder="1"/>
      <protection locked="0"/>
    </xf>
    <xf numFmtId="0" fontId="13" fillId="0" borderId="10" xfId="0" applyFont="1" applyBorder="1" applyAlignment="1" applyProtection="1">
      <alignment horizontal="right" vertical="center" wrapText="1" readingOrder="1"/>
      <protection locked="0"/>
    </xf>
    <xf numFmtId="0" fontId="13" fillId="0" borderId="14" xfId="0" applyFont="1" applyBorder="1" applyAlignment="1" applyProtection="1">
      <alignment horizontal="right" vertical="center" wrapText="1" readingOrder="1"/>
      <protection locked="0"/>
    </xf>
    <xf numFmtId="0" fontId="13" fillId="6" borderId="11" xfId="0" applyFont="1" applyFill="1" applyBorder="1" applyAlignment="1" applyProtection="1">
      <alignment horizontal="right" vertical="center" wrapText="1" readingOrder="1"/>
      <protection locked="0"/>
    </xf>
    <xf numFmtId="0" fontId="13" fillId="6" borderId="1" xfId="0" applyFont="1" applyFill="1" applyBorder="1" applyAlignment="1" applyProtection="1">
      <alignment horizontal="right" vertical="center" wrapText="1" readingOrder="1"/>
      <protection locked="0"/>
    </xf>
    <xf numFmtId="0" fontId="13" fillId="5" borderId="23" xfId="0" applyFont="1" applyFill="1" applyBorder="1" applyAlignment="1" applyProtection="1">
      <alignment horizontal="right" vertical="center" wrapText="1" readingOrder="1"/>
      <protection locked="0"/>
    </xf>
    <xf numFmtId="0" fontId="13" fillId="5" borderId="18" xfId="0" applyFont="1" applyFill="1" applyBorder="1" applyAlignment="1" applyProtection="1">
      <alignment horizontal="right" vertical="center" wrapText="1" readingOrder="1"/>
      <protection locked="0"/>
    </xf>
    <xf numFmtId="49" fontId="4" fillId="4" borderId="12" xfId="0" applyNumberFormat="1" applyFont="1" applyFill="1" applyBorder="1" applyAlignment="1" applyProtection="1">
      <alignment horizontal="center" vertical="center" wrapText="1" readingOrder="1"/>
      <protection locked="0"/>
    </xf>
    <xf numFmtId="49" fontId="4" fillId="4" borderId="13" xfId="0" applyNumberFormat="1" applyFont="1" applyFill="1" applyBorder="1" applyAlignment="1" applyProtection="1">
      <alignment horizontal="center" vertical="center" wrapText="1" readingOrder="1"/>
      <protection locked="0"/>
    </xf>
    <xf numFmtId="0" fontId="4" fillId="3" borderId="25" xfId="0" applyFont="1" applyFill="1" applyBorder="1" applyAlignment="1" applyProtection="1">
      <alignment horizontal="center" vertical="center" wrapText="1" readingOrder="1"/>
      <protection locked="0"/>
    </xf>
    <xf numFmtId="0" fontId="4" fillId="3" borderId="15" xfId="0" applyFont="1" applyFill="1" applyBorder="1" applyAlignment="1" applyProtection="1">
      <alignment horizontal="center" vertical="center" wrapText="1" readingOrder="1"/>
      <protection locked="0"/>
    </xf>
    <xf numFmtId="0" fontId="4" fillId="3" borderId="19" xfId="0" applyFont="1" applyFill="1" applyBorder="1" applyAlignment="1" applyProtection="1">
      <alignment horizontal="center" vertical="center" wrapText="1" readingOrder="1"/>
      <protection locked="0"/>
    </xf>
    <xf numFmtId="0" fontId="1" fillId="3" borderId="26" xfId="0" applyFont="1" applyFill="1" applyBorder="1" applyAlignment="1" applyProtection="1">
      <alignment horizontal="left" wrapText="1" readingOrder="1"/>
      <protection locked="0"/>
    </xf>
    <xf numFmtId="0" fontId="1" fillId="3" borderId="0" xfId="0" applyFont="1" applyFill="1" applyBorder="1" applyAlignment="1" applyProtection="1">
      <alignment horizontal="left" wrapText="1" readingOrder="1"/>
      <protection locked="0"/>
    </xf>
    <xf numFmtId="0" fontId="1" fillId="3" borderId="20" xfId="0" applyFont="1" applyFill="1" applyBorder="1" applyAlignment="1" applyProtection="1">
      <alignment horizontal="left" wrapText="1" readingOrder="1"/>
      <protection locked="0"/>
    </xf>
    <xf numFmtId="0" fontId="13" fillId="2" borderId="21" xfId="0" applyFont="1" applyFill="1" applyBorder="1" applyAlignment="1" applyProtection="1">
      <alignment horizontal="right" vertical="center" wrapText="1" readingOrder="1"/>
      <protection locked="0"/>
    </xf>
    <xf numFmtId="0" fontId="13" fillId="2" borderId="17" xfId="0" applyFont="1" applyFill="1" applyBorder="1" applyAlignment="1" applyProtection="1">
      <alignment horizontal="right" vertical="center" wrapText="1" readingOrder="1"/>
      <protection locked="0"/>
    </xf>
    <xf numFmtId="0" fontId="13" fillId="2" borderId="26" xfId="0" applyFont="1" applyFill="1" applyBorder="1" applyAlignment="1" applyProtection="1">
      <alignment horizontal="right" vertical="center" wrapText="1" readingOrder="1"/>
      <protection locked="0"/>
    </xf>
    <xf numFmtId="0" fontId="1" fillId="3" borderId="6" xfId="0" applyFont="1" applyFill="1" applyBorder="1" applyAlignment="1" applyProtection="1">
      <alignment horizontal="center" vertical="center" wrapText="1" readingOrder="1"/>
      <protection locked="0"/>
    </xf>
    <xf numFmtId="49" fontId="4" fillId="0" borderId="15" xfId="0" applyNumberFormat="1" applyFont="1" applyBorder="1" applyAlignment="1" applyProtection="1">
      <alignment horizontal="center" vertical="center" wrapText="1" readingOrder="1"/>
      <protection locked="0"/>
    </xf>
    <xf numFmtId="0" fontId="1" fillId="4" borderId="1" xfId="0" applyFont="1" applyFill="1" applyBorder="1" applyAlignment="1" applyProtection="1">
      <alignment horizontal="left" vertical="center" wrapText="1" readingOrder="1"/>
      <protection locked="0"/>
    </xf>
    <xf numFmtId="0" fontId="1" fillId="4" borderId="2" xfId="0" applyFont="1" applyFill="1" applyBorder="1" applyAlignment="1" applyProtection="1">
      <alignment horizontal="left" vertical="center" wrapText="1" readingOrder="1"/>
      <protection locked="0"/>
    </xf>
    <xf numFmtId="0" fontId="13" fillId="7" borderId="6" xfId="0" applyFont="1" applyFill="1" applyBorder="1" applyAlignment="1" applyProtection="1">
      <alignment horizontal="center" wrapText="1" readingOrder="1"/>
      <protection locked="0"/>
    </xf>
    <xf numFmtId="0" fontId="13" fillId="6" borderId="6" xfId="0" applyFont="1" applyFill="1" applyBorder="1" applyAlignment="1" applyProtection="1">
      <alignment horizontal="center" vertical="center" wrapText="1" readingOrder="1"/>
      <protection locked="0"/>
    </xf>
    <xf numFmtId="0" fontId="28" fillId="6" borderId="6" xfId="0" applyFont="1" applyFill="1" applyBorder="1" applyAlignment="1" applyProtection="1">
      <alignment horizontal="center" vertical="center" wrapText="1" readingOrder="1"/>
      <protection locked="0"/>
    </xf>
    <xf numFmtId="0" fontId="26" fillId="0" borderId="20" xfId="0" applyFont="1" applyBorder="1" applyAlignment="1" applyProtection="1">
      <alignment horizontal="center" vertical="center" wrapText="1" readingOrder="1"/>
      <protection locked="0"/>
    </xf>
    <xf numFmtId="9" fontId="23" fillId="6" borderId="6" xfId="2" applyFont="1" applyFill="1" applyBorder="1" applyAlignment="1" applyProtection="1">
      <alignment horizontal="center" vertical="center" wrapText="1" readingOrder="1"/>
      <protection locked="0"/>
    </xf>
    <xf numFmtId="0" fontId="1" fillId="0" borderId="0" xfId="0" applyFont="1" applyAlignment="1">
      <alignment horizontal="left"/>
    </xf>
    <xf numFmtId="0" fontId="18" fillId="0" borderId="0" xfId="0" applyFont="1" applyAlignment="1">
      <alignment horizontal="center" vertical="center" readingOrder="1"/>
    </xf>
    <xf numFmtId="0" fontId="3" fillId="0" borderId="20" xfId="0" applyFont="1" applyBorder="1" applyAlignment="1" applyProtection="1">
      <alignment horizontal="center" vertical="center" wrapText="1" readingOrder="1"/>
      <protection locked="0"/>
    </xf>
    <xf numFmtId="0" fontId="21" fillId="0" borderId="18" xfId="0" applyFont="1" applyBorder="1" applyAlignment="1" applyProtection="1">
      <alignment horizontal="left" vertical="top" wrapText="1" readingOrder="1"/>
      <protection locked="0"/>
    </xf>
    <xf numFmtId="0" fontId="1" fillId="0" borderId="9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3" fillId="7" borderId="6" xfId="0" applyFont="1" applyFill="1" applyBorder="1" applyAlignment="1" applyProtection="1">
      <alignment horizontal="center" wrapText="1" readingOrder="1"/>
      <protection locked="0"/>
    </xf>
    <xf numFmtId="0" fontId="12" fillId="3" borderId="11" xfId="0" applyFont="1" applyFill="1" applyBorder="1" applyAlignment="1" applyProtection="1">
      <alignment horizontal="left" vertical="top" wrapText="1" readingOrder="1"/>
      <protection locked="0"/>
    </xf>
    <xf numFmtId="0" fontId="12" fillId="3" borderId="1" xfId="0" applyFont="1" applyFill="1" applyBorder="1" applyAlignment="1" applyProtection="1">
      <alignment horizontal="left" vertical="top" wrapText="1" readingOrder="1"/>
      <protection locked="0"/>
    </xf>
    <xf numFmtId="0" fontId="1" fillId="0" borderId="12" xfId="0" applyFont="1" applyBorder="1" applyAlignment="1">
      <alignment horizontal="center" wrapText="1"/>
    </xf>
    <xf numFmtId="0" fontId="1" fillId="0" borderId="34" xfId="0" applyFont="1" applyBorder="1" applyAlignment="1">
      <alignment horizontal="center" wrapText="1"/>
    </xf>
    <xf numFmtId="0" fontId="25" fillId="3" borderId="9" xfId="0" applyFont="1" applyFill="1" applyBorder="1" applyAlignment="1">
      <alignment horizontal="center" wrapText="1"/>
    </xf>
    <xf numFmtId="0" fontId="25" fillId="3" borderId="10" xfId="0" applyFont="1" applyFill="1" applyBorder="1" applyAlignment="1">
      <alignment horizontal="center"/>
    </xf>
    <xf numFmtId="0" fontId="25" fillId="3" borderId="14" xfId="0" applyFont="1" applyFill="1" applyBorder="1" applyAlignment="1">
      <alignment horizontal="center"/>
    </xf>
    <xf numFmtId="0" fontId="25" fillId="0" borderId="6" xfId="0" applyFont="1" applyBorder="1" applyAlignment="1">
      <alignment horizontal="center" wrapText="1"/>
    </xf>
  </cellXfs>
  <cellStyles count="3">
    <cellStyle name="Įprastas" xfId="0" builtinId="0"/>
    <cellStyle name="Normal 2" xfId="1"/>
    <cellStyle name="Procentai" xfId="2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00"/>
      <rgbColor rgb="00C0C0C0"/>
      <rgbColor rgb="00DCDCDC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63"/>
  <sheetViews>
    <sheetView zoomScaleNormal="100" workbookViewId="0">
      <pane ySplit="11" topLeftCell="A12" activePane="bottomLeft" state="frozen"/>
      <selection pane="bottomLeft" activeCell="J5" sqref="J5:L5"/>
    </sheetView>
  </sheetViews>
  <sheetFormatPr defaultColWidth="9.140625" defaultRowHeight="12.75" x14ac:dyDescent="0.2"/>
  <cols>
    <col min="1" max="2" width="11" style="5" customWidth="1"/>
    <col min="3" max="3" width="11" style="1" customWidth="1"/>
    <col min="4" max="4" width="18.28515625" style="1" customWidth="1"/>
    <col min="5" max="5" width="11.85546875" style="1" customWidth="1"/>
    <col min="6" max="6" width="9.85546875" style="1" hidden="1" customWidth="1"/>
    <col min="7" max="7" width="13.85546875" style="1" customWidth="1"/>
    <col min="8" max="8" width="12.85546875" style="1" hidden="1" customWidth="1"/>
    <col min="9" max="9" width="13.5703125" style="93" customWidth="1"/>
    <col min="10" max="10" width="11.85546875" style="1" customWidth="1"/>
    <col min="11" max="11" width="12.5703125" style="1" customWidth="1"/>
    <col min="12" max="12" width="16.85546875" style="1" customWidth="1"/>
    <col min="13" max="13" width="18.28515625" style="1" customWidth="1"/>
    <col min="14" max="14" width="40.85546875" style="1" customWidth="1"/>
    <col min="15" max="15" width="5.85546875" style="1" customWidth="1"/>
    <col min="16" max="18" width="7.140625" style="1" customWidth="1"/>
    <col min="19" max="19" width="10.28515625" style="74" hidden="1" customWidth="1"/>
    <col min="20" max="20" width="7.85546875" style="1" hidden="1" customWidth="1"/>
    <col min="21" max="16384" width="9.140625" style="1"/>
  </cols>
  <sheetData>
    <row r="1" spans="1:19" x14ac:dyDescent="0.2">
      <c r="K1" s="172" t="s">
        <v>115</v>
      </c>
      <c r="L1" s="172"/>
    </row>
    <row r="2" spans="1:19" x14ac:dyDescent="0.2">
      <c r="K2" s="172" t="s">
        <v>111</v>
      </c>
      <c r="L2" s="172"/>
    </row>
    <row r="3" spans="1:19" x14ac:dyDescent="0.2">
      <c r="K3" s="172" t="s">
        <v>123</v>
      </c>
      <c r="L3" s="172"/>
    </row>
    <row r="4" spans="1:19" x14ac:dyDescent="0.2">
      <c r="K4" s="172" t="s">
        <v>112</v>
      </c>
      <c r="L4" s="172"/>
    </row>
    <row r="5" spans="1:19" x14ac:dyDescent="0.2">
      <c r="J5" s="113" t="s">
        <v>124</v>
      </c>
      <c r="K5" s="113"/>
      <c r="L5" s="113"/>
    </row>
    <row r="6" spans="1:19" x14ac:dyDescent="0.2">
      <c r="J6" s="113" t="s">
        <v>113</v>
      </c>
      <c r="K6" s="113"/>
      <c r="L6" s="113"/>
    </row>
    <row r="7" spans="1:19" x14ac:dyDescent="0.2">
      <c r="J7" s="114" t="s">
        <v>114</v>
      </c>
      <c r="K7" s="114"/>
      <c r="L7" s="114"/>
    </row>
    <row r="8" spans="1:19" x14ac:dyDescent="0.2">
      <c r="J8" s="89"/>
      <c r="K8" s="89"/>
      <c r="L8" s="89"/>
    </row>
    <row r="9" spans="1:19" ht="36.75" customHeight="1" x14ac:dyDescent="0.2">
      <c r="A9" s="170" t="s">
        <v>117</v>
      </c>
      <c r="B9" s="170"/>
      <c r="C9" s="170"/>
      <c r="D9" s="170"/>
      <c r="E9" s="170"/>
      <c r="F9" s="170"/>
      <c r="G9" s="170"/>
      <c r="H9" s="170"/>
      <c r="I9" s="170"/>
      <c r="J9" s="170"/>
      <c r="K9" s="170"/>
      <c r="L9" s="170"/>
      <c r="M9" s="170"/>
      <c r="N9" s="170"/>
      <c r="O9" s="170"/>
      <c r="P9" s="170"/>
      <c r="Q9" s="170"/>
      <c r="R9" s="170"/>
      <c r="S9" s="75"/>
    </row>
    <row r="10" spans="1:19" ht="28.5" customHeight="1" x14ac:dyDescent="0.2">
      <c r="A10" s="168" t="s">
        <v>12</v>
      </c>
      <c r="B10" s="168" t="s">
        <v>94</v>
      </c>
      <c r="C10" s="168" t="s">
        <v>13</v>
      </c>
      <c r="D10" s="168" t="s">
        <v>14</v>
      </c>
      <c r="E10" s="168" t="s">
        <v>6</v>
      </c>
      <c r="F10" s="168" t="s">
        <v>95</v>
      </c>
      <c r="G10" s="168" t="s">
        <v>119</v>
      </c>
      <c r="H10" s="168" t="s">
        <v>96</v>
      </c>
      <c r="I10" s="169" t="s">
        <v>118</v>
      </c>
      <c r="J10" s="168" t="s">
        <v>120</v>
      </c>
      <c r="K10" s="168" t="s">
        <v>121</v>
      </c>
      <c r="L10" s="168" t="s">
        <v>97</v>
      </c>
      <c r="M10" s="167" t="s">
        <v>10</v>
      </c>
      <c r="N10" s="167" t="s">
        <v>98</v>
      </c>
      <c r="O10" s="167"/>
      <c r="P10" s="167" t="s">
        <v>99</v>
      </c>
      <c r="Q10" s="167"/>
      <c r="R10" s="167"/>
      <c r="S10" s="171" t="s">
        <v>122</v>
      </c>
    </row>
    <row r="11" spans="1:19" ht="43.5" customHeight="1" x14ac:dyDescent="0.2">
      <c r="A11" s="168"/>
      <c r="B11" s="168"/>
      <c r="C11" s="168"/>
      <c r="D11" s="168"/>
      <c r="E11" s="168"/>
      <c r="F11" s="168"/>
      <c r="G11" s="168"/>
      <c r="H11" s="168"/>
      <c r="I11" s="169"/>
      <c r="J11" s="168"/>
      <c r="K11" s="168"/>
      <c r="L11" s="168"/>
      <c r="M11" s="167"/>
      <c r="N11" s="28" t="s">
        <v>1</v>
      </c>
      <c r="O11" s="28" t="s">
        <v>15</v>
      </c>
      <c r="P11" s="88">
        <v>2023</v>
      </c>
      <c r="Q11" s="88">
        <v>2024</v>
      </c>
      <c r="R11" s="88">
        <v>2025</v>
      </c>
      <c r="S11" s="171"/>
    </row>
    <row r="12" spans="1:19" x14ac:dyDescent="0.2">
      <c r="A12" s="78">
        <v>1</v>
      </c>
      <c r="B12" s="78">
        <v>2</v>
      </c>
      <c r="C12" s="78">
        <v>3</v>
      </c>
      <c r="D12" s="78">
        <v>4</v>
      </c>
      <c r="E12" s="78">
        <v>5</v>
      </c>
      <c r="F12" s="78">
        <v>6</v>
      </c>
      <c r="G12" s="78">
        <v>7</v>
      </c>
      <c r="H12" s="78">
        <v>8</v>
      </c>
      <c r="I12" s="94">
        <v>9</v>
      </c>
      <c r="J12" s="78">
        <v>10</v>
      </c>
      <c r="K12" s="78">
        <v>11</v>
      </c>
      <c r="L12" s="78">
        <v>12</v>
      </c>
      <c r="M12" s="88"/>
      <c r="N12" s="28"/>
      <c r="O12" s="28"/>
      <c r="P12" s="88"/>
      <c r="Q12" s="88"/>
      <c r="R12" s="88"/>
      <c r="S12" s="79">
        <v>13</v>
      </c>
    </row>
    <row r="13" spans="1:19" ht="18" customHeight="1" x14ac:dyDescent="0.2">
      <c r="A13" s="29" t="s">
        <v>0</v>
      </c>
      <c r="B13" s="165" t="s">
        <v>45</v>
      </c>
      <c r="C13" s="165"/>
      <c r="D13" s="165"/>
      <c r="E13" s="165"/>
      <c r="F13" s="165"/>
      <c r="G13" s="165"/>
      <c r="H13" s="165"/>
      <c r="I13" s="165"/>
      <c r="J13" s="165"/>
      <c r="K13" s="165"/>
      <c r="L13" s="165"/>
      <c r="M13" s="165"/>
      <c r="N13" s="165"/>
      <c r="O13" s="165"/>
      <c r="P13" s="165"/>
      <c r="Q13" s="165"/>
      <c r="R13" s="166"/>
      <c r="S13" s="76"/>
    </row>
    <row r="14" spans="1:19" ht="11.25" customHeight="1" x14ac:dyDescent="0.2">
      <c r="A14" s="152" t="s">
        <v>0</v>
      </c>
      <c r="B14" s="154" t="s">
        <v>0</v>
      </c>
      <c r="C14" s="157" t="s">
        <v>46</v>
      </c>
      <c r="D14" s="157"/>
      <c r="E14" s="157"/>
      <c r="F14" s="163" t="s">
        <v>28</v>
      </c>
      <c r="G14" s="30"/>
      <c r="H14" s="30"/>
      <c r="I14" s="95"/>
      <c r="J14" s="30"/>
      <c r="K14" s="30"/>
      <c r="L14" s="130" t="s">
        <v>91</v>
      </c>
      <c r="M14" s="31" t="s">
        <v>50</v>
      </c>
      <c r="N14" s="43" t="s">
        <v>54</v>
      </c>
      <c r="O14" s="44" t="s">
        <v>17</v>
      </c>
      <c r="P14" s="44">
        <v>10</v>
      </c>
      <c r="Q14" s="44">
        <v>12</v>
      </c>
      <c r="R14" s="44">
        <v>15</v>
      </c>
      <c r="S14" s="76"/>
    </row>
    <row r="15" spans="1:19" ht="24.75" customHeight="1" x14ac:dyDescent="0.2">
      <c r="A15" s="153"/>
      <c r="B15" s="155"/>
      <c r="C15" s="158"/>
      <c r="D15" s="158"/>
      <c r="E15" s="158"/>
      <c r="F15" s="163"/>
      <c r="G15" s="90"/>
      <c r="H15" s="90"/>
      <c r="I15" s="96"/>
      <c r="J15" s="90"/>
      <c r="K15" s="90"/>
      <c r="L15" s="131"/>
      <c r="M15" s="31" t="s">
        <v>51</v>
      </c>
      <c r="N15" s="31" t="s">
        <v>55</v>
      </c>
      <c r="O15" s="32" t="s">
        <v>17</v>
      </c>
      <c r="P15" s="44">
        <v>100</v>
      </c>
      <c r="Q15" s="44">
        <v>100</v>
      </c>
      <c r="R15" s="44">
        <v>100</v>
      </c>
      <c r="S15" s="76"/>
    </row>
    <row r="16" spans="1:19" ht="30" customHeight="1" x14ac:dyDescent="0.2">
      <c r="A16" s="153"/>
      <c r="B16" s="155"/>
      <c r="C16" s="158"/>
      <c r="D16" s="158"/>
      <c r="E16" s="158"/>
      <c r="F16" s="163"/>
      <c r="G16" s="90"/>
      <c r="H16" s="90"/>
      <c r="I16" s="96"/>
      <c r="J16" s="90"/>
      <c r="K16" s="90"/>
      <c r="L16" s="131"/>
      <c r="M16" s="31" t="s">
        <v>52</v>
      </c>
      <c r="N16" s="31" t="s">
        <v>75</v>
      </c>
      <c r="O16" s="32" t="s">
        <v>17</v>
      </c>
      <c r="P16" s="91">
        <v>9.6</v>
      </c>
      <c r="Q16" s="91">
        <v>9.65</v>
      </c>
      <c r="R16" s="91">
        <v>9.6999999999999993</v>
      </c>
      <c r="S16" s="76"/>
    </row>
    <row r="17" spans="1:20" ht="24.75" customHeight="1" x14ac:dyDescent="0.2">
      <c r="A17" s="153"/>
      <c r="B17" s="156"/>
      <c r="C17" s="159"/>
      <c r="D17" s="159"/>
      <c r="E17" s="159"/>
      <c r="F17" s="163"/>
      <c r="G17" s="33"/>
      <c r="H17" s="33"/>
      <c r="I17" s="97"/>
      <c r="J17" s="33"/>
      <c r="K17" s="33"/>
      <c r="L17" s="132"/>
      <c r="M17" s="31" t="s">
        <v>74</v>
      </c>
      <c r="N17" s="31" t="s">
        <v>53</v>
      </c>
      <c r="O17" s="32" t="s">
        <v>18</v>
      </c>
      <c r="P17" s="32">
        <v>2</v>
      </c>
      <c r="Q17" s="32">
        <v>3</v>
      </c>
      <c r="R17" s="32">
        <v>3</v>
      </c>
      <c r="S17" s="76"/>
    </row>
    <row r="18" spans="1:20" ht="25.5" x14ac:dyDescent="0.2">
      <c r="A18" s="153"/>
      <c r="B18" s="137" t="s">
        <v>0</v>
      </c>
      <c r="C18" s="67" t="s">
        <v>0</v>
      </c>
      <c r="D18" s="139" t="s">
        <v>47</v>
      </c>
      <c r="E18" s="140"/>
      <c r="F18" s="59" t="s">
        <v>36</v>
      </c>
      <c r="G18" s="135"/>
      <c r="H18" s="136"/>
      <c r="I18" s="136"/>
      <c r="J18" s="136"/>
      <c r="K18" s="136"/>
      <c r="L18" s="36" t="s">
        <v>34</v>
      </c>
      <c r="M18" s="45" t="s">
        <v>49</v>
      </c>
      <c r="N18" s="45" t="s">
        <v>56</v>
      </c>
      <c r="O18" s="57" t="s">
        <v>18</v>
      </c>
      <c r="P18" s="92">
        <v>5</v>
      </c>
      <c r="Q18" s="92">
        <v>7</v>
      </c>
      <c r="R18" s="92">
        <v>10</v>
      </c>
      <c r="S18" s="76"/>
    </row>
    <row r="19" spans="1:20" ht="15" customHeight="1" x14ac:dyDescent="0.2">
      <c r="A19" s="153"/>
      <c r="B19" s="138"/>
      <c r="C19" s="144" t="s">
        <v>0</v>
      </c>
      <c r="D19" s="34">
        <v>188714469</v>
      </c>
      <c r="E19" s="34" t="s">
        <v>20</v>
      </c>
      <c r="F19" s="35" t="s">
        <v>34</v>
      </c>
      <c r="G19" s="8">
        <v>383.8</v>
      </c>
      <c r="H19" s="8"/>
      <c r="I19" s="98">
        <v>306.2</v>
      </c>
      <c r="J19" s="8">
        <v>255.36</v>
      </c>
      <c r="K19" s="8">
        <v>267.52</v>
      </c>
      <c r="L19" s="36" t="s">
        <v>34</v>
      </c>
      <c r="M19" s="53"/>
      <c r="N19" s="54"/>
      <c r="O19" s="55"/>
      <c r="P19" s="68"/>
      <c r="Q19" s="68"/>
      <c r="R19" s="56"/>
      <c r="S19" s="76"/>
    </row>
    <row r="20" spans="1:20" x14ac:dyDescent="0.2">
      <c r="A20" s="153"/>
      <c r="B20" s="138"/>
      <c r="C20" s="144"/>
      <c r="D20" s="145" t="s">
        <v>38</v>
      </c>
      <c r="E20" s="146"/>
      <c r="F20" s="147"/>
      <c r="G20" s="37">
        <f>SUM(G19)</f>
        <v>383.8</v>
      </c>
      <c r="H20" s="37">
        <f t="shared" ref="H20:K20" si="0">SUM(H19)</f>
        <v>0</v>
      </c>
      <c r="I20" s="99">
        <f t="shared" si="0"/>
        <v>306.2</v>
      </c>
      <c r="J20" s="37">
        <f t="shared" si="0"/>
        <v>255.36</v>
      </c>
      <c r="K20" s="37">
        <f t="shared" si="0"/>
        <v>267.52</v>
      </c>
      <c r="L20" s="14" t="s">
        <v>34</v>
      </c>
      <c r="M20" s="38" t="s">
        <v>34</v>
      </c>
      <c r="N20" s="38" t="s">
        <v>34</v>
      </c>
      <c r="O20" s="38" t="s">
        <v>34</v>
      </c>
      <c r="P20" s="38" t="s">
        <v>34</v>
      </c>
      <c r="Q20" s="38" t="s">
        <v>34</v>
      </c>
      <c r="R20" s="38" t="s">
        <v>34</v>
      </c>
      <c r="S20" s="77">
        <f>(I20-G20)/G20</f>
        <v>-0.20218863991662331</v>
      </c>
    </row>
    <row r="21" spans="1:20" ht="25.5" x14ac:dyDescent="0.2">
      <c r="A21" s="153"/>
      <c r="B21" s="138"/>
      <c r="C21" s="69" t="s">
        <v>16</v>
      </c>
      <c r="D21" s="133" t="s">
        <v>48</v>
      </c>
      <c r="E21" s="134"/>
      <c r="F21" s="58" t="s">
        <v>37</v>
      </c>
      <c r="G21" s="135"/>
      <c r="H21" s="136"/>
      <c r="I21" s="136"/>
      <c r="J21" s="136"/>
      <c r="K21" s="136"/>
      <c r="L21" s="60" t="s">
        <v>87</v>
      </c>
      <c r="M21" s="45" t="s">
        <v>58</v>
      </c>
      <c r="N21" s="45" t="s">
        <v>57</v>
      </c>
      <c r="O21" s="57" t="s">
        <v>18</v>
      </c>
      <c r="P21" s="4">
        <v>1</v>
      </c>
      <c r="Q21" s="4">
        <v>2</v>
      </c>
      <c r="R21" s="4">
        <v>3</v>
      </c>
      <c r="S21" s="76"/>
    </row>
    <row r="22" spans="1:20" ht="12" customHeight="1" x14ac:dyDescent="0.2">
      <c r="A22" s="153"/>
      <c r="B22" s="138"/>
      <c r="C22" s="141" t="s">
        <v>16</v>
      </c>
      <c r="D22" s="34">
        <v>188714469</v>
      </c>
      <c r="E22" s="34" t="s">
        <v>20</v>
      </c>
      <c r="F22" s="35" t="s">
        <v>34</v>
      </c>
      <c r="G22" s="8">
        <v>185</v>
      </c>
      <c r="H22" s="8"/>
      <c r="I22" s="98">
        <v>402</v>
      </c>
      <c r="J22" s="8">
        <v>441</v>
      </c>
      <c r="K22" s="8">
        <v>462</v>
      </c>
      <c r="L22" s="36" t="s">
        <v>34</v>
      </c>
      <c r="M22" s="53"/>
      <c r="N22" s="54"/>
      <c r="O22" s="55"/>
      <c r="P22" s="68"/>
      <c r="Q22" s="68"/>
      <c r="R22" s="56"/>
      <c r="S22" s="76"/>
    </row>
    <row r="23" spans="1:20" x14ac:dyDescent="0.2">
      <c r="A23" s="153"/>
      <c r="B23" s="138"/>
      <c r="C23" s="142"/>
      <c r="D23" s="143" t="s">
        <v>38</v>
      </c>
      <c r="E23" s="143"/>
      <c r="F23" s="143"/>
      <c r="G23" s="37">
        <f>SUM(G22)</f>
        <v>185</v>
      </c>
      <c r="H23" s="37">
        <f t="shared" ref="H23:K23" si="1">SUM(H22)</f>
        <v>0</v>
      </c>
      <c r="I23" s="99">
        <f t="shared" si="1"/>
        <v>402</v>
      </c>
      <c r="J23" s="37">
        <f t="shared" si="1"/>
        <v>441</v>
      </c>
      <c r="K23" s="37">
        <f t="shared" si="1"/>
        <v>462</v>
      </c>
      <c r="L23" s="14" t="s">
        <v>34</v>
      </c>
      <c r="M23" s="38" t="s">
        <v>34</v>
      </c>
      <c r="N23" s="38" t="s">
        <v>34</v>
      </c>
      <c r="O23" s="38" t="s">
        <v>34</v>
      </c>
      <c r="P23" s="38" t="s">
        <v>34</v>
      </c>
      <c r="Q23" s="38" t="s">
        <v>34</v>
      </c>
      <c r="R23" s="38" t="s">
        <v>34</v>
      </c>
      <c r="S23" s="77">
        <f>(I23-G23)/G23</f>
        <v>1.172972972972973</v>
      </c>
      <c r="T23" s="87">
        <f>((I23+I20)-(G23+G20))/(G23+G20)</f>
        <v>0.2450773558368497</v>
      </c>
    </row>
    <row r="24" spans="1:20" ht="60" customHeight="1" x14ac:dyDescent="0.2">
      <c r="A24" s="153"/>
      <c r="B24" s="138"/>
      <c r="C24" s="69" t="s">
        <v>59</v>
      </c>
      <c r="D24" s="139" t="s">
        <v>61</v>
      </c>
      <c r="E24" s="140"/>
      <c r="F24" s="59" t="s">
        <v>36</v>
      </c>
      <c r="G24" s="135"/>
      <c r="H24" s="136"/>
      <c r="I24" s="136"/>
      <c r="J24" s="136"/>
      <c r="K24" s="136"/>
      <c r="L24" s="60" t="s">
        <v>34</v>
      </c>
      <c r="M24" s="45" t="s">
        <v>64</v>
      </c>
      <c r="N24" s="70" t="s">
        <v>62</v>
      </c>
      <c r="O24" s="57" t="s">
        <v>63</v>
      </c>
      <c r="P24" s="71">
        <v>100</v>
      </c>
      <c r="Q24" s="4">
        <v>110</v>
      </c>
      <c r="R24" s="4">
        <v>120</v>
      </c>
      <c r="S24" s="76"/>
    </row>
    <row r="25" spans="1:20" ht="15" customHeight="1" x14ac:dyDescent="0.2">
      <c r="A25" s="153"/>
      <c r="B25" s="138"/>
      <c r="C25" s="144" t="s">
        <v>59</v>
      </c>
      <c r="D25" s="34">
        <v>188714469</v>
      </c>
      <c r="E25" s="34" t="s">
        <v>20</v>
      </c>
      <c r="F25" s="35" t="s">
        <v>34</v>
      </c>
      <c r="G25" s="8">
        <v>139.19999999999999</v>
      </c>
      <c r="H25" s="8"/>
      <c r="I25" s="98">
        <v>100</v>
      </c>
      <c r="J25" s="8">
        <v>105</v>
      </c>
      <c r="K25" s="8">
        <v>110</v>
      </c>
      <c r="L25" s="36" t="s">
        <v>34</v>
      </c>
      <c r="M25" s="53"/>
      <c r="N25" s="54"/>
      <c r="O25" s="55"/>
      <c r="P25" s="61"/>
      <c r="Q25" s="61"/>
      <c r="R25" s="62"/>
      <c r="S25" s="76"/>
    </row>
    <row r="26" spans="1:20" ht="15" customHeight="1" x14ac:dyDescent="0.2">
      <c r="A26" s="153"/>
      <c r="B26" s="138"/>
      <c r="C26" s="144"/>
      <c r="D26" s="34">
        <v>188714469</v>
      </c>
      <c r="E26" s="34" t="s">
        <v>22</v>
      </c>
      <c r="F26" s="35" t="s">
        <v>34</v>
      </c>
      <c r="G26" s="8">
        <v>1107.3</v>
      </c>
      <c r="H26" s="8"/>
      <c r="I26" s="98"/>
      <c r="J26" s="8">
        <v>1260</v>
      </c>
      <c r="K26" s="8">
        <v>1320</v>
      </c>
      <c r="L26" s="36" t="s">
        <v>34</v>
      </c>
      <c r="M26" s="53"/>
      <c r="N26" s="54"/>
      <c r="O26" s="55"/>
      <c r="P26" s="61"/>
      <c r="Q26" s="61"/>
      <c r="R26" s="62"/>
      <c r="S26" s="76"/>
    </row>
    <row r="27" spans="1:20" x14ac:dyDescent="0.2">
      <c r="A27" s="153"/>
      <c r="B27" s="138"/>
      <c r="C27" s="144"/>
      <c r="D27" s="145" t="s">
        <v>38</v>
      </c>
      <c r="E27" s="146"/>
      <c r="F27" s="147"/>
      <c r="G27" s="37">
        <f>SUM(G25:G26)</f>
        <v>1246.5</v>
      </c>
      <c r="H27" s="37">
        <f t="shared" ref="H27:K27" si="2">SUM(H25:H26)</f>
        <v>0</v>
      </c>
      <c r="I27" s="99">
        <f t="shared" si="2"/>
        <v>100</v>
      </c>
      <c r="J27" s="37">
        <f t="shared" si="2"/>
        <v>1365</v>
      </c>
      <c r="K27" s="37">
        <f t="shared" si="2"/>
        <v>1430</v>
      </c>
      <c r="L27" s="14" t="s">
        <v>34</v>
      </c>
      <c r="M27" s="38" t="s">
        <v>34</v>
      </c>
      <c r="N27" s="38" t="s">
        <v>34</v>
      </c>
      <c r="O27" s="38" t="s">
        <v>34</v>
      </c>
      <c r="P27" s="38" t="s">
        <v>34</v>
      </c>
      <c r="Q27" s="38" t="s">
        <v>34</v>
      </c>
      <c r="R27" s="38" t="s">
        <v>34</v>
      </c>
      <c r="S27" s="77">
        <f>(I27-G27)/G27</f>
        <v>-0.91977537103890894</v>
      </c>
    </row>
    <row r="28" spans="1:20" ht="61.5" customHeight="1" x14ac:dyDescent="0.2">
      <c r="A28" s="153"/>
      <c r="B28" s="138"/>
      <c r="C28" s="69" t="s">
        <v>60</v>
      </c>
      <c r="D28" s="139" t="s">
        <v>76</v>
      </c>
      <c r="E28" s="140"/>
      <c r="F28" s="58" t="s">
        <v>37</v>
      </c>
      <c r="G28" s="135"/>
      <c r="H28" s="136"/>
      <c r="I28" s="136"/>
      <c r="J28" s="136"/>
      <c r="K28" s="136"/>
      <c r="L28" s="72" t="s">
        <v>88</v>
      </c>
      <c r="M28" s="45" t="s">
        <v>78</v>
      </c>
      <c r="N28" s="70" t="s">
        <v>65</v>
      </c>
      <c r="O28" s="57" t="s">
        <v>63</v>
      </c>
      <c r="P28" s="4">
        <v>2</v>
      </c>
      <c r="Q28" s="4">
        <v>3</v>
      </c>
      <c r="R28" s="4">
        <v>4</v>
      </c>
      <c r="S28" s="76"/>
    </row>
    <row r="29" spans="1:20" ht="12" customHeight="1" x14ac:dyDescent="0.2">
      <c r="A29" s="153"/>
      <c r="B29" s="138"/>
      <c r="C29" s="141" t="s">
        <v>60</v>
      </c>
      <c r="D29" s="34">
        <v>188714469</v>
      </c>
      <c r="E29" s="34" t="s">
        <v>20</v>
      </c>
      <c r="F29" s="35" t="s">
        <v>34</v>
      </c>
      <c r="G29" s="8">
        <v>254.9</v>
      </c>
      <c r="H29" s="8">
        <v>0</v>
      </c>
      <c r="I29" s="98">
        <v>125</v>
      </c>
      <c r="J29" s="8">
        <v>105</v>
      </c>
      <c r="K29" s="8">
        <v>110</v>
      </c>
      <c r="L29" s="36" t="s">
        <v>34</v>
      </c>
      <c r="M29" s="53"/>
      <c r="N29" s="54"/>
      <c r="O29" s="55"/>
      <c r="P29" s="61"/>
      <c r="Q29" s="61"/>
      <c r="R29" s="62"/>
      <c r="S29" s="76"/>
    </row>
    <row r="30" spans="1:20" ht="12" customHeight="1" x14ac:dyDescent="0.2">
      <c r="A30" s="153"/>
      <c r="B30" s="138"/>
      <c r="C30" s="164"/>
      <c r="D30" s="34">
        <v>188714469</v>
      </c>
      <c r="E30" s="34" t="s">
        <v>22</v>
      </c>
      <c r="F30" s="35" t="s">
        <v>34</v>
      </c>
      <c r="G30" s="8">
        <v>1337.3</v>
      </c>
      <c r="H30" s="8">
        <v>1300</v>
      </c>
      <c r="I30" s="98"/>
      <c r="J30" s="8">
        <v>1260</v>
      </c>
      <c r="K30" s="8">
        <v>1320</v>
      </c>
      <c r="L30" s="36" t="s">
        <v>34</v>
      </c>
      <c r="M30" s="53"/>
      <c r="N30" s="54"/>
      <c r="O30" s="55"/>
      <c r="P30" s="61"/>
      <c r="Q30" s="61"/>
      <c r="R30" s="62"/>
      <c r="S30" s="76"/>
    </row>
    <row r="31" spans="1:20" x14ac:dyDescent="0.2">
      <c r="A31" s="153"/>
      <c r="B31" s="138"/>
      <c r="C31" s="142"/>
      <c r="D31" s="143" t="s">
        <v>38</v>
      </c>
      <c r="E31" s="143"/>
      <c r="F31" s="143"/>
      <c r="G31" s="37">
        <f>SUM(G29:G30)</f>
        <v>1592.2</v>
      </c>
      <c r="H31" s="37">
        <f t="shared" ref="H31:K31" si="3">SUM(H29:H30)</f>
        <v>1300</v>
      </c>
      <c r="I31" s="99">
        <f t="shared" si="3"/>
        <v>125</v>
      </c>
      <c r="J31" s="37">
        <f t="shared" si="3"/>
        <v>1365</v>
      </c>
      <c r="K31" s="37">
        <f t="shared" si="3"/>
        <v>1430</v>
      </c>
      <c r="L31" s="14" t="s">
        <v>34</v>
      </c>
      <c r="M31" s="38" t="s">
        <v>34</v>
      </c>
      <c r="N31" s="38" t="s">
        <v>34</v>
      </c>
      <c r="O31" s="38" t="s">
        <v>34</v>
      </c>
      <c r="P31" s="38" t="s">
        <v>34</v>
      </c>
      <c r="Q31" s="38" t="s">
        <v>34</v>
      </c>
      <c r="R31" s="38" t="s">
        <v>34</v>
      </c>
      <c r="S31" s="77">
        <f>(I31-G31)/G31</f>
        <v>-0.92149227483984419</v>
      </c>
      <c r="T31" s="87">
        <f>((I31+I27)-(G31+G27))/(G31+G27)</f>
        <v>-0.920738366153521</v>
      </c>
    </row>
    <row r="32" spans="1:20" ht="44.25" customHeight="1" x14ac:dyDescent="0.2">
      <c r="A32" s="153"/>
      <c r="B32" s="138"/>
      <c r="C32" s="69" t="s">
        <v>66</v>
      </c>
      <c r="D32" s="139" t="s">
        <v>68</v>
      </c>
      <c r="E32" s="140"/>
      <c r="F32" s="59" t="s">
        <v>36</v>
      </c>
      <c r="G32" s="135"/>
      <c r="H32" s="136"/>
      <c r="I32" s="136"/>
      <c r="J32" s="136"/>
      <c r="K32" s="136"/>
      <c r="L32" s="60" t="s">
        <v>34</v>
      </c>
      <c r="M32" s="45" t="s">
        <v>70</v>
      </c>
      <c r="N32" s="70" t="s">
        <v>71</v>
      </c>
      <c r="O32" s="57" t="s">
        <v>63</v>
      </c>
      <c r="P32" s="4">
        <v>1</v>
      </c>
      <c r="Q32" s="4">
        <v>2</v>
      </c>
      <c r="R32" s="4">
        <v>3</v>
      </c>
      <c r="S32" s="76"/>
    </row>
    <row r="33" spans="1:19" ht="15" customHeight="1" x14ac:dyDescent="0.2">
      <c r="A33" s="153"/>
      <c r="B33" s="138"/>
      <c r="C33" s="144" t="s">
        <v>66</v>
      </c>
      <c r="D33" s="34">
        <v>188714469</v>
      </c>
      <c r="E33" s="34" t="s">
        <v>20</v>
      </c>
      <c r="F33" s="35" t="s">
        <v>34</v>
      </c>
      <c r="G33" s="8">
        <v>65</v>
      </c>
      <c r="H33" s="8"/>
      <c r="I33" s="98">
        <v>50</v>
      </c>
      <c r="J33" s="8">
        <v>52.5</v>
      </c>
      <c r="K33" s="8">
        <v>55</v>
      </c>
      <c r="L33" s="36" t="s">
        <v>34</v>
      </c>
      <c r="M33" s="53"/>
      <c r="N33" s="54"/>
      <c r="O33" s="55"/>
      <c r="P33" s="61"/>
      <c r="Q33" s="61"/>
      <c r="R33" s="62"/>
      <c r="S33" s="76"/>
    </row>
    <row r="34" spans="1:19" x14ac:dyDescent="0.2">
      <c r="A34" s="153"/>
      <c r="B34" s="138"/>
      <c r="C34" s="144"/>
      <c r="D34" s="145" t="s">
        <v>38</v>
      </c>
      <c r="E34" s="146"/>
      <c r="F34" s="147"/>
      <c r="G34" s="37">
        <f>SUM(G33:G33)</f>
        <v>65</v>
      </c>
      <c r="H34" s="37">
        <f>SUM(H33:H33)</f>
        <v>0</v>
      </c>
      <c r="I34" s="99">
        <f>SUM(I33:I33)</f>
        <v>50</v>
      </c>
      <c r="J34" s="37">
        <f>SUM(J33:J33)</f>
        <v>52.5</v>
      </c>
      <c r="K34" s="37">
        <f>SUM(K33:K33)</f>
        <v>55</v>
      </c>
      <c r="L34" s="14" t="s">
        <v>34</v>
      </c>
      <c r="M34" s="38" t="s">
        <v>34</v>
      </c>
      <c r="N34" s="38" t="s">
        <v>34</v>
      </c>
      <c r="O34" s="38" t="s">
        <v>34</v>
      </c>
      <c r="P34" s="38" t="s">
        <v>34</v>
      </c>
      <c r="Q34" s="38" t="s">
        <v>34</v>
      </c>
      <c r="R34" s="38" t="s">
        <v>34</v>
      </c>
      <c r="S34" s="77">
        <f>(I34-G34)/G34</f>
        <v>-0.23076923076923078</v>
      </c>
    </row>
    <row r="35" spans="1:19" ht="33.75" customHeight="1" x14ac:dyDescent="0.2">
      <c r="A35" s="153"/>
      <c r="B35" s="138"/>
      <c r="C35" s="69" t="s">
        <v>67</v>
      </c>
      <c r="D35" s="139" t="s">
        <v>69</v>
      </c>
      <c r="E35" s="140"/>
      <c r="F35" s="58" t="s">
        <v>36</v>
      </c>
      <c r="G35" s="135"/>
      <c r="H35" s="136"/>
      <c r="I35" s="136"/>
      <c r="J35" s="136"/>
      <c r="K35" s="136"/>
      <c r="L35" s="60" t="s">
        <v>34</v>
      </c>
      <c r="M35" s="45" t="s">
        <v>92</v>
      </c>
      <c r="N35" s="45" t="s">
        <v>72</v>
      </c>
      <c r="O35" s="57" t="s">
        <v>18</v>
      </c>
      <c r="P35" s="4">
        <v>6</v>
      </c>
      <c r="Q35" s="4">
        <v>7</v>
      </c>
      <c r="R35" s="4">
        <v>8</v>
      </c>
      <c r="S35" s="76"/>
    </row>
    <row r="36" spans="1:19" ht="12" customHeight="1" x14ac:dyDescent="0.2">
      <c r="A36" s="153"/>
      <c r="B36" s="138"/>
      <c r="C36" s="141" t="s">
        <v>67</v>
      </c>
      <c r="D36" s="34">
        <v>188714469</v>
      </c>
      <c r="E36" s="34" t="s">
        <v>24</v>
      </c>
      <c r="F36" s="35" t="s">
        <v>34</v>
      </c>
      <c r="G36" s="8">
        <v>200</v>
      </c>
      <c r="H36" s="8"/>
      <c r="I36" s="98">
        <f>200+123.1</f>
        <v>323.10000000000002</v>
      </c>
      <c r="J36" s="8">
        <v>210</v>
      </c>
      <c r="K36" s="8">
        <v>220</v>
      </c>
      <c r="L36" s="36" t="s">
        <v>34</v>
      </c>
      <c r="M36" s="53"/>
      <c r="N36" s="54"/>
      <c r="O36" s="55"/>
      <c r="P36" s="61"/>
      <c r="Q36" s="61"/>
      <c r="R36" s="62"/>
      <c r="S36" s="76"/>
    </row>
    <row r="37" spans="1:19" x14ac:dyDescent="0.2">
      <c r="A37" s="153"/>
      <c r="B37" s="138"/>
      <c r="C37" s="142"/>
      <c r="D37" s="143" t="s">
        <v>38</v>
      </c>
      <c r="E37" s="143"/>
      <c r="F37" s="143"/>
      <c r="G37" s="37">
        <f t="shared" ref="G37:K37" si="4">SUM(G36:G36)</f>
        <v>200</v>
      </c>
      <c r="H37" s="37">
        <f t="shared" si="4"/>
        <v>0</v>
      </c>
      <c r="I37" s="99">
        <f t="shared" si="4"/>
        <v>323.10000000000002</v>
      </c>
      <c r="J37" s="37">
        <f t="shared" si="4"/>
        <v>210</v>
      </c>
      <c r="K37" s="37">
        <f t="shared" si="4"/>
        <v>220</v>
      </c>
      <c r="L37" s="14" t="s">
        <v>34</v>
      </c>
      <c r="M37" s="38" t="s">
        <v>34</v>
      </c>
      <c r="N37" s="38" t="s">
        <v>34</v>
      </c>
      <c r="O37" s="38" t="s">
        <v>34</v>
      </c>
      <c r="P37" s="38" t="s">
        <v>34</v>
      </c>
      <c r="Q37" s="38" t="s">
        <v>34</v>
      </c>
      <c r="R37" s="38" t="s">
        <v>34</v>
      </c>
      <c r="S37" s="77">
        <f>(I37-G37)/G37</f>
        <v>0.61550000000000016</v>
      </c>
    </row>
    <row r="38" spans="1:19" ht="31.5" customHeight="1" x14ac:dyDescent="0.2">
      <c r="A38" s="153"/>
      <c r="B38" s="138"/>
      <c r="C38" s="69" t="s">
        <v>73</v>
      </c>
      <c r="D38" s="133" t="s">
        <v>77</v>
      </c>
      <c r="E38" s="134"/>
      <c r="F38" s="58" t="s">
        <v>37</v>
      </c>
      <c r="G38" s="135"/>
      <c r="H38" s="136"/>
      <c r="I38" s="136"/>
      <c r="J38" s="136"/>
      <c r="K38" s="136"/>
      <c r="L38" s="60" t="s">
        <v>90</v>
      </c>
      <c r="M38" s="45" t="s">
        <v>89</v>
      </c>
      <c r="N38" s="57" t="s">
        <v>106</v>
      </c>
      <c r="O38" s="4" t="s">
        <v>18</v>
      </c>
      <c r="P38" s="4">
        <v>18</v>
      </c>
      <c r="Q38" s="4">
        <v>19</v>
      </c>
      <c r="R38" s="4">
        <v>20</v>
      </c>
      <c r="S38" s="76"/>
    </row>
    <row r="39" spans="1:19" ht="12" customHeight="1" x14ac:dyDescent="0.2">
      <c r="A39" s="153"/>
      <c r="B39" s="138"/>
      <c r="C39" s="141" t="s">
        <v>73</v>
      </c>
      <c r="D39" s="34">
        <v>188714469</v>
      </c>
      <c r="E39" s="34" t="s">
        <v>20</v>
      </c>
      <c r="F39" s="35" t="s">
        <v>34</v>
      </c>
      <c r="G39" s="8">
        <v>74.7</v>
      </c>
      <c r="H39" s="8"/>
      <c r="I39" s="98">
        <v>130</v>
      </c>
      <c r="J39" s="8">
        <v>136.5</v>
      </c>
      <c r="K39" s="8">
        <v>143</v>
      </c>
      <c r="L39" s="36" t="s">
        <v>34</v>
      </c>
      <c r="M39" s="53"/>
      <c r="N39" s="54"/>
      <c r="O39" s="55"/>
      <c r="P39" s="61"/>
      <c r="Q39" s="61"/>
      <c r="R39" s="62"/>
      <c r="S39" s="76"/>
    </row>
    <row r="40" spans="1:19" x14ac:dyDescent="0.2">
      <c r="A40" s="153"/>
      <c r="B40" s="138"/>
      <c r="C40" s="142"/>
      <c r="D40" s="143" t="s">
        <v>38</v>
      </c>
      <c r="E40" s="143"/>
      <c r="F40" s="143"/>
      <c r="G40" s="37">
        <f t="shared" ref="G40:K40" si="5">SUM(G39:G39)</f>
        <v>74.7</v>
      </c>
      <c r="H40" s="37">
        <f t="shared" si="5"/>
        <v>0</v>
      </c>
      <c r="I40" s="99">
        <f t="shared" si="5"/>
        <v>130</v>
      </c>
      <c r="J40" s="37">
        <f t="shared" si="5"/>
        <v>136.5</v>
      </c>
      <c r="K40" s="37">
        <f t="shared" si="5"/>
        <v>143</v>
      </c>
      <c r="L40" s="14" t="s">
        <v>34</v>
      </c>
      <c r="M40" s="38" t="s">
        <v>34</v>
      </c>
      <c r="N40" s="38" t="s">
        <v>34</v>
      </c>
      <c r="O40" s="38" t="s">
        <v>34</v>
      </c>
      <c r="P40" s="38" t="s">
        <v>34</v>
      </c>
      <c r="Q40" s="38" t="s">
        <v>34</v>
      </c>
      <c r="R40" s="38" t="s">
        <v>34</v>
      </c>
      <c r="S40" s="77">
        <f>(I40-G40)/G40</f>
        <v>0.74029451137884861</v>
      </c>
    </row>
    <row r="41" spans="1:19" ht="12.75" customHeight="1" x14ac:dyDescent="0.2">
      <c r="A41" s="153"/>
      <c r="B41" s="39" t="s">
        <v>0</v>
      </c>
      <c r="C41" s="160" t="s">
        <v>2</v>
      </c>
      <c r="D41" s="161"/>
      <c r="E41" s="161"/>
      <c r="F41" s="162"/>
      <c r="G41" s="40">
        <f>G20+G23+G27+G31+G34+G37+G40</f>
        <v>3747.2</v>
      </c>
      <c r="H41" s="40">
        <f>H20+H23+H27+H31+H34+H37+H40</f>
        <v>1300</v>
      </c>
      <c r="I41" s="100">
        <f>I20+I23+I27+I31+I34+I37+I40</f>
        <v>1436.3000000000002</v>
      </c>
      <c r="J41" s="40">
        <f>J20+J23+J27+J31+J34+J37+J40</f>
        <v>3825.36</v>
      </c>
      <c r="K41" s="40">
        <f>K20+K23+K27+K31+K34+K37+K40</f>
        <v>4007.52</v>
      </c>
      <c r="L41" s="41" t="s">
        <v>34</v>
      </c>
      <c r="M41" s="42" t="s">
        <v>34</v>
      </c>
      <c r="N41" s="42" t="s">
        <v>34</v>
      </c>
      <c r="O41" s="42" t="s">
        <v>34</v>
      </c>
      <c r="P41" s="42" t="s">
        <v>34</v>
      </c>
      <c r="Q41" s="42" t="s">
        <v>34</v>
      </c>
      <c r="R41" s="42" t="s">
        <v>34</v>
      </c>
      <c r="S41" s="76"/>
    </row>
    <row r="42" spans="1:19" ht="12.75" customHeight="1" x14ac:dyDescent="0.2">
      <c r="A42" s="46" t="s">
        <v>0</v>
      </c>
      <c r="B42" s="150" t="s">
        <v>11</v>
      </c>
      <c r="C42" s="151"/>
      <c r="D42" s="151"/>
      <c r="E42" s="151"/>
      <c r="F42" s="151"/>
      <c r="G42" s="47">
        <f>G41</f>
        <v>3747.2</v>
      </c>
      <c r="H42" s="47">
        <f t="shared" ref="H42:K42" si="6">H41</f>
        <v>1300</v>
      </c>
      <c r="I42" s="101">
        <f t="shared" si="6"/>
        <v>1436.3000000000002</v>
      </c>
      <c r="J42" s="47">
        <f t="shared" si="6"/>
        <v>3825.36</v>
      </c>
      <c r="K42" s="47">
        <f t="shared" si="6"/>
        <v>4007.52</v>
      </c>
      <c r="L42" s="48" t="s">
        <v>34</v>
      </c>
      <c r="M42" s="49" t="s">
        <v>34</v>
      </c>
      <c r="N42" s="49" t="s">
        <v>34</v>
      </c>
      <c r="O42" s="49" t="s">
        <v>34</v>
      </c>
      <c r="P42" s="49" t="s">
        <v>34</v>
      </c>
      <c r="Q42" s="49" t="s">
        <v>34</v>
      </c>
      <c r="R42" s="49" t="s">
        <v>34</v>
      </c>
      <c r="S42" s="76"/>
    </row>
    <row r="43" spans="1:19" x14ac:dyDescent="0.2">
      <c r="A43" s="148" t="s">
        <v>3</v>
      </c>
      <c r="B43" s="149"/>
      <c r="C43" s="149"/>
      <c r="D43" s="149"/>
      <c r="E43" s="149"/>
      <c r="F43" s="149"/>
      <c r="G43" s="50">
        <f>G42</f>
        <v>3747.2</v>
      </c>
      <c r="H43" s="50">
        <f t="shared" ref="H43:K43" si="7">H42</f>
        <v>1300</v>
      </c>
      <c r="I43" s="102">
        <f t="shared" si="7"/>
        <v>1436.3000000000002</v>
      </c>
      <c r="J43" s="50">
        <f t="shared" si="7"/>
        <v>3825.36</v>
      </c>
      <c r="K43" s="50">
        <f t="shared" si="7"/>
        <v>4007.52</v>
      </c>
      <c r="L43" s="13" t="s">
        <v>34</v>
      </c>
      <c r="M43" s="51" t="s">
        <v>34</v>
      </c>
      <c r="N43" s="51" t="s">
        <v>34</v>
      </c>
      <c r="O43" s="51" t="s">
        <v>34</v>
      </c>
      <c r="P43" s="51" t="s">
        <v>34</v>
      </c>
      <c r="Q43" s="51" t="s">
        <v>34</v>
      </c>
      <c r="R43" s="51" t="s">
        <v>34</v>
      </c>
      <c r="S43" s="76"/>
    </row>
    <row r="44" spans="1:19" x14ac:dyDescent="0.2">
      <c r="A44" s="52" t="s">
        <v>42</v>
      </c>
    </row>
    <row r="45" spans="1:19" x14ac:dyDescent="0.2">
      <c r="A45" s="52" t="s">
        <v>44</v>
      </c>
    </row>
    <row r="46" spans="1:19" x14ac:dyDescent="0.2">
      <c r="A46" s="52" t="s">
        <v>43</v>
      </c>
    </row>
    <row r="47" spans="1:19" ht="13.5" thickBot="1" x14ac:dyDescent="0.25">
      <c r="A47" s="115" t="s">
        <v>5</v>
      </c>
      <c r="B47" s="115"/>
      <c r="C47" s="115"/>
      <c r="D47" s="115"/>
      <c r="E47" s="115"/>
      <c r="F47" s="115"/>
      <c r="G47" s="115"/>
      <c r="H47" s="115"/>
      <c r="I47" s="115"/>
      <c r="J47" s="115"/>
      <c r="K47" s="115"/>
    </row>
    <row r="48" spans="1:19" ht="25.5" x14ac:dyDescent="0.2">
      <c r="A48" s="120" t="s">
        <v>6</v>
      </c>
      <c r="B48" s="121"/>
      <c r="C48" s="121"/>
      <c r="D48" s="9" t="s">
        <v>19</v>
      </c>
      <c r="E48" s="119" t="s">
        <v>20</v>
      </c>
      <c r="F48" s="119"/>
      <c r="G48" s="11">
        <f>G19+G22+G25+G29+G33+G39</f>
        <v>1102.6000000000001</v>
      </c>
      <c r="H48" s="11">
        <f>H19+H22+H25+H29+H33+H39</f>
        <v>0</v>
      </c>
      <c r="I48" s="103">
        <f>I19+I22+I25+I29+I33+I39</f>
        <v>1113.2</v>
      </c>
      <c r="J48" s="11">
        <f>J19+J22+J25+J29+J33+J39</f>
        <v>1095.3600000000001</v>
      </c>
      <c r="K48" s="12">
        <f>K19+K22+K25+K29+K33+K39</f>
        <v>1147.52</v>
      </c>
    </row>
    <row r="49" spans="1:11" ht="51" hidden="1" x14ac:dyDescent="0.2">
      <c r="A49" s="122"/>
      <c r="B49" s="123"/>
      <c r="C49" s="123"/>
      <c r="D49" s="10" t="s">
        <v>39</v>
      </c>
      <c r="E49" s="118" t="s">
        <v>21</v>
      </c>
      <c r="F49" s="118"/>
      <c r="G49" s="14"/>
      <c r="H49" s="15"/>
      <c r="I49" s="104"/>
      <c r="J49" s="15"/>
      <c r="K49" s="16"/>
    </row>
    <row r="50" spans="1:11" ht="25.5" x14ac:dyDescent="0.2">
      <c r="A50" s="122"/>
      <c r="B50" s="123"/>
      <c r="C50" s="123"/>
      <c r="D50" s="10" t="s">
        <v>35</v>
      </c>
      <c r="E50" s="118" t="s">
        <v>22</v>
      </c>
      <c r="F50" s="118"/>
      <c r="G50" s="17">
        <f>G26+G30</f>
        <v>2444.6</v>
      </c>
      <c r="H50" s="17">
        <f>H26+H30</f>
        <v>1300</v>
      </c>
      <c r="I50" s="105">
        <f>I26+I30</f>
        <v>0</v>
      </c>
      <c r="J50" s="17">
        <f>J26+J30</f>
        <v>2520</v>
      </c>
      <c r="K50" s="18">
        <f>K26+K30</f>
        <v>2640</v>
      </c>
    </row>
    <row r="51" spans="1:11" ht="25.5" x14ac:dyDescent="0.2">
      <c r="A51" s="122"/>
      <c r="B51" s="123"/>
      <c r="C51" s="123"/>
      <c r="D51" s="10" t="s">
        <v>23</v>
      </c>
      <c r="E51" s="118" t="s">
        <v>24</v>
      </c>
      <c r="F51" s="118"/>
      <c r="G51" s="17">
        <f>G36</f>
        <v>200</v>
      </c>
      <c r="H51" s="17">
        <f t="shared" ref="H51:K51" si="8">H36</f>
        <v>0</v>
      </c>
      <c r="I51" s="105">
        <f t="shared" si="8"/>
        <v>323.10000000000002</v>
      </c>
      <c r="J51" s="17">
        <f t="shared" si="8"/>
        <v>210</v>
      </c>
      <c r="K51" s="18">
        <f t="shared" si="8"/>
        <v>220</v>
      </c>
    </row>
    <row r="52" spans="1:11" ht="51" hidden="1" x14ac:dyDescent="0.2">
      <c r="A52" s="122"/>
      <c r="B52" s="123"/>
      <c r="C52" s="123"/>
      <c r="D52" s="10" t="s">
        <v>25</v>
      </c>
      <c r="E52" s="118" t="s">
        <v>26</v>
      </c>
      <c r="F52" s="118"/>
      <c r="G52" s="17"/>
      <c r="H52" s="17"/>
      <c r="I52" s="105"/>
      <c r="J52" s="17"/>
      <c r="K52" s="18"/>
    </row>
    <row r="53" spans="1:11" hidden="1" x14ac:dyDescent="0.2">
      <c r="A53" s="122"/>
      <c r="B53" s="123"/>
      <c r="C53" s="123"/>
      <c r="D53" s="10" t="s">
        <v>27</v>
      </c>
      <c r="E53" s="118" t="s">
        <v>28</v>
      </c>
      <c r="F53" s="118"/>
      <c r="G53" s="14"/>
      <c r="H53" s="15"/>
      <c r="I53" s="104"/>
      <c r="J53" s="15"/>
      <c r="K53" s="16"/>
    </row>
    <row r="54" spans="1:11" ht="25.5" hidden="1" x14ac:dyDescent="0.2">
      <c r="A54" s="122"/>
      <c r="B54" s="123"/>
      <c r="C54" s="123"/>
      <c r="D54" s="10" t="s">
        <v>29</v>
      </c>
      <c r="E54" s="118" t="s">
        <v>30</v>
      </c>
      <c r="F54" s="118"/>
      <c r="G54" s="14"/>
      <c r="H54" s="15"/>
      <c r="I54" s="104"/>
      <c r="J54" s="15"/>
      <c r="K54" s="16"/>
    </row>
    <row r="55" spans="1:11" ht="38.25" hidden="1" x14ac:dyDescent="0.2">
      <c r="A55" s="122"/>
      <c r="B55" s="123"/>
      <c r="C55" s="123"/>
      <c r="D55" s="10" t="s">
        <v>40</v>
      </c>
      <c r="E55" s="118" t="s">
        <v>31</v>
      </c>
      <c r="F55" s="118"/>
      <c r="G55" s="14"/>
      <c r="H55" s="15"/>
      <c r="I55" s="104"/>
      <c r="J55" s="15"/>
      <c r="K55" s="16"/>
    </row>
    <row r="56" spans="1:11" hidden="1" x14ac:dyDescent="0.2">
      <c r="A56" s="122"/>
      <c r="B56" s="123"/>
      <c r="C56" s="123"/>
      <c r="D56" s="10" t="s">
        <v>32</v>
      </c>
      <c r="E56" s="118" t="s">
        <v>33</v>
      </c>
      <c r="F56" s="118"/>
      <c r="G56" s="17"/>
      <c r="H56" s="17"/>
      <c r="I56" s="105"/>
      <c r="J56" s="17"/>
      <c r="K56" s="18"/>
    </row>
    <row r="57" spans="1:11" ht="13.5" thickBot="1" x14ac:dyDescent="0.25">
      <c r="A57" s="124" t="s">
        <v>3</v>
      </c>
      <c r="B57" s="125"/>
      <c r="C57" s="125"/>
      <c r="D57" s="125"/>
      <c r="E57" s="125"/>
      <c r="F57" s="125"/>
      <c r="G57" s="19">
        <f>SUM(G48:G56)</f>
        <v>3747.2</v>
      </c>
      <c r="H57" s="19">
        <f>SUM(H48:H56)</f>
        <v>1300</v>
      </c>
      <c r="I57" s="106">
        <f t="shared" ref="I57:K57" si="9">SUM(I48:I56)</f>
        <v>1436.3000000000002</v>
      </c>
      <c r="J57" s="19">
        <f t="shared" si="9"/>
        <v>3825.36</v>
      </c>
      <c r="K57" s="20">
        <f t="shared" si="9"/>
        <v>4007.52</v>
      </c>
    </row>
    <row r="58" spans="1:11" x14ac:dyDescent="0.2">
      <c r="A58" s="126" t="s">
        <v>9</v>
      </c>
      <c r="B58" s="127"/>
      <c r="C58" s="127"/>
      <c r="D58" s="127"/>
      <c r="E58" s="127"/>
      <c r="F58" s="127"/>
      <c r="G58" s="21"/>
      <c r="H58" s="21"/>
      <c r="I58" s="107"/>
      <c r="J58" s="21"/>
      <c r="K58" s="22"/>
    </row>
    <row r="59" spans="1:11" x14ac:dyDescent="0.2">
      <c r="A59" s="128" t="s">
        <v>7</v>
      </c>
      <c r="B59" s="129"/>
      <c r="C59" s="129"/>
      <c r="D59" s="129"/>
      <c r="E59" s="129"/>
      <c r="F59" s="129"/>
      <c r="G59" s="23">
        <f>G23+G31+G40</f>
        <v>1851.9</v>
      </c>
      <c r="H59" s="23">
        <f>H23+H31+H40</f>
        <v>1300</v>
      </c>
      <c r="I59" s="108">
        <f>I23+I31+I40</f>
        <v>657</v>
      </c>
      <c r="J59" s="23">
        <f>J23+J31+J40</f>
        <v>1942.5</v>
      </c>
      <c r="K59" s="23">
        <f>K23+K31+K40</f>
        <v>2035</v>
      </c>
    </row>
    <row r="60" spans="1:11" ht="13.5" thickBot="1" x14ac:dyDescent="0.25">
      <c r="A60" s="116" t="s">
        <v>8</v>
      </c>
      <c r="B60" s="117"/>
      <c r="C60" s="117"/>
      <c r="D60" s="117"/>
      <c r="E60" s="117"/>
      <c r="F60" s="117"/>
      <c r="G60" s="24">
        <f>G20+G27+G34+G37</f>
        <v>1895.3</v>
      </c>
      <c r="H60" s="24">
        <f>H20+H27+H34+H37</f>
        <v>0</v>
      </c>
      <c r="I60" s="109">
        <f>I20+I27+I34+I37</f>
        <v>779.3</v>
      </c>
      <c r="J60" s="24">
        <f>J20+J27+J34+J37</f>
        <v>1882.8600000000001</v>
      </c>
      <c r="K60" s="24">
        <f>K20+K27+K34+K37</f>
        <v>1972.52</v>
      </c>
    </row>
    <row r="61" spans="1:11" x14ac:dyDescent="0.2">
      <c r="F61" s="25"/>
      <c r="G61" s="25"/>
      <c r="H61" s="5"/>
      <c r="I61" s="110"/>
      <c r="J61" s="5"/>
      <c r="K61" s="5"/>
    </row>
    <row r="62" spans="1:11" x14ac:dyDescent="0.2">
      <c r="D62" s="1" t="s">
        <v>41</v>
      </c>
      <c r="F62" s="25"/>
      <c r="G62" s="26">
        <f>G57-G43</f>
        <v>0</v>
      </c>
      <c r="H62" s="26">
        <f t="shared" ref="H62:K62" si="10">H57-H43</f>
        <v>0</v>
      </c>
      <c r="I62" s="111">
        <f t="shared" si="10"/>
        <v>0</v>
      </c>
      <c r="J62" s="26">
        <f t="shared" si="10"/>
        <v>0</v>
      </c>
      <c r="K62" s="26">
        <f t="shared" si="10"/>
        <v>0</v>
      </c>
    </row>
    <row r="63" spans="1:11" x14ac:dyDescent="0.2">
      <c r="G63" s="73">
        <f>G59+G60-G43</f>
        <v>0</v>
      </c>
      <c r="H63" s="73">
        <f t="shared" ref="H63:K63" si="11">H59+H60-H43</f>
        <v>0</v>
      </c>
      <c r="I63" s="112">
        <f t="shared" si="11"/>
        <v>0</v>
      </c>
      <c r="J63" s="73">
        <f t="shared" si="11"/>
        <v>0</v>
      </c>
      <c r="K63" s="73">
        <f t="shared" si="11"/>
        <v>0</v>
      </c>
    </row>
  </sheetData>
  <mergeCells count="77">
    <mergeCell ref="K1:L1"/>
    <mergeCell ref="K2:L2"/>
    <mergeCell ref="K3:L3"/>
    <mergeCell ref="K4:L4"/>
    <mergeCell ref="J5:L5"/>
    <mergeCell ref="A9:R9"/>
    <mergeCell ref="A10:A11"/>
    <mergeCell ref="B10:B11"/>
    <mergeCell ref="P10:R10"/>
    <mergeCell ref="S10:S11"/>
    <mergeCell ref="J10:J11"/>
    <mergeCell ref="K10:K11"/>
    <mergeCell ref="C10:C11"/>
    <mergeCell ref="G10:G11"/>
    <mergeCell ref="H10:H11"/>
    <mergeCell ref="D10:D11"/>
    <mergeCell ref="B13:R13"/>
    <mergeCell ref="N10:O10"/>
    <mergeCell ref="L10:L11"/>
    <mergeCell ref="M10:M11"/>
    <mergeCell ref="F10:F11"/>
    <mergeCell ref="E10:E11"/>
    <mergeCell ref="I10:I11"/>
    <mergeCell ref="G28:K28"/>
    <mergeCell ref="C22:C23"/>
    <mergeCell ref="D23:F23"/>
    <mergeCell ref="D18:E18"/>
    <mergeCell ref="C29:C31"/>
    <mergeCell ref="D31:F31"/>
    <mergeCell ref="G21:K21"/>
    <mergeCell ref="D20:F20"/>
    <mergeCell ref="C19:C20"/>
    <mergeCell ref="G24:K24"/>
    <mergeCell ref="C25:C27"/>
    <mergeCell ref="D37:F37"/>
    <mergeCell ref="A43:F43"/>
    <mergeCell ref="B42:F42"/>
    <mergeCell ref="A14:A41"/>
    <mergeCell ref="B14:B17"/>
    <mergeCell ref="D27:F27"/>
    <mergeCell ref="D28:E28"/>
    <mergeCell ref="D38:E38"/>
    <mergeCell ref="C14:E17"/>
    <mergeCell ref="C41:F41"/>
    <mergeCell ref="F14:F17"/>
    <mergeCell ref="A59:F59"/>
    <mergeCell ref="L14:L17"/>
    <mergeCell ref="D21:E21"/>
    <mergeCell ref="G18:K18"/>
    <mergeCell ref="B18:B40"/>
    <mergeCell ref="D24:E24"/>
    <mergeCell ref="G38:K38"/>
    <mergeCell ref="C39:C40"/>
    <mergeCell ref="D40:F40"/>
    <mergeCell ref="D32:E32"/>
    <mergeCell ref="G32:K32"/>
    <mergeCell ref="C33:C34"/>
    <mergeCell ref="D34:F34"/>
    <mergeCell ref="D35:E35"/>
    <mergeCell ref="G35:K35"/>
    <mergeCell ref="C36:C37"/>
    <mergeCell ref="J6:L6"/>
    <mergeCell ref="J7:L7"/>
    <mergeCell ref="A47:K47"/>
    <mergeCell ref="A60:F60"/>
    <mergeCell ref="E51:F51"/>
    <mergeCell ref="E50:F50"/>
    <mergeCell ref="E49:F49"/>
    <mergeCell ref="E48:F48"/>
    <mergeCell ref="E56:F56"/>
    <mergeCell ref="E55:F55"/>
    <mergeCell ref="E54:F54"/>
    <mergeCell ref="E53:F53"/>
    <mergeCell ref="E52:F52"/>
    <mergeCell ref="A48:C56"/>
    <mergeCell ref="A57:F57"/>
    <mergeCell ref="A58:F58"/>
  </mergeCells>
  <phoneticPr fontId="8" type="noConversion"/>
  <pageMargins left="0.23622047244094491" right="0.23622047244094491" top="0.74803149606299213" bottom="0.74803149606299213" header="0.31496062992125984" footer="0.31496062992125984"/>
  <pageSetup paperSize="9" scale="9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1"/>
  <sheetViews>
    <sheetView tabSelected="1" zoomScaleNormal="100" workbookViewId="0">
      <selection activeCell="C7" sqref="C7:G7"/>
    </sheetView>
  </sheetViews>
  <sheetFormatPr defaultColWidth="9.140625" defaultRowHeight="12.75" x14ac:dyDescent="0.2"/>
  <cols>
    <col min="1" max="1" width="52.85546875" style="5" customWidth="1"/>
    <col min="2" max="2" width="76.85546875" style="1" customWidth="1"/>
    <col min="3" max="5" width="10.42578125" style="5" customWidth="1"/>
    <col min="6" max="6" width="11" style="5" customWidth="1"/>
    <col min="7" max="7" width="53" style="1" customWidth="1"/>
    <col min="8" max="16384" width="9.140625" style="1"/>
  </cols>
  <sheetData>
    <row r="1" spans="1:17" x14ac:dyDescent="0.2">
      <c r="G1" s="1" t="s">
        <v>116</v>
      </c>
    </row>
    <row r="2" spans="1:17" x14ac:dyDescent="0.2">
      <c r="G2" s="1" t="s">
        <v>109</v>
      </c>
    </row>
    <row r="3" spans="1:17" x14ac:dyDescent="0.2">
      <c r="G3" s="1" t="s">
        <v>125</v>
      </c>
    </row>
    <row r="4" spans="1:17" x14ac:dyDescent="0.2">
      <c r="G4" s="1" t="s">
        <v>110</v>
      </c>
    </row>
    <row r="5" spans="1:17" ht="12.75" customHeight="1" x14ac:dyDescent="0.2">
      <c r="B5" s="113" t="s">
        <v>126</v>
      </c>
      <c r="C5" s="113"/>
      <c r="D5" s="113"/>
      <c r="E5" s="113"/>
      <c r="F5" s="113"/>
      <c r="G5" s="113"/>
    </row>
    <row r="6" spans="1:17" ht="12.75" customHeight="1" x14ac:dyDescent="0.2">
      <c r="A6" s="65"/>
      <c r="B6" s="173" t="s">
        <v>107</v>
      </c>
      <c r="C6" s="173"/>
      <c r="D6" s="173"/>
      <c r="E6" s="173"/>
      <c r="F6" s="173"/>
      <c r="G6" s="173"/>
    </row>
    <row r="7" spans="1:17" x14ac:dyDescent="0.2">
      <c r="A7" s="65"/>
      <c r="B7" s="2"/>
      <c r="C7" s="114" t="s">
        <v>108</v>
      </c>
      <c r="D7" s="114"/>
      <c r="E7" s="114"/>
      <c r="F7" s="114"/>
      <c r="G7" s="114"/>
    </row>
    <row r="8" spans="1:17" x14ac:dyDescent="0.2">
      <c r="A8" s="65"/>
      <c r="B8" s="2"/>
      <c r="C8" s="65"/>
      <c r="D8" s="65"/>
      <c r="E8" s="65"/>
      <c r="F8" s="85"/>
    </row>
    <row r="9" spans="1:17" ht="34.5" customHeight="1" x14ac:dyDescent="0.2">
      <c r="A9" s="174" t="s">
        <v>93</v>
      </c>
      <c r="B9" s="174"/>
      <c r="C9" s="174"/>
      <c r="D9" s="174"/>
      <c r="E9" s="174"/>
      <c r="F9" s="174"/>
      <c r="G9" s="174"/>
      <c r="H9" s="3"/>
      <c r="I9" s="3"/>
      <c r="J9" s="3"/>
      <c r="K9" s="3"/>
      <c r="L9" s="3"/>
      <c r="M9" s="3"/>
      <c r="N9" s="3"/>
      <c r="O9" s="3"/>
      <c r="P9" s="3"/>
      <c r="Q9" s="3"/>
    </row>
    <row r="10" spans="1:17" ht="14.25" x14ac:dyDescent="0.2">
      <c r="A10" s="178" t="s">
        <v>10</v>
      </c>
      <c r="B10" s="178" t="s">
        <v>98</v>
      </c>
      <c r="C10" s="178"/>
      <c r="D10" s="178" t="s">
        <v>99</v>
      </c>
      <c r="E10" s="178"/>
      <c r="F10" s="178"/>
      <c r="G10" s="178" t="s">
        <v>100</v>
      </c>
    </row>
    <row r="11" spans="1:17" ht="30.75" customHeight="1" x14ac:dyDescent="0.2">
      <c r="A11" s="178"/>
      <c r="B11" s="80" t="s">
        <v>1</v>
      </c>
      <c r="C11" s="80" t="s">
        <v>4</v>
      </c>
      <c r="D11" s="81">
        <v>2023</v>
      </c>
      <c r="E11" s="81">
        <v>2024</v>
      </c>
      <c r="F11" s="81">
        <v>2025</v>
      </c>
      <c r="G11" s="178"/>
    </row>
    <row r="12" spans="1:17" ht="15" x14ac:dyDescent="0.25">
      <c r="A12" s="82">
        <v>1</v>
      </c>
      <c r="B12" s="83">
        <v>2</v>
      </c>
      <c r="C12" s="83">
        <v>3</v>
      </c>
      <c r="D12" s="83">
        <v>4</v>
      </c>
      <c r="E12" s="83">
        <v>5</v>
      </c>
      <c r="F12" s="83">
        <v>6</v>
      </c>
      <c r="G12" s="82">
        <v>7</v>
      </c>
    </row>
    <row r="13" spans="1:17" ht="36" customHeight="1" x14ac:dyDescent="0.2">
      <c r="A13" s="27" t="s">
        <v>79</v>
      </c>
      <c r="B13" s="179" t="str">
        <f>'008 pr. asignavimai'!C14</f>
        <v>Eksploatuoti, remontuoti, prižiūrėti ir plėtoti infrastruktūros objektus Plungės rajono savivaldybės teritorijoje</v>
      </c>
      <c r="C13" s="180"/>
      <c r="D13" s="180"/>
      <c r="E13" s="180"/>
      <c r="F13" s="180"/>
      <c r="G13" s="183" t="s">
        <v>101</v>
      </c>
    </row>
    <row r="14" spans="1:17" ht="15" x14ac:dyDescent="0.2">
      <c r="A14" s="6" t="str">
        <f>'008 pr. asignavimai'!M14</f>
        <v>R-008-01-01-01</v>
      </c>
      <c r="B14" s="7" t="str">
        <f>'008 pr. asignavimai'!N14</f>
        <v>Įstaigų, kuriuose atnaujinta infrastruktūra, dalis</v>
      </c>
      <c r="C14" s="6" t="str">
        <f>'008 pr. asignavimai'!O14</f>
        <v>proc.</v>
      </c>
      <c r="D14" s="6">
        <f>'008 pr. asignavimai'!P14</f>
        <v>10</v>
      </c>
      <c r="E14" s="6">
        <f>'008 pr. asignavimai'!Q14</f>
        <v>12</v>
      </c>
      <c r="F14" s="6">
        <f>'008 pr. asignavimai'!R14</f>
        <v>15</v>
      </c>
      <c r="G14" s="184"/>
    </row>
    <row r="15" spans="1:17" ht="15" x14ac:dyDescent="0.2">
      <c r="A15" s="6" t="str">
        <f>'008 pr. asignavimai'!M15</f>
        <v>R-008-01-01-02</v>
      </c>
      <c r="B15" s="7" t="str">
        <f>'008 pr. asignavimai'!N15</f>
        <v>Savivaldybės nuosavybės forma valdomos ir prižiūrėtos infrastruktūros objektų dalis</v>
      </c>
      <c r="C15" s="6" t="str">
        <f>'008 pr. asignavimai'!O15</f>
        <v>proc.</v>
      </c>
      <c r="D15" s="6">
        <f>'008 pr. asignavimai'!P15</f>
        <v>100</v>
      </c>
      <c r="E15" s="6">
        <f>'008 pr. asignavimai'!Q15</f>
        <v>100</v>
      </c>
      <c r="F15" s="6">
        <f>'008 pr. asignavimai'!R15</f>
        <v>100</v>
      </c>
      <c r="G15" s="184"/>
    </row>
    <row r="16" spans="1:17" ht="15" x14ac:dyDescent="0.2">
      <c r="A16" s="6" t="str">
        <f>'008 pr. asignavimai'!M16</f>
        <v>R-008-01-01-03</v>
      </c>
      <c r="B16" s="7" t="str">
        <f>'008 pr. asignavimai'!N16</f>
        <v xml:space="preserve">Vietinės reikšmės kelių ir gatvių su asfaltbetonio danga, dalis </v>
      </c>
      <c r="C16" s="6" t="str">
        <f>'008 pr. asignavimai'!O16</f>
        <v>proc.</v>
      </c>
      <c r="D16" s="6">
        <f>'008 pr. asignavimai'!P16</f>
        <v>9.6</v>
      </c>
      <c r="E16" s="6">
        <f>'008 pr. asignavimai'!Q16</f>
        <v>9.65</v>
      </c>
      <c r="F16" s="6">
        <f>'008 pr. asignavimai'!R16</f>
        <v>9.6999999999999993</v>
      </c>
      <c r="G16" s="184"/>
    </row>
    <row r="17" spans="1:7" ht="15" x14ac:dyDescent="0.2">
      <c r="A17" s="6" t="str">
        <f>'008 pr. asignavimai'!M17</f>
        <v>R-008-01-01-04</v>
      </c>
      <c r="B17" s="7" t="str">
        <f>'008 pr. asignavimai'!N17</f>
        <v>Kartu su visuomene įgyvendintų projektų skaičiaus pokytis (palyginti praėjusiais metais)</v>
      </c>
      <c r="C17" s="6" t="str">
        <f>'008 pr. asignavimai'!O17</f>
        <v>vnt.</v>
      </c>
      <c r="D17" s="6">
        <f>'008 pr. asignavimai'!P17</f>
        <v>2</v>
      </c>
      <c r="E17" s="6">
        <f>'008 pr. asignavimai'!Q17</f>
        <v>3</v>
      </c>
      <c r="F17" s="6">
        <f>'008 pr. asignavimai'!R17</f>
        <v>3</v>
      </c>
      <c r="G17" s="185"/>
    </row>
    <row r="18" spans="1:7" ht="15" customHeight="1" x14ac:dyDescent="0.2">
      <c r="A18" s="66" t="s">
        <v>83</v>
      </c>
      <c r="B18" s="175" t="str">
        <f>'008 pr. asignavimai'!D18</f>
        <v>Savivaldybės infrastruktūros objektų planavimas, remontas ir priežiūra</v>
      </c>
      <c r="C18" s="175"/>
      <c r="D18" s="175"/>
      <c r="E18" s="175"/>
      <c r="F18" s="175"/>
      <c r="G18" s="176" t="s">
        <v>103</v>
      </c>
    </row>
    <row r="19" spans="1:7" ht="15" x14ac:dyDescent="0.2">
      <c r="A19" s="63" t="str">
        <f>'008 pr. asignavimai'!M18</f>
        <v>V-008-01-01-01-01</v>
      </c>
      <c r="B19" s="64" t="str">
        <f>'008 pr. asignavimai'!N18</f>
        <v>Remontuotų, prižiūrėtų infrastruktūros objektų skaičius</v>
      </c>
      <c r="C19" s="63" t="str">
        <f>'008 pr. asignavimai'!O18</f>
        <v>vnt.</v>
      </c>
      <c r="D19" s="63">
        <f>'008 pr. asignavimai'!P18</f>
        <v>5</v>
      </c>
      <c r="E19" s="63">
        <f>'008 pr. asignavimai'!Q18</f>
        <v>7</v>
      </c>
      <c r="F19" s="63">
        <f>'008 pr. asignavimai'!R18</f>
        <v>10</v>
      </c>
      <c r="G19" s="177"/>
    </row>
    <row r="20" spans="1:7" ht="42" customHeight="1" x14ac:dyDescent="0.2">
      <c r="A20" s="66" t="s">
        <v>80</v>
      </c>
      <c r="B20" s="175" t="str">
        <f>'008 pr. asignavimai'!D21</f>
        <v>Savivaldybės infrastruktūros objektų plėtra</v>
      </c>
      <c r="C20" s="175"/>
      <c r="D20" s="175"/>
      <c r="E20" s="175"/>
      <c r="F20" s="175"/>
      <c r="G20" s="186" t="s">
        <v>102</v>
      </c>
    </row>
    <row r="21" spans="1:7" ht="31.5" customHeight="1" x14ac:dyDescent="0.2">
      <c r="A21" s="63" t="str">
        <f>'008 pr. asignavimai'!M21</f>
        <v>P-008-01-01-02-01</v>
      </c>
      <c r="B21" s="64" t="str">
        <f>'008 pr. asignavimai'!N21</f>
        <v>Pagerintų, naujai įrengtų infrastruktūros objektų skaičius</v>
      </c>
      <c r="C21" s="63" t="str">
        <f>'008 pr. asignavimai'!O21</f>
        <v>vnt.</v>
      </c>
      <c r="D21" s="63">
        <f>'008 pr. asignavimai'!P21</f>
        <v>1</v>
      </c>
      <c r="E21" s="63">
        <f>'008 pr. asignavimai'!Q21</f>
        <v>2</v>
      </c>
      <c r="F21" s="84">
        <f>'008 pr. asignavimai'!R21</f>
        <v>3</v>
      </c>
      <c r="G21" s="186"/>
    </row>
    <row r="22" spans="1:7" ht="15" customHeight="1" x14ac:dyDescent="0.2">
      <c r="A22" s="66" t="s">
        <v>84</v>
      </c>
      <c r="B22" s="175" t="str">
        <f>'008 pr. asignavimai'!D24</f>
        <v>Savivaldybės vietinės reikšmės keliams (gatvėms) tiesti, taisyti, prižiūrėti ir saugaus eismo sąlygoms užtikrinti</v>
      </c>
      <c r="C22" s="175"/>
      <c r="D22" s="175"/>
      <c r="E22" s="175"/>
      <c r="F22" s="175"/>
      <c r="G22" s="176" t="s">
        <v>103</v>
      </c>
    </row>
    <row r="23" spans="1:7" ht="15" x14ac:dyDescent="0.2">
      <c r="A23" s="63" t="str">
        <f>'008 pr. asignavimai'!M24</f>
        <v>V-008-01-01-03-01 (SB/ VB)</v>
      </c>
      <c r="B23" s="64" t="str">
        <f>'008 pr. asignavimai'!N24</f>
        <v>Remontuotų ir prižiūrėtų kelių ilgis</v>
      </c>
      <c r="C23" s="63" t="str">
        <f>'008 pr. asignavimai'!O24</f>
        <v>km</v>
      </c>
      <c r="D23" s="63">
        <f>'008 pr. asignavimai'!P24</f>
        <v>100</v>
      </c>
      <c r="E23" s="63">
        <f>'008 pr. asignavimai'!Q24</f>
        <v>110</v>
      </c>
      <c r="F23" s="63">
        <f>'008 pr. asignavimai'!R24</f>
        <v>120</v>
      </c>
      <c r="G23" s="177"/>
    </row>
    <row r="24" spans="1:7" ht="17.25" customHeight="1" x14ac:dyDescent="0.2">
      <c r="A24" s="66" t="s">
        <v>81</v>
      </c>
      <c r="B24" s="175" t="str">
        <f>'008 pr. asignavimai'!D32</f>
        <v>Infrastruktūros plėtra Savivaldybės ir fizinių ar juridinių asmenų jungtinės veiklos pagrindu</v>
      </c>
      <c r="C24" s="175"/>
      <c r="D24" s="175"/>
      <c r="E24" s="175"/>
      <c r="F24" s="175"/>
      <c r="G24" s="176" t="s">
        <v>104</v>
      </c>
    </row>
    <row r="25" spans="1:7" ht="15" x14ac:dyDescent="0.2">
      <c r="A25" s="63" t="str">
        <f>'008 pr. asignavimai'!M28</f>
        <v>P-008-01-01-04-01 (SB/ VB)</v>
      </c>
      <c r="B25" s="86" t="str">
        <f>'008 pr. asignavimai'!N28</f>
        <v>Nutiestų ir (ar) atnaujintų vietinės reikšmės kelių / gatvių ilgis</v>
      </c>
      <c r="C25" s="63" t="str">
        <f>'008 pr. asignavimai'!O28</f>
        <v>km</v>
      </c>
      <c r="D25" s="63">
        <f>'008 pr. asignavimai'!P28</f>
        <v>2</v>
      </c>
      <c r="E25" s="63">
        <f>'008 pr. asignavimai'!Q28</f>
        <v>3</v>
      </c>
      <c r="F25" s="63">
        <f>'008 pr. asignavimai'!R28</f>
        <v>4</v>
      </c>
      <c r="G25" s="177"/>
    </row>
    <row r="26" spans="1:7" ht="15" x14ac:dyDescent="0.2">
      <c r="A26" s="66" t="s">
        <v>85</v>
      </c>
      <c r="B26" s="175" t="str">
        <f>'008 pr. asignavimai'!D32</f>
        <v>Infrastruktūros plėtra Savivaldybės ir fizinių ar juridinių asmenų jungtinės veiklos pagrindu</v>
      </c>
      <c r="C26" s="175"/>
      <c r="D26" s="175"/>
      <c r="E26" s="175"/>
      <c r="F26" s="175"/>
      <c r="G26" s="176" t="s">
        <v>103</v>
      </c>
    </row>
    <row r="27" spans="1:7" ht="15" x14ac:dyDescent="0.2">
      <c r="A27" s="63" t="str">
        <f>'008 pr. asignavimai'!M32</f>
        <v>V-008-01-01-05-01</v>
      </c>
      <c r="B27" s="64" t="str">
        <f>'008 pr. asignavimai'!N32</f>
        <v>Atliktų infrastruktūros plėtros darbų skaičius jungtinės veiklos pagrindu</v>
      </c>
      <c r="C27" s="63" t="str">
        <f>'008 pr. asignavimai'!O32</f>
        <v>km</v>
      </c>
      <c r="D27" s="63">
        <f>'008 pr. asignavimai'!P32</f>
        <v>1</v>
      </c>
      <c r="E27" s="63">
        <f>'008 pr. asignavimai'!Q32</f>
        <v>2</v>
      </c>
      <c r="F27" s="63">
        <f>'008 pr. asignavimai'!R32</f>
        <v>3</v>
      </c>
      <c r="G27" s="177"/>
    </row>
    <row r="28" spans="1:7" ht="15" customHeight="1" x14ac:dyDescent="0.2">
      <c r="A28" s="66" t="s">
        <v>82</v>
      </c>
      <c r="B28" s="175" t="str">
        <f>'008 pr. asignavimai'!D35</f>
        <v>Savivaldybės infrastruktūros plėtra tikslinėmis lėšomis</v>
      </c>
      <c r="C28" s="175"/>
      <c r="D28" s="175"/>
      <c r="E28" s="175"/>
      <c r="F28" s="175"/>
      <c r="G28" s="176" t="s">
        <v>103</v>
      </c>
    </row>
    <row r="29" spans="1:7" ht="15" x14ac:dyDescent="0.2">
      <c r="A29" s="63" t="str">
        <f>'008 pr. asignavimai'!M35</f>
        <v>V-008-01-01-06-01</v>
      </c>
      <c r="B29" s="64" t="str">
        <f>'008 pr. asignavimai'!N35</f>
        <v xml:space="preserve">Pasirašytų infrastruktūros plėtros sutarčių skaičius  </v>
      </c>
      <c r="C29" s="63" t="str">
        <f>'008 pr. asignavimai'!O35</f>
        <v>vnt.</v>
      </c>
      <c r="D29" s="63">
        <f>'008 pr. asignavimai'!P35</f>
        <v>6</v>
      </c>
      <c r="E29" s="63">
        <f>'008 pr. asignavimai'!Q35</f>
        <v>7</v>
      </c>
      <c r="F29" s="63">
        <f>'008 pr. asignavimai'!R35</f>
        <v>8</v>
      </c>
      <c r="G29" s="177"/>
    </row>
    <row r="30" spans="1:7" ht="15" x14ac:dyDescent="0.2">
      <c r="A30" s="66" t="s">
        <v>86</v>
      </c>
      <c r="B30" s="175" t="str">
        <f>'008 pr. asignavimai'!D38</f>
        <v>Dalyvaujamojo biudžeto įgyvendinimas</v>
      </c>
      <c r="C30" s="175"/>
      <c r="D30" s="175"/>
      <c r="E30" s="175"/>
      <c r="F30" s="175"/>
      <c r="G30" s="181" t="s">
        <v>105</v>
      </c>
    </row>
    <row r="31" spans="1:7" ht="15" x14ac:dyDescent="0.2">
      <c r="A31" s="63" t="str">
        <f>'008 pr. asignavimai'!M38</f>
        <v>P-008-01-01-07-01</v>
      </c>
      <c r="B31" s="64" t="str">
        <f>'008 pr. asignavimai'!N38</f>
        <v>Pateiktų iniciatyvų projektams įgyvendinti skaičius</v>
      </c>
      <c r="C31" s="63" t="str">
        <f>'008 pr. asignavimai'!O38</f>
        <v>vnt.</v>
      </c>
      <c r="D31" s="63">
        <f>'008 pr. asignavimai'!P38</f>
        <v>18</v>
      </c>
      <c r="E31" s="63">
        <f>'008 pr. asignavimai'!Q38</f>
        <v>19</v>
      </c>
      <c r="F31" s="63">
        <f>'008 pr. asignavimai'!R38</f>
        <v>20</v>
      </c>
      <c r="G31" s="182"/>
    </row>
  </sheetData>
  <mergeCells count="24">
    <mergeCell ref="G30:G31"/>
    <mergeCell ref="G10:G11"/>
    <mergeCell ref="G13:G17"/>
    <mergeCell ref="G18:G19"/>
    <mergeCell ref="G20:G21"/>
    <mergeCell ref="G22:G23"/>
    <mergeCell ref="B30:F30"/>
    <mergeCell ref="B26:F26"/>
    <mergeCell ref="B10:C10"/>
    <mergeCell ref="A10:A11"/>
    <mergeCell ref="B13:F13"/>
    <mergeCell ref="B18:F18"/>
    <mergeCell ref="B20:F20"/>
    <mergeCell ref="B22:F22"/>
    <mergeCell ref="B24:F24"/>
    <mergeCell ref="D10:F10"/>
    <mergeCell ref="B5:G5"/>
    <mergeCell ref="B6:G6"/>
    <mergeCell ref="C7:G7"/>
    <mergeCell ref="A9:G9"/>
    <mergeCell ref="B28:F28"/>
    <mergeCell ref="G24:G25"/>
    <mergeCell ref="G26:G27"/>
    <mergeCell ref="G28:G29"/>
  </mergeCells>
  <phoneticPr fontId="8" type="noConversion"/>
  <pageMargins left="0.25" right="0.25" top="0.75" bottom="0.75" header="0.3" footer="0.3"/>
  <pageSetup paperSize="9" scale="6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2</vt:i4>
      </vt:variant>
      <vt:variant>
        <vt:lpstr>Įvardinti diapazonai</vt:lpstr>
      </vt:variant>
      <vt:variant>
        <vt:i4>1</vt:i4>
      </vt:variant>
    </vt:vector>
  </HeadingPairs>
  <TitlesOfParts>
    <vt:vector size="3" baseType="lpstr">
      <vt:lpstr>008 pr. asignavimai</vt:lpstr>
      <vt:lpstr>008 pr.vert.krit.suvestinė</vt:lpstr>
      <vt:lpstr>'008 pr. asignavimai'!Print_Area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2022-01-19T08:54:22Z</dcterms:created>
  <dcterms:modified xsi:type="dcterms:W3CDTF">2024-01-19T14:10:05Z</dcterms:modified>
</cp:coreProperties>
</file>