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H45" i="3" l="1"/>
  <c r="J45" i="3"/>
  <c r="K45" i="3"/>
  <c r="G45" i="3"/>
  <c r="I32" i="3" l="1"/>
  <c r="I25" i="3" l="1"/>
  <c r="I45" i="3" s="1"/>
  <c r="G33" i="3" l="1"/>
  <c r="I33" i="3"/>
  <c r="J33" i="3"/>
  <c r="K33" i="3"/>
  <c r="H33" i="3"/>
  <c r="H34" i="3" s="1"/>
  <c r="B29" i="4"/>
  <c r="C29" i="4"/>
  <c r="D29" i="4"/>
  <c r="E29" i="4"/>
  <c r="F29" i="4"/>
  <c r="B30" i="4"/>
  <c r="C30" i="4"/>
  <c r="D30" i="4"/>
  <c r="E30" i="4"/>
  <c r="F30" i="4"/>
  <c r="A30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3" i="3" l="1"/>
  <c r="G41" i="3"/>
  <c r="H43" i="3" l="1"/>
  <c r="I43" i="3"/>
  <c r="J43" i="3"/>
  <c r="K43" i="3"/>
  <c r="G43" i="3"/>
  <c r="H41" i="3"/>
  <c r="I41" i="3"/>
  <c r="J41" i="3"/>
  <c r="K41" i="3"/>
  <c r="J50" i="3" l="1"/>
  <c r="H50" i="3"/>
  <c r="K50" i="3"/>
  <c r="I50" i="3"/>
  <c r="G50" i="3"/>
  <c r="I34" i="3" l="1"/>
  <c r="J34" i="3"/>
  <c r="K34" i="3"/>
  <c r="H26" i="3"/>
  <c r="H27" i="3" s="1"/>
  <c r="I26" i="3"/>
  <c r="I27" i="3" s="1"/>
  <c r="J26" i="3"/>
  <c r="J27" i="3" s="1"/>
  <c r="K26" i="3"/>
  <c r="K27" i="3" s="1"/>
  <c r="G34" i="3"/>
  <c r="G26" i="3"/>
  <c r="G53" i="3" l="1"/>
  <c r="G27" i="3"/>
  <c r="S26" i="3"/>
  <c r="J53" i="3"/>
  <c r="I53" i="3"/>
  <c r="K53" i="3"/>
  <c r="H53" i="3"/>
  <c r="J35" i="3"/>
  <c r="J36" i="3" s="1"/>
  <c r="J55" i="3" s="1"/>
  <c r="K35" i="3"/>
  <c r="K36" i="3" s="1"/>
  <c r="K55" i="3" s="1"/>
  <c r="I35" i="3"/>
  <c r="I36" i="3" s="1"/>
  <c r="I55" i="3" s="1"/>
  <c r="G35" i="3"/>
  <c r="K56" i="3" l="1"/>
  <c r="I56" i="3"/>
  <c r="J56" i="3"/>
  <c r="H35" i="3"/>
  <c r="G36" i="3"/>
  <c r="G55" i="3" l="1"/>
  <c r="G56" i="3"/>
  <c r="H36" i="3"/>
  <c r="H56" i="3" s="1"/>
  <c r="H55" i="3" l="1"/>
</calcChain>
</file>

<file path=xl/sharedStrings.xml><?xml version="1.0" encoding="utf-8"?>
<sst xmlns="http://schemas.openxmlformats.org/spreadsheetml/2006/main" count="200" uniqueCount="110">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</sst>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85" zoomScaleNormal="85" zoomScaleSheetLayoutView="70" workbookViewId="0">
      <pane ySplit="12" topLeftCell="A13" activePane="bottomLeft" state="frozen"/>
      <selection pane="bottomLeft" activeCell="N5" sqref="N5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6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97</v>
      </c>
    </row>
    <row r="2" spans="1:19" x14ac:dyDescent="0.2">
      <c r="N2" s="1" t="s">
        <v>106</v>
      </c>
    </row>
    <row r="3" spans="1:19" x14ac:dyDescent="0.2">
      <c r="N3" s="1" t="s">
        <v>107</v>
      </c>
    </row>
    <row r="4" spans="1:19" x14ac:dyDescent="0.2">
      <c r="N4" s="1" t="s">
        <v>108</v>
      </c>
    </row>
    <row r="5" spans="1:19" ht="25.5" x14ac:dyDescent="0.2">
      <c r="N5" s="93" t="s">
        <v>109</v>
      </c>
    </row>
    <row r="6" spans="1:19" x14ac:dyDescent="0.2">
      <c r="N6" s="18" t="s">
        <v>104</v>
      </c>
    </row>
    <row r="7" spans="1:19" x14ac:dyDescent="0.2">
      <c r="N7" s="18" t="s">
        <v>12</v>
      </c>
    </row>
    <row r="8" spans="1:19" x14ac:dyDescent="0.2">
      <c r="N8" s="18" t="s">
        <v>66</v>
      </c>
    </row>
    <row r="9" spans="1:19" x14ac:dyDescent="0.2">
      <c r="J9" s="18"/>
    </row>
    <row r="10" spans="1:19" ht="15.75" x14ac:dyDescent="0.2">
      <c r="A10" s="162" t="s">
        <v>100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77"/>
    </row>
    <row r="11" spans="1:19" x14ac:dyDescent="0.2">
      <c r="A11" s="161" t="s">
        <v>13</v>
      </c>
      <c r="B11" s="161" t="s">
        <v>87</v>
      </c>
      <c r="C11" s="161" t="s">
        <v>14</v>
      </c>
      <c r="D11" s="161" t="s">
        <v>15</v>
      </c>
      <c r="E11" s="161" t="s">
        <v>6</v>
      </c>
      <c r="F11" s="161" t="s">
        <v>88</v>
      </c>
      <c r="G11" s="161" t="s">
        <v>101</v>
      </c>
      <c r="H11" s="161" t="s">
        <v>89</v>
      </c>
      <c r="I11" s="161" t="s">
        <v>102</v>
      </c>
      <c r="J11" s="161" t="s">
        <v>98</v>
      </c>
      <c r="K11" s="161" t="s">
        <v>103</v>
      </c>
      <c r="L11" s="161" t="s">
        <v>90</v>
      </c>
      <c r="M11" s="160" t="s">
        <v>10</v>
      </c>
      <c r="N11" s="160" t="s">
        <v>91</v>
      </c>
      <c r="O11" s="160"/>
      <c r="P11" s="160" t="s">
        <v>92</v>
      </c>
      <c r="Q11" s="160"/>
      <c r="R11" s="160"/>
      <c r="S11" s="163" t="s">
        <v>105</v>
      </c>
    </row>
    <row r="12" spans="1:19" ht="25.5" x14ac:dyDescent="0.2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0"/>
      <c r="N12" s="19" t="s">
        <v>1</v>
      </c>
      <c r="O12" s="19" t="s">
        <v>16</v>
      </c>
      <c r="P12" s="80">
        <v>2024</v>
      </c>
      <c r="Q12" s="80">
        <v>2025</v>
      </c>
      <c r="R12" s="80">
        <v>2026</v>
      </c>
      <c r="S12" s="163"/>
    </row>
    <row r="13" spans="1:19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1">
        <v>9</v>
      </c>
      <c r="J13" s="81">
        <v>10</v>
      </c>
      <c r="K13" s="81">
        <v>11</v>
      </c>
      <c r="L13" s="81">
        <v>12</v>
      </c>
      <c r="M13" s="80"/>
      <c r="N13" s="19"/>
      <c r="O13" s="19"/>
      <c r="P13" s="80"/>
      <c r="Q13" s="80"/>
      <c r="R13" s="80"/>
      <c r="S13" s="82">
        <v>13</v>
      </c>
    </row>
    <row r="14" spans="1:19" x14ac:dyDescent="0.2">
      <c r="A14" s="20" t="s">
        <v>0</v>
      </c>
      <c r="B14" s="158" t="s">
        <v>46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9"/>
      <c r="S14" s="78"/>
    </row>
    <row r="15" spans="1:19" ht="38.25" x14ac:dyDescent="0.2">
      <c r="A15" s="147" t="s">
        <v>0</v>
      </c>
      <c r="B15" s="58" t="s">
        <v>0</v>
      </c>
      <c r="C15" s="114" t="s">
        <v>20</v>
      </c>
      <c r="D15" s="114"/>
      <c r="E15" s="114"/>
      <c r="F15" s="36" t="s">
        <v>37</v>
      </c>
      <c r="G15" s="21"/>
      <c r="H15" s="21"/>
      <c r="I15" s="21"/>
      <c r="J15" s="21"/>
      <c r="K15" s="21"/>
      <c r="L15" s="36" t="s">
        <v>84</v>
      </c>
      <c r="M15" s="22" t="s">
        <v>21</v>
      </c>
      <c r="N15" s="22" t="s">
        <v>83</v>
      </c>
      <c r="O15" s="23" t="s">
        <v>18</v>
      </c>
      <c r="P15" s="23">
        <v>60</v>
      </c>
      <c r="Q15" s="23">
        <v>70</v>
      </c>
      <c r="R15" s="23">
        <v>80</v>
      </c>
      <c r="S15" s="78"/>
    </row>
    <row r="16" spans="1:19" ht="25.5" x14ac:dyDescent="0.2">
      <c r="A16" s="148"/>
      <c r="B16" s="150" t="s">
        <v>0</v>
      </c>
      <c r="C16" s="127" t="s">
        <v>0</v>
      </c>
      <c r="D16" s="154" t="s">
        <v>47</v>
      </c>
      <c r="E16" s="155"/>
      <c r="F16" s="152" t="s">
        <v>45</v>
      </c>
      <c r="G16" s="116"/>
      <c r="H16" s="117"/>
      <c r="I16" s="117"/>
      <c r="J16" s="117"/>
      <c r="K16" s="117"/>
      <c r="L16" s="126" t="s">
        <v>43</v>
      </c>
      <c r="M16" s="39" t="s">
        <v>48</v>
      </c>
      <c r="N16" s="39" t="s">
        <v>73</v>
      </c>
      <c r="O16" s="57" t="s">
        <v>19</v>
      </c>
      <c r="P16" s="2">
        <v>10</v>
      </c>
      <c r="Q16" s="2">
        <v>10</v>
      </c>
      <c r="R16" s="2">
        <v>10</v>
      </c>
      <c r="S16" s="78"/>
    </row>
    <row r="17" spans="1:19" ht="38.25" x14ac:dyDescent="0.2">
      <c r="A17" s="148"/>
      <c r="B17" s="151"/>
      <c r="C17" s="128"/>
      <c r="D17" s="156"/>
      <c r="E17" s="157"/>
      <c r="F17" s="153"/>
      <c r="G17" s="118"/>
      <c r="H17" s="119"/>
      <c r="I17" s="119"/>
      <c r="J17" s="119"/>
      <c r="K17" s="119"/>
      <c r="L17" s="126"/>
      <c r="M17" s="39" t="s">
        <v>49</v>
      </c>
      <c r="N17" s="39" t="s">
        <v>74</v>
      </c>
      <c r="O17" s="57" t="s">
        <v>19</v>
      </c>
      <c r="P17" s="2">
        <v>15</v>
      </c>
      <c r="Q17" s="2">
        <v>15</v>
      </c>
      <c r="R17" s="2">
        <v>15</v>
      </c>
      <c r="S17" s="78"/>
    </row>
    <row r="18" spans="1:19" ht="38.25" x14ac:dyDescent="0.2">
      <c r="A18" s="148"/>
      <c r="B18" s="151"/>
      <c r="C18" s="128"/>
      <c r="D18" s="156"/>
      <c r="E18" s="157"/>
      <c r="F18" s="153"/>
      <c r="G18" s="118"/>
      <c r="H18" s="119"/>
      <c r="I18" s="119"/>
      <c r="J18" s="119"/>
      <c r="K18" s="119"/>
      <c r="L18" s="126"/>
      <c r="M18" s="39" t="s">
        <v>50</v>
      </c>
      <c r="N18" s="39" t="s">
        <v>75</v>
      </c>
      <c r="O18" s="57" t="s">
        <v>19</v>
      </c>
      <c r="P18" s="2">
        <v>5</v>
      </c>
      <c r="Q18" s="2">
        <v>5</v>
      </c>
      <c r="R18" s="2">
        <v>5</v>
      </c>
      <c r="S18" s="79"/>
    </row>
    <row r="19" spans="1:19" ht="25.5" x14ac:dyDescent="0.2">
      <c r="A19" s="148"/>
      <c r="B19" s="151"/>
      <c r="C19" s="128"/>
      <c r="D19" s="156"/>
      <c r="E19" s="157"/>
      <c r="F19" s="153"/>
      <c r="G19" s="118"/>
      <c r="H19" s="119"/>
      <c r="I19" s="119"/>
      <c r="J19" s="119"/>
      <c r="K19" s="119"/>
      <c r="L19" s="126"/>
      <c r="M19" s="39" t="s">
        <v>51</v>
      </c>
      <c r="N19" s="39" t="s">
        <v>76</v>
      </c>
      <c r="O19" s="57" t="s">
        <v>77</v>
      </c>
      <c r="P19" s="2">
        <v>2</v>
      </c>
      <c r="Q19" s="2">
        <v>2</v>
      </c>
      <c r="R19" s="2">
        <v>2</v>
      </c>
      <c r="S19" s="78"/>
    </row>
    <row r="20" spans="1:19" ht="38.25" x14ac:dyDescent="0.2">
      <c r="A20" s="148"/>
      <c r="B20" s="151"/>
      <c r="C20" s="128"/>
      <c r="D20" s="156"/>
      <c r="E20" s="157"/>
      <c r="F20" s="153"/>
      <c r="G20" s="118"/>
      <c r="H20" s="119"/>
      <c r="I20" s="119"/>
      <c r="J20" s="119"/>
      <c r="K20" s="119"/>
      <c r="L20" s="126"/>
      <c r="M20" s="39" t="s">
        <v>52</v>
      </c>
      <c r="N20" s="39" t="s">
        <v>78</v>
      </c>
      <c r="O20" s="57" t="s">
        <v>24</v>
      </c>
      <c r="P20" s="2">
        <v>30</v>
      </c>
      <c r="Q20" s="2">
        <v>30</v>
      </c>
      <c r="R20" s="2">
        <v>30</v>
      </c>
      <c r="S20" s="78"/>
    </row>
    <row r="21" spans="1:19" ht="25.5" x14ac:dyDescent="0.2">
      <c r="A21" s="148"/>
      <c r="B21" s="151"/>
      <c r="C21" s="128"/>
      <c r="D21" s="156"/>
      <c r="E21" s="157"/>
      <c r="F21" s="153"/>
      <c r="G21" s="118"/>
      <c r="H21" s="119"/>
      <c r="I21" s="119"/>
      <c r="J21" s="119"/>
      <c r="K21" s="119"/>
      <c r="L21" s="126"/>
      <c r="M21" s="39" t="s">
        <v>53</v>
      </c>
      <c r="N21" s="39" t="s">
        <v>79</v>
      </c>
      <c r="O21" s="57" t="s">
        <v>19</v>
      </c>
      <c r="P21" s="2">
        <v>5</v>
      </c>
      <c r="Q21" s="2">
        <v>5</v>
      </c>
      <c r="R21" s="2">
        <v>5</v>
      </c>
      <c r="S21" s="78"/>
    </row>
    <row r="22" spans="1:19" ht="25.5" x14ac:dyDescent="0.2">
      <c r="A22" s="148"/>
      <c r="B22" s="151"/>
      <c r="C22" s="128"/>
      <c r="D22" s="156"/>
      <c r="E22" s="157"/>
      <c r="F22" s="153"/>
      <c r="G22" s="118"/>
      <c r="H22" s="119"/>
      <c r="I22" s="119"/>
      <c r="J22" s="119"/>
      <c r="K22" s="119"/>
      <c r="L22" s="126"/>
      <c r="M22" s="39" t="s">
        <v>54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78"/>
    </row>
    <row r="23" spans="1:19" ht="25.5" x14ac:dyDescent="0.2">
      <c r="A23" s="148"/>
      <c r="B23" s="151"/>
      <c r="C23" s="128"/>
      <c r="D23" s="156"/>
      <c r="E23" s="157"/>
      <c r="F23" s="153"/>
      <c r="G23" s="118"/>
      <c r="H23" s="119"/>
      <c r="I23" s="119"/>
      <c r="J23" s="119"/>
      <c r="K23" s="119"/>
      <c r="L23" s="126"/>
      <c r="M23" s="39" t="s">
        <v>55</v>
      </c>
      <c r="N23" s="39" t="s">
        <v>80</v>
      </c>
      <c r="O23" s="57" t="s">
        <v>19</v>
      </c>
      <c r="P23" s="2">
        <v>5</v>
      </c>
      <c r="Q23" s="2">
        <v>5</v>
      </c>
      <c r="R23" s="2">
        <v>5</v>
      </c>
      <c r="S23" s="78"/>
    </row>
    <row r="24" spans="1:19" x14ac:dyDescent="0.2">
      <c r="A24" s="148"/>
      <c r="B24" s="151"/>
      <c r="C24" s="128"/>
      <c r="D24" s="156"/>
      <c r="E24" s="157"/>
      <c r="F24" s="153"/>
      <c r="G24" s="118"/>
      <c r="H24" s="119"/>
      <c r="I24" s="119"/>
      <c r="J24" s="119"/>
      <c r="K24" s="119"/>
      <c r="L24" s="126"/>
      <c r="M24" s="39" t="s">
        <v>56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79"/>
    </row>
    <row r="25" spans="1:19" x14ac:dyDescent="0.2">
      <c r="A25" s="148"/>
      <c r="B25" s="151"/>
      <c r="C25" s="129" t="s">
        <v>0</v>
      </c>
      <c r="D25" s="59">
        <v>188714469</v>
      </c>
      <c r="E25" s="59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78"/>
    </row>
    <row r="26" spans="1:19" x14ac:dyDescent="0.2">
      <c r="A26" s="148"/>
      <c r="B26" s="151"/>
      <c r="C26" s="129"/>
      <c r="D26" s="123" t="s">
        <v>57</v>
      </c>
      <c r="E26" s="124"/>
      <c r="F26" s="125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1">
        <f>(I26-G26)/G26</f>
        <v>-6.8331897789262158E-2</v>
      </c>
    </row>
    <row r="27" spans="1:19" x14ac:dyDescent="0.2">
      <c r="A27" s="148"/>
      <c r="B27" s="31" t="s">
        <v>0</v>
      </c>
      <c r="C27" s="120" t="s">
        <v>2</v>
      </c>
      <c r="D27" s="121"/>
      <c r="E27" s="121"/>
      <c r="F27" s="122"/>
      <c r="G27" s="32">
        <f>G26</f>
        <v>348.3</v>
      </c>
      <c r="H27" s="32">
        <f t="shared" ref="H27:K27" si="1">H26</f>
        <v>0</v>
      </c>
      <c r="I27" s="32">
        <f t="shared" si="1"/>
        <v>324.5</v>
      </c>
      <c r="J27" s="32">
        <f t="shared" si="1"/>
        <v>387.9</v>
      </c>
      <c r="K27" s="32">
        <f t="shared" si="1"/>
        <v>426.7</v>
      </c>
      <c r="L27" s="33" t="s">
        <v>43</v>
      </c>
      <c r="M27" s="34" t="s">
        <v>43</v>
      </c>
      <c r="N27" s="34" t="s">
        <v>43</v>
      </c>
      <c r="O27" s="34" t="s">
        <v>43</v>
      </c>
      <c r="P27" s="34" t="s">
        <v>43</v>
      </c>
      <c r="Q27" s="34" t="s">
        <v>43</v>
      </c>
      <c r="R27" s="34" t="s">
        <v>43</v>
      </c>
      <c r="S27" s="78"/>
    </row>
    <row r="28" spans="1:19" x14ac:dyDescent="0.2">
      <c r="A28" s="148"/>
      <c r="B28" s="35" t="s">
        <v>17</v>
      </c>
      <c r="C28" s="115" t="s">
        <v>61</v>
      </c>
      <c r="D28" s="115"/>
      <c r="E28" s="115"/>
      <c r="F28" s="36" t="s">
        <v>85</v>
      </c>
      <c r="G28" s="24"/>
      <c r="H28" s="24"/>
      <c r="I28" s="24"/>
      <c r="J28" s="24"/>
      <c r="K28" s="24"/>
      <c r="L28" s="83" t="s">
        <v>81</v>
      </c>
      <c r="M28" s="37" t="s">
        <v>27</v>
      </c>
      <c r="N28" s="37" t="s">
        <v>58</v>
      </c>
      <c r="O28" s="38" t="s">
        <v>18</v>
      </c>
      <c r="P28" s="60">
        <v>100</v>
      </c>
      <c r="Q28" s="60">
        <v>100</v>
      </c>
      <c r="R28" s="60">
        <v>100</v>
      </c>
      <c r="S28" s="78"/>
    </row>
    <row r="29" spans="1:19" ht="25.5" x14ac:dyDescent="0.2">
      <c r="A29" s="148"/>
      <c r="B29" s="135" t="s">
        <v>17</v>
      </c>
      <c r="C29" s="143" t="s">
        <v>0</v>
      </c>
      <c r="D29" s="139" t="s">
        <v>69</v>
      </c>
      <c r="E29" s="140"/>
      <c r="F29" s="145" t="s">
        <v>45</v>
      </c>
      <c r="G29" s="110"/>
      <c r="H29" s="111"/>
      <c r="I29" s="111"/>
      <c r="J29" s="111"/>
      <c r="K29" s="111"/>
      <c r="L29" s="108" t="s">
        <v>43</v>
      </c>
      <c r="M29" s="39" t="s">
        <v>59</v>
      </c>
      <c r="N29" s="57" t="s">
        <v>25</v>
      </c>
      <c r="O29" s="61" t="s">
        <v>26</v>
      </c>
      <c r="P29" s="61">
        <v>7000</v>
      </c>
      <c r="Q29" s="61">
        <v>7000</v>
      </c>
      <c r="R29" s="61">
        <v>7000</v>
      </c>
      <c r="S29" s="78"/>
    </row>
    <row r="30" spans="1:19" ht="38.25" x14ac:dyDescent="0.2">
      <c r="A30" s="148"/>
      <c r="B30" s="136"/>
      <c r="C30" s="144"/>
      <c r="D30" s="141"/>
      <c r="E30" s="142"/>
      <c r="F30" s="146"/>
      <c r="G30" s="112"/>
      <c r="H30" s="113"/>
      <c r="I30" s="113"/>
      <c r="J30" s="113"/>
      <c r="K30" s="113"/>
      <c r="L30" s="109"/>
      <c r="M30" s="39" t="s">
        <v>60</v>
      </c>
      <c r="N30" s="57" t="s">
        <v>82</v>
      </c>
      <c r="O30" s="61" t="s">
        <v>26</v>
      </c>
      <c r="P30" s="61">
        <v>40</v>
      </c>
      <c r="Q30" s="61">
        <v>40</v>
      </c>
      <c r="R30" s="61">
        <v>40</v>
      </c>
      <c r="S30" s="78"/>
    </row>
    <row r="31" spans="1:19" x14ac:dyDescent="0.2">
      <c r="A31" s="148"/>
      <c r="B31" s="136"/>
      <c r="C31" s="129" t="s">
        <v>0</v>
      </c>
      <c r="D31" s="26">
        <v>188714469</v>
      </c>
      <c r="E31" s="40" t="s">
        <v>29</v>
      </c>
      <c r="F31" s="27" t="s">
        <v>43</v>
      </c>
      <c r="G31" s="4">
        <v>1556.9</v>
      </c>
      <c r="H31" s="4"/>
      <c r="I31" s="4">
        <f>1323.8+180+305.4</f>
        <v>1809.1999999999998</v>
      </c>
      <c r="J31" s="4">
        <v>1630</v>
      </c>
      <c r="K31" s="4">
        <v>1635</v>
      </c>
      <c r="L31" s="28" t="s">
        <v>43</v>
      </c>
      <c r="M31" s="52"/>
      <c r="N31" s="53"/>
      <c r="O31" s="54"/>
      <c r="P31" s="55"/>
      <c r="Q31" s="55"/>
      <c r="R31" s="56"/>
      <c r="S31" s="78"/>
    </row>
    <row r="32" spans="1:19" x14ac:dyDescent="0.2">
      <c r="A32" s="148"/>
      <c r="B32" s="136"/>
      <c r="C32" s="129"/>
      <c r="D32" s="26">
        <v>188714469</v>
      </c>
      <c r="E32" s="40" t="s">
        <v>31</v>
      </c>
      <c r="F32" s="27" t="s">
        <v>43</v>
      </c>
      <c r="G32" s="4">
        <v>0</v>
      </c>
      <c r="H32" s="4"/>
      <c r="I32" s="4">
        <f>9.334+8.266</f>
        <v>17.600000000000001</v>
      </c>
      <c r="J32" s="4">
        <v>8.8000000000000007</v>
      </c>
      <c r="K32" s="4">
        <v>8.8000000000000007</v>
      </c>
      <c r="L32" s="28" t="s">
        <v>43</v>
      </c>
      <c r="M32" s="25"/>
      <c r="N32" s="41"/>
      <c r="O32" s="42"/>
      <c r="P32" s="43"/>
      <c r="Q32" s="43"/>
      <c r="R32" s="2"/>
      <c r="S32" s="78"/>
    </row>
    <row r="33" spans="1:19" x14ac:dyDescent="0.2">
      <c r="A33" s="148"/>
      <c r="B33" s="137"/>
      <c r="C33" s="129"/>
      <c r="D33" s="138" t="s">
        <v>57</v>
      </c>
      <c r="E33" s="138"/>
      <c r="F33" s="138"/>
      <c r="G33" s="11">
        <f>SUM(G31:G32)</f>
        <v>1556.9</v>
      </c>
      <c r="H33" s="11">
        <f>SUM(H31:H32)</f>
        <v>0</v>
      </c>
      <c r="I33" s="11">
        <f t="shared" ref="I33:K33" si="2">SUM(I31:I32)</f>
        <v>1826.7999999999997</v>
      </c>
      <c r="J33" s="11">
        <f t="shared" si="2"/>
        <v>1638.8</v>
      </c>
      <c r="K33" s="11">
        <f t="shared" si="2"/>
        <v>1643.8</v>
      </c>
      <c r="L33" s="9" t="s">
        <v>43</v>
      </c>
      <c r="M33" s="30" t="s">
        <v>43</v>
      </c>
      <c r="N33" s="30" t="s">
        <v>43</v>
      </c>
      <c r="O33" s="30" t="s">
        <v>43</v>
      </c>
      <c r="P33" s="30" t="s">
        <v>43</v>
      </c>
      <c r="Q33" s="30" t="s">
        <v>43</v>
      </c>
      <c r="R33" s="30" t="s">
        <v>43</v>
      </c>
      <c r="S33" s="91">
        <f>(I33-G33)/G33</f>
        <v>0.17335731260838821</v>
      </c>
    </row>
    <row r="34" spans="1:19" x14ac:dyDescent="0.2">
      <c r="A34" s="149"/>
      <c r="B34" s="44" t="s">
        <v>17</v>
      </c>
      <c r="C34" s="120" t="s">
        <v>2</v>
      </c>
      <c r="D34" s="121"/>
      <c r="E34" s="121"/>
      <c r="F34" s="121"/>
      <c r="G34" s="32">
        <f>G33</f>
        <v>1556.9</v>
      </c>
      <c r="H34" s="32">
        <f>H33</f>
        <v>0</v>
      </c>
      <c r="I34" s="32">
        <f t="shared" ref="I34:K34" si="3">I33</f>
        <v>1826.7999999999997</v>
      </c>
      <c r="J34" s="32">
        <f t="shared" si="3"/>
        <v>1638.8</v>
      </c>
      <c r="K34" s="32">
        <f t="shared" si="3"/>
        <v>1643.8</v>
      </c>
      <c r="L34" s="33" t="s">
        <v>43</v>
      </c>
      <c r="M34" s="34" t="s">
        <v>43</v>
      </c>
      <c r="N34" s="34" t="s">
        <v>43</v>
      </c>
      <c r="O34" s="34" t="s">
        <v>43</v>
      </c>
      <c r="P34" s="34" t="s">
        <v>43</v>
      </c>
      <c r="Q34" s="34" t="s">
        <v>43</v>
      </c>
      <c r="R34" s="34" t="s">
        <v>43</v>
      </c>
      <c r="S34" s="78"/>
    </row>
    <row r="35" spans="1:19" x14ac:dyDescent="0.2">
      <c r="A35" s="45" t="s">
        <v>0</v>
      </c>
      <c r="B35" s="133" t="s">
        <v>11</v>
      </c>
      <c r="C35" s="134"/>
      <c r="D35" s="134"/>
      <c r="E35" s="134"/>
      <c r="F35" s="134"/>
      <c r="G35" s="46">
        <f>G27+G34</f>
        <v>1905.2</v>
      </c>
      <c r="H35" s="46">
        <f t="shared" ref="H35:K35" si="4">H27+H34</f>
        <v>0</v>
      </c>
      <c r="I35" s="46">
        <f t="shared" si="4"/>
        <v>2151.2999999999997</v>
      </c>
      <c r="J35" s="46">
        <f t="shared" si="4"/>
        <v>2026.6999999999998</v>
      </c>
      <c r="K35" s="46">
        <f t="shared" si="4"/>
        <v>2070.5</v>
      </c>
      <c r="L35" s="47" t="s">
        <v>43</v>
      </c>
      <c r="M35" s="48" t="s">
        <v>43</v>
      </c>
      <c r="N35" s="48" t="s">
        <v>43</v>
      </c>
      <c r="O35" s="48" t="s">
        <v>43</v>
      </c>
      <c r="P35" s="48" t="s">
        <v>43</v>
      </c>
      <c r="Q35" s="48" t="s">
        <v>43</v>
      </c>
      <c r="R35" s="48" t="s">
        <v>43</v>
      </c>
      <c r="S35" s="78"/>
    </row>
    <row r="36" spans="1:19" x14ac:dyDescent="0.2">
      <c r="A36" s="131" t="s">
        <v>3</v>
      </c>
      <c r="B36" s="132"/>
      <c r="C36" s="132"/>
      <c r="D36" s="132"/>
      <c r="E36" s="132"/>
      <c r="F36" s="132"/>
      <c r="G36" s="49">
        <f>G35</f>
        <v>1905.2</v>
      </c>
      <c r="H36" s="49">
        <f t="shared" ref="H36:K36" si="5">H35</f>
        <v>0</v>
      </c>
      <c r="I36" s="49">
        <f t="shared" si="5"/>
        <v>2151.2999999999997</v>
      </c>
      <c r="J36" s="49">
        <f t="shared" si="5"/>
        <v>2026.6999999999998</v>
      </c>
      <c r="K36" s="49">
        <f t="shared" si="5"/>
        <v>2070.5</v>
      </c>
      <c r="L36" s="8" t="s">
        <v>43</v>
      </c>
      <c r="M36" s="50" t="s">
        <v>43</v>
      </c>
      <c r="N36" s="50" t="s">
        <v>43</v>
      </c>
      <c r="O36" s="50" t="s">
        <v>43</v>
      </c>
      <c r="P36" s="50" t="s">
        <v>43</v>
      </c>
      <c r="Q36" s="50" t="s">
        <v>43</v>
      </c>
      <c r="R36" s="50" t="s">
        <v>43</v>
      </c>
      <c r="S36" s="78"/>
    </row>
    <row r="37" spans="1:19" x14ac:dyDescent="0.2">
      <c r="A37" s="51" t="s">
        <v>67</v>
      </c>
    </row>
    <row r="38" spans="1:19" x14ac:dyDescent="0.2">
      <c r="A38" s="51" t="s">
        <v>70</v>
      </c>
    </row>
    <row r="39" spans="1:19" x14ac:dyDescent="0.2">
      <c r="A39" s="51" t="s">
        <v>68</v>
      </c>
    </row>
    <row r="40" spans="1:19" ht="13.5" thickBot="1" x14ac:dyDescent="0.25">
      <c r="A40" s="130" t="s">
        <v>5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</row>
    <row r="41" spans="1:19" ht="25.5" x14ac:dyDescent="0.2">
      <c r="A41" s="98" t="s">
        <v>6</v>
      </c>
      <c r="B41" s="99"/>
      <c r="C41" s="99"/>
      <c r="D41" s="5" t="s">
        <v>28</v>
      </c>
      <c r="E41" s="97" t="s">
        <v>29</v>
      </c>
      <c r="F41" s="97"/>
      <c r="G41" s="7">
        <f>G31</f>
        <v>1556.9</v>
      </c>
      <c r="H41" s="7">
        <f t="shared" ref="H41:K41" si="6">H31</f>
        <v>0</v>
      </c>
      <c r="I41" s="7">
        <f t="shared" si="6"/>
        <v>1809.1999999999998</v>
      </c>
      <c r="J41" s="7">
        <f t="shared" si="6"/>
        <v>1630</v>
      </c>
      <c r="K41" s="7">
        <f t="shared" si="6"/>
        <v>1635</v>
      </c>
    </row>
    <row r="42" spans="1:19" ht="38.25" hidden="1" x14ac:dyDescent="0.2">
      <c r="A42" s="100"/>
      <c r="B42" s="101"/>
      <c r="C42" s="101"/>
      <c r="D42" s="6" t="s">
        <v>62</v>
      </c>
      <c r="E42" s="96" t="s">
        <v>30</v>
      </c>
      <c r="F42" s="96"/>
      <c r="G42" s="9"/>
      <c r="H42" s="10"/>
      <c r="I42" s="10"/>
      <c r="J42" s="10"/>
      <c r="K42" s="10"/>
    </row>
    <row r="43" spans="1:19" ht="25.5" x14ac:dyDescent="0.2">
      <c r="A43" s="100"/>
      <c r="B43" s="101"/>
      <c r="C43" s="101"/>
      <c r="D43" s="6" t="s">
        <v>44</v>
      </c>
      <c r="E43" s="96" t="s">
        <v>31</v>
      </c>
      <c r="F43" s="96"/>
      <c r="G43" s="11">
        <f>G32</f>
        <v>0</v>
      </c>
      <c r="H43" s="11">
        <f t="shared" ref="H43:K43" si="7">H32</f>
        <v>0</v>
      </c>
      <c r="I43" s="11">
        <f t="shared" si="7"/>
        <v>17.600000000000001</v>
      </c>
      <c r="J43" s="11">
        <f t="shared" si="7"/>
        <v>8.8000000000000007</v>
      </c>
      <c r="K43" s="11">
        <f t="shared" si="7"/>
        <v>8.8000000000000007</v>
      </c>
    </row>
    <row r="44" spans="1:19" ht="25.5" hidden="1" x14ac:dyDescent="0.2">
      <c r="A44" s="100"/>
      <c r="B44" s="101"/>
      <c r="C44" s="101"/>
      <c r="D44" s="6" t="s">
        <v>32</v>
      </c>
      <c r="E44" s="96" t="s">
        <v>33</v>
      </c>
      <c r="F44" s="96"/>
      <c r="G44" s="11"/>
      <c r="H44" s="11"/>
      <c r="I44" s="10"/>
      <c r="J44" s="10"/>
      <c r="K44" s="10"/>
    </row>
    <row r="45" spans="1:19" ht="51" x14ac:dyDescent="0.2">
      <c r="A45" s="100"/>
      <c r="B45" s="101"/>
      <c r="C45" s="101"/>
      <c r="D45" s="6" t="s">
        <v>34</v>
      </c>
      <c r="E45" s="96" t="s">
        <v>35</v>
      </c>
      <c r="F45" s="96"/>
      <c r="G45" s="11">
        <f>G25</f>
        <v>348.3</v>
      </c>
      <c r="H45" s="11">
        <f t="shared" ref="H45:K45" si="8">H25</f>
        <v>0</v>
      </c>
      <c r="I45" s="11">
        <f t="shared" si="8"/>
        <v>324.5</v>
      </c>
      <c r="J45" s="11">
        <f t="shared" si="8"/>
        <v>387.9</v>
      </c>
      <c r="K45" s="11">
        <f t="shared" si="8"/>
        <v>426.7</v>
      </c>
    </row>
    <row r="46" spans="1:19" hidden="1" x14ac:dyDescent="0.2">
      <c r="A46" s="100"/>
      <c r="B46" s="101"/>
      <c r="C46" s="101"/>
      <c r="D46" s="6" t="s">
        <v>36</v>
      </c>
      <c r="E46" s="96" t="s">
        <v>37</v>
      </c>
      <c r="F46" s="96"/>
      <c r="G46" s="9"/>
      <c r="H46" s="10"/>
      <c r="I46" s="10"/>
      <c r="J46" s="10"/>
      <c r="K46" s="10"/>
    </row>
    <row r="47" spans="1:19" ht="25.5" hidden="1" x14ac:dyDescent="0.2">
      <c r="A47" s="100"/>
      <c r="B47" s="101"/>
      <c r="C47" s="101"/>
      <c r="D47" s="6" t="s">
        <v>38</v>
      </c>
      <c r="E47" s="96" t="s">
        <v>39</v>
      </c>
      <c r="F47" s="96"/>
      <c r="G47" s="9"/>
      <c r="H47" s="10"/>
      <c r="I47" s="10"/>
      <c r="J47" s="10"/>
      <c r="K47" s="10"/>
    </row>
    <row r="48" spans="1:19" ht="38.25" hidden="1" x14ac:dyDescent="0.2">
      <c r="A48" s="100"/>
      <c r="B48" s="101"/>
      <c r="C48" s="101"/>
      <c r="D48" s="6" t="s">
        <v>63</v>
      </c>
      <c r="E48" s="96" t="s">
        <v>40</v>
      </c>
      <c r="F48" s="96"/>
      <c r="G48" s="9"/>
      <c r="H48" s="10"/>
      <c r="I48" s="10"/>
      <c r="J48" s="10"/>
      <c r="K48" s="10"/>
    </row>
    <row r="49" spans="1:11" hidden="1" x14ac:dyDescent="0.2">
      <c r="A49" s="100"/>
      <c r="B49" s="101"/>
      <c r="C49" s="101"/>
      <c r="D49" s="6" t="s">
        <v>41</v>
      </c>
      <c r="E49" s="96" t="s">
        <v>42</v>
      </c>
      <c r="F49" s="96"/>
      <c r="G49" s="9"/>
      <c r="H49" s="10"/>
      <c r="I49" s="10"/>
      <c r="J49" s="10"/>
      <c r="K49" s="10"/>
    </row>
    <row r="50" spans="1:11" ht="13.5" thickBot="1" x14ac:dyDescent="0.25">
      <c r="A50" s="102" t="s">
        <v>3</v>
      </c>
      <c r="B50" s="103"/>
      <c r="C50" s="103"/>
      <c r="D50" s="103"/>
      <c r="E50" s="103"/>
      <c r="F50" s="103"/>
      <c r="G50" s="12">
        <f>SUM(G41:G49)</f>
        <v>1905.2</v>
      </c>
      <c r="H50" s="12">
        <f>SUM(H41:H49)</f>
        <v>0</v>
      </c>
      <c r="I50" s="12">
        <f t="shared" ref="I50:K50" si="9">SUM(I41:I49)</f>
        <v>2151.2999999999997</v>
      </c>
      <c r="J50" s="12">
        <f t="shared" si="9"/>
        <v>2026.6999999999998</v>
      </c>
      <c r="K50" s="12">
        <f t="shared" si="9"/>
        <v>2070.5</v>
      </c>
    </row>
    <row r="51" spans="1:11" x14ac:dyDescent="0.2">
      <c r="A51" s="104" t="s">
        <v>9</v>
      </c>
      <c r="B51" s="105"/>
      <c r="C51" s="105"/>
      <c r="D51" s="105"/>
      <c r="E51" s="105"/>
      <c r="F51" s="105"/>
      <c r="G51" s="13"/>
      <c r="H51" s="13"/>
      <c r="I51" s="13"/>
      <c r="J51" s="13"/>
      <c r="K51" s="13"/>
    </row>
    <row r="52" spans="1:11" x14ac:dyDescent="0.2">
      <c r="A52" s="106" t="s">
        <v>7</v>
      </c>
      <c r="B52" s="107"/>
      <c r="C52" s="107"/>
      <c r="D52" s="107"/>
      <c r="E52" s="107"/>
      <c r="F52" s="107"/>
      <c r="G52" s="14"/>
      <c r="H52" s="14"/>
      <c r="I52" s="14"/>
      <c r="J52" s="14"/>
      <c r="K52" s="14"/>
    </row>
    <row r="53" spans="1:11" ht="13.5" thickBot="1" x14ac:dyDescent="0.25">
      <c r="A53" s="94" t="s">
        <v>8</v>
      </c>
      <c r="B53" s="95"/>
      <c r="C53" s="95"/>
      <c r="D53" s="95"/>
      <c r="E53" s="95"/>
      <c r="F53" s="95"/>
      <c r="G53" s="15">
        <f>G26+G33</f>
        <v>1905.2</v>
      </c>
      <c r="H53" s="15">
        <f>H26+H33</f>
        <v>0</v>
      </c>
      <c r="I53" s="15">
        <f>I26+I33</f>
        <v>2151.2999999999997</v>
      </c>
      <c r="J53" s="15">
        <f>J26+J33</f>
        <v>2026.6999999999998</v>
      </c>
      <c r="K53" s="15">
        <f>K26+K33</f>
        <v>2070.5</v>
      </c>
    </row>
    <row r="54" spans="1:11" x14ac:dyDescent="0.2">
      <c r="F54" s="16"/>
      <c r="G54" s="16"/>
      <c r="H54" s="3"/>
      <c r="I54" s="3"/>
      <c r="J54" s="3"/>
      <c r="K54" s="3"/>
    </row>
    <row r="55" spans="1:11" hidden="1" x14ac:dyDescent="0.2">
      <c r="D55" s="1" t="s">
        <v>64</v>
      </c>
      <c r="F55" s="16"/>
      <c r="G55" s="17">
        <f>G50-G36</f>
        <v>0</v>
      </c>
      <c r="H55" s="17">
        <f t="shared" ref="H55:K55" si="10">H50-H36</f>
        <v>0</v>
      </c>
      <c r="I55" s="17">
        <f t="shared" si="10"/>
        <v>0</v>
      </c>
      <c r="J55" s="17">
        <f t="shared" si="10"/>
        <v>0</v>
      </c>
      <c r="K55" s="17">
        <f t="shared" si="10"/>
        <v>0</v>
      </c>
    </row>
    <row r="56" spans="1:11" hidden="1" x14ac:dyDescent="0.2">
      <c r="G56" s="75">
        <f>G52+G53-G36</f>
        <v>0</v>
      </c>
      <c r="H56" s="75">
        <f t="shared" ref="H56:K56" si="11">H52+H53-H36</f>
        <v>0</v>
      </c>
      <c r="I56" s="75">
        <f t="shared" si="11"/>
        <v>0</v>
      </c>
      <c r="J56" s="75">
        <f t="shared" si="11"/>
        <v>0</v>
      </c>
      <c r="K56" s="75">
        <f t="shared" si="11"/>
        <v>0</v>
      </c>
    </row>
  </sheetData>
  <mergeCells count="56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0:K40"/>
    <mergeCell ref="A36:F36"/>
    <mergeCell ref="B35:F35"/>
    <mergeCell ref="B29:B33"/>
    <mergeCell ref="C31:C33"/>
    <mergeCell ref="D33:F33"/>
    <mergeCell ref="D29:E30"/>
    <mergeCell ref="C29:C30"/>
    <mergeCell ref="F29:F30"/>
    <mergeCell ref="A15:A34"/>
    <mergeCell ref="B16:B26"/>
    <mergeCell ref="F16:F24"/>
    <mergeCell ref="D16:E24"/>
    <mergeCell ref="C34:F34"/>
    <mergeCell ref="L29:L30"/>
    <mergeCell ref="G29:K30"/>
    <mergeCell ref="C15:E15"/>
    <mergeCell ref="C28:E28"/>
    <mergeCell ref="G16:K24"/>
    <mergeCell ref="C27:F27"/>
    <mergeCell ref="D26:F26"/>
    <mergeCell ref="L16:L24"/>
    <mergeCell ref="C16:C24"/>
    <mergeCell ref="C25:C26"/>
    <mergeCell ref="A53:F53"/>
    <mergeCell ref="E44:F44"/>
    <mergeCell ref="E43:F43"/>
    <mergeCell ref="E42:F42"/>
    <mergeCell ref="E41:F41"/>
    <mergeCell ref="E49:F49"/>
    <mergeCell ref="E48:F48"/>
    <mergeCell ref="E47:F47"/>
    <mergeCell ref="E46:F46"/>
    <mergeCell ref="E45:F45"/>
    <mergeCell ref="A41:C49"/>
    <mergeCell ref="A50:F50"/>
    <mergeCell ref="A51:F51"/>
    <mergeCell ref="A52:F5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3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97</v>
      </c>
    </row>
    <row r="2" spans="1:13" x14ac:dyDescent="0.2">
      <c r="G2" s="1" t="s">
        <v>106</v>
      </c>
    </row>
    <row r="3" spans="1:13" x14ac:dyDescent="0.2">
      <c r="G3" s="1" t="s">
        <v>107</v>
      </c>
    </row>
    <row r="4" spans="1:13" x14ac:dyDescent="0.2">
      <c r="G4" s="1" t="s">
        <v>108</v>
      </c>
    </row>
    <row r="5" spans="1:13" ht="25.5" x14ac:dyDescent="0.2">
      <c r="G5" s="93" t="s">
        <v>109</v>
      </c>
    </row>
    <row r="6" spans="1:13" x14ac:dyDescent="0.2">
      <c r="C6" s="92"/>
      <c r="D6" s="92"/>
      <c r="E6" s="92"/>
      <c r="F6" s="92"/>
      <c r="G6" s="92" t="s">
        <v>104</v>
      </c>
    </row>
    <row r="7" spans="1:13" x14ac:dyDescent="0.2">
      <c r="A7" s="62"/>
      <c r="B7" s="63"/>
      <c r="C7" s="92"/>
      <c r="D7" s="92"/>
      <c r="E7" s="92"/>
      <c r="F7" s="92"/>
      <c r="G7" s="92" t="s">
        <v>12</v>
      </c>
    </row>
    <row r="8" spans="1:13" x14ac:dyDescent="0.2">
      <c r="A8" s="62"/>
      <c r="B8" s="63"/>
      <c r="C8" s="92"/>
      <c r="D8" s="92"/>
      <c r="E8" s="92"/>
      <c r="F8" s="92"/>
      <c r="G8" s="92" t="s">
        <v>99</v>
      </c>
    </row>
    <row r="9" spans="1:13" x14ac:dyDescent="0.2">
      <c r="A9" s="62"/>
      <c r="B9" s="63"/>
      <c r="C9" s="63"/>
      <c r="D9" s="63"/>
      <c r="E9" s="63"/>
      <c r="F9" s="64"/>
    </row>
    <row r="10" spans="1:13" ht="34.5" customHeight="1" x14ac:dyDescent="0.2">
      <c r="A10" s="167" t="s">
        <v>96</v>
      </c>
      <c r="B10" s="167"/>
      <c r="C10" s="167"/>
      <c r="D10" s="167"/>
      <c r="E10" s="167"/>
      <c r="F10" s="167"/>
      <c r="G10" s="167"/>
      <c r="H10" s="65"/>
      <c r="I10" s="65"/>
      <c r="J10" s="65"/>
      <c r="K10" s="65"/>
      <c r="L10" s="65"/>
      <c r="M10" s="65"/>
    </row>
    <row r="11" spans="1:13" ht="30.75" customHeight="1" x14ac:dyDescent="0.2">
      <c r="A11" s="166" t="s">
        <v>10</v>
      </c>
      <c r="B11" s="166" t="s">
        <v>91</v>
      </c>
      <c r="C11" s="166"/>
      <c r="D11" s="166" t="s">
        <v>92</v>
      </c>
      <c r="E11" s="166"/>
      <c r="F11" s="166"/>
      <c r="G11" s="166" t="s">
        <v>93</v>
      </c>
    </row>
    <row r="12" spans="1:13" ht="30.75" customHeight="1" x14ac:dyDescent="0.2">
      <c r="A12" s="166"/>
      <c r="B12" s="84" t="s">
        <v>1</v>
      </c>
      <c r="C12" s="84" t="s">
        <v>4</v>
      </c>
      <c r="D12" s="85">
        <v>2024</v>
      </c>
      <c r="E12" s="85">
        <v>2025</v>
      </c>
      <c r="F12" s="85">
        <v>2026</v>
      </c>
      <c r="G12" s="166"/>
    </row>
    <row r="13" spans="1:13" ht="15" x14ac:dyDescent="0.25">
      <c r="A13" s="86">
        <v>1</v>
      </c>
      <c r="B13" s="87">
        <v>2</v>
      </c>
      <c r="C13" s="87">
        <v>3</v>
      </c>
      <c r="D13" s="87">
        <v>4</v>
      </c>
      <c r="E13" s="87">
        <v>5</v>
      </c>
      <c r="F13" s="87">
        <v>6</v>
      </c>
      <c r="G13" s="86">
        <v>7</v>
      </c>
    </row>
    <row r="14" spans="1:13" ht="30" customHeight="1" x14ac:dyDescent="0.2">
      <c r="A14" s="66" t="s">
        <v>65</v>
      </c>
      <c r="B14" s="174" t="str">
        <f>'005 pr. asignavimai'!C15</f>
        <v>Sumažinti taršą ir jos poveikį aplinkai, kompensuoti aplinkai padarytą žalą bei sukurti subalansuotą ir sveiką aplinką savivaldybės teritorijoje</v>
      </c>
      <c r="C14" s="175"/>
      <c r="D14" s="175"/>
      <c r="E14" s="175"/>
      <c r="F14" s="175"/>
      <c r="G14" s="171" t="s">
        <v>94</v>
      </c>
    </row>
    <row r="15" spans="1:13" ht="30" x14ac:dyDescent="0.2">
      <c r="A15" s="67" t="str">
        <f>'005 pr. asignavimai'!M15</f>
        <v>R-005-01-01-01</v>
      </c>
      <c r="B15" s="68" t="str">
        <f>'005 pr. asignavimai'!N15</f>
        <v xml:space="preserve">Patenkintų paraiškų, pateiktų specialiosios aplinkos apsaugos rėmimo programos priemonėms įgyvendinti, dalis nuo pateiktų skaičiaus </v>
      </c>
      <c r="C15" s="67" t="str">
        <f>'005 pr. asignavimai'!O15</f>
        <v>proc.</v>
      </c>
      <c r="D15" s="67">
        <f>'005 pr. asignavimai'!P15</f>
        <v>60</v>
      </c>
      <c r="E15" s="67">
        <f>'005 pr. asignavimai'!Q15</f>
        <v>70</v>
      </c>
      <c r="F15" s="88">
        <f>'005 pr. asignavimai'!R15</f>
        <v>80</v>
      </c>
      <c r="G15" s="171"/>
    </row>
    <row r="16" spans="1:13" ht="15" customHeight="1" x14ac:dyDescent="0.2">
      <c r="A16" s="69" t="s">
        <v>71</v>
      </c>
      <c r="B16" s="178" t="str">
        <f>'005 pr. asignavimai'!D16</f>
        <v>Specialiosios aplinkos apsaugos rėmimo programos vykdymas</v>
      </c>
      <c r="C16" s="178"/>
      <c r="D16" s="178"/>
      <c r="E16" s="178"/>
      <c r="F16" s="178"/>
      <c r="G16" s="168" t="s">
        <v>43</v>
      </c>
    </row>
    <row r="17" spans="1:7" ht="15" x14ac:dyDescent="0.2">
      <c r="A17" s="70" t="str">
        <f>'005 pr. asignavimai'!M16</f>
        <v>V-005-01-01-01-01</v>
      </c>
      <c r="B17" s="71" t="str">
        <f>'005 pr. asignavimai'!N16</f>
        <v>Įvykdytų visuomenės sveikatos rėmimo specialiosios programos projektų skaičius</v>
      </c>
      <c r="C17" s="70" t="str">
        <f>'005 pr. asignavimai'!O16</f>
        <v>vnt.</v>
      </c>
      <c r="D17" s="70">
        <f>'005 pr. asignavimai'!P16</f>
        <v>10</v>
      </c>
      <c r="E17" s="70">
        <f>'005 pr. asignavimai'!Q16</f>
        <v>10</v>
      </c>
      <c r="F17" s="89">
        <f>'005 pr. asignavimai'!R16</f>
        <v>10</v>
      </c>
      <c r="G17" s="169"/>
    </row>
    <row r="18" spans="1:7" ht="30" x14ac:dyDescent="0.2">
      <c r="A18" s="70" t="str">
        <f>'005 pr. asignavimai'!M17</f>
        <v>V-005-01-01-01-02</v>
      </c>
      <c r="B18" s="71" t="str">
        <f>'005 pr. asignavimai'!N17</f>
        <v>Įvykdytų projektų skaičius, kurių  metu įdiegtos prevencinės priemonės apsaugai nuo medžiojamųjų gyvūnų daromos žalos</v>
      </c>
      <c r="C18" s="70" t="str">
        <f>'005 pr. asignavimai'!O17</f>
        <v>vnt.</v>
      </c>
      <c r="D18" s="70">
        <f>'005 pr. asignavimai'!P17</f>
        <v>15</v>
      </c>
      <c r="E18" s="70">
        <f>'005 pr. asignavimai'!Q17</f>
        <v>15</v>
      </c>
      <c r="F18" s="89">
        <f>'005 pr. asignavimai'!R17</f>
        <v>15</v>
      </c>
      <c r="G18" s="169"/>
    </row>
    <row r="19" spans="1:7" ht="30" x14ac:dyDescent="0.2">
      <c r="A19" s="70" t="str">
        <f>'005 pr. asignavimai'!M18</f>
        <v>V-005-01-01-01-03</v>
      </c>
      <c r="B19" s="71" t="str">
        <f>'005 pr. asignavimai'!N18</f>
        <v>Ūkios subjektų skaičius, kuriems skirta kompensacija individualių buitinių nuotekų valymo įrenginių įsigijimui ir įrengimui</v>
      </c>
      <c r="C19" s="70" t="str">
        <f>'005 pr. asignavimai'!O18</f>
        <v>vnt.</v>
      </c>
      <c r="D19" s="70">
        <f>'005 pr. asignavimai'!P18</f>
        <v>5</v>
      </c>
      <c r="E19" s="70">
        <f>'005 pr. asignavimai'!Q18</f>
        <v>5</v>
      </c>
      <c r="F19" s="89">
        <f>'005 pr. asignavimai'!R18</f>
        <v>5</v>
      </c>
      <c r="G19" s="169"/>
    </row>
    <row r="20" spans="1:7" ht="15" x14ac:dyDescent="0.2">
      <c r="A20" s="70" t="str">
        <f>'005 pr. asignavimai'!M19</f>
        <v>V-005-01-01-01-04</v>
      </c>
      <c r="B20" s="71" t="str">
        <f>'005 pr. asignavimai'!N19</f>
        <v>Išnaikintų invazinės rūšies augalų - Sosnovskio barščių  kiekis (plotas)</v>
      </c>
      <c r="C20" s="70" t="str">
        <f>'005 pr. asignavimai'!O19</f>
        <v>ha</v>
      </c>
      <c r="D20" s="70">
        <f>'005 pr. asignavimai'!P19</f>
        <v>2</v>
      </c>
      <c r="E20" s="70">
        <f>'005 pr. asignavimai'!Q19</f>
        <v>2</v>
      </c>
      <c r="F20" s="89">
        <f>'005 pr. asignavimai'!R19</f>
        <v>2</v>
      </c>
      <c r="G20" s="169"/>
    </row>
    <row r="21" spans="1:7" ht="30" x14ac:dyDescent="0.2">
      <c r="A21" s="70" t="str">
        <f>'005 pr. asignavimai'!M20</f>
        <v>V-005-01-01-01-05</v>
      </c>
      <c r="B21" s="71" t="str">
        <f>'005 pr. asignavimai'!N20</f>
        <v>Surinktas ir sutvarkytas atliekų, kurių turėtojo nustatyti neįmanoma arba kuris neegzistuoja, kiekis</v>
      </c>
      <c r="C21" s="70" t="str">
        <f>'005 pr. asignavimai'!O20</f>
        <v>t.</v>
      </c>
      <c r="D21" s="70">
        <f>'005 pr. asignavimai'!P20</f>
        <v>30</v>
      </c>
      <c r="E21" s="70">
        <f>'005 pr. asignavimai'!Q20</f>
        <v>30</v>
      </c>
      <c r="F21" s="89">
        <f>'005 pr. asignavimai'!R20</f>
        <v>30</v>
      </c>
      <c r="G21" s="169"/>
    </row>
    <row r="22" spans="1:7" ht="15" x14ac:dyDescent="0.2">
      <c r="A22" s="70" t="str">
        <f>'005 pr. asignavimai'!M21</f>
        <v>V-005-01-01-01-06</v>
      </c>
      <c r="B22" s="71" t="str">
        <f>'005 pr. asignavimai'!N21</f>
        <v>Įvykdytų visuomenės švietimo ir mokymo aplinkosaugos klausimais projektų skaičius</v>
      </c>
      <c r="C22" s="70" t="str">
        <f>'005 pr. asignavimai'!O21</f>
        <v>vnt.</v>
      </c>
      <c r="D22" s="70">
        <f>'005 pr. asignavimai'!P21</f>
        <v>5</v>
      </c>
      <c r="E22" s="70">
        <f>'005 pr. asignavimai'!Q21</f>
        <v>5</v>
      </c>
      <c r="F22" s="89">
        <f>'005 pr. asignavimai'!R21</f>
        <v>5</v>
      </c>
      <c r="G22" s="169"/>
    </row>
    <row r="23" spans="1:7" ht="15" x14ac:dyDescent="0.2">
      <c r="A23" s="70" t="str">
        <f>'005 pr. asignavimai'!M22</f>
        <v>V-005-01-01-01-07</v>
      </c>
      <c r="B23" s="71" t="str">
        <f>'005 pr. asignavimai'!N22</f>
        <v>Maudymosi vietų skaičius, kuriuose vykdomi vandens ir smėlio kokybės tyrimai</v>
      </c>
      <c r="C23" s="70" t="str">
        <f>'005 pr. asignavimai'!O22</f>
        <v>vnt.</v>
      </c>
      <c r="D23" s="70">
        <f>'005 pr. asignavimai'!P22</f>
        <v>20</v>
      </c>
      <c r="E23" s="70">
        <f>'005 pr. asignavimai'!Q22</f>
        <v>20</v>
      </c>
      <c r="F23" s="89">
        <f>'005 pr. asignavimai'!R22</f>
        <v>20</v>
      </c>
      <c r="G23" s="169"/>
    </row>
    <row r="24" spans="1:7" ht="15" x14ac:dyDescent="0.2">
      <c r="A24" s="70" t="str">
        <f>'005 pr. asignavimai'!M23</f>
        <v>V-005-01-01-01-08</v>
      </c>
      <c r="B24" s="71" t="str">
        <f>'005 pr. asignavimai'!N23</f>
        <v>Želdinių ekspertizės ir arboristinio įvertinimo parengtų ataskaitų skaičius</v>
      </c>
      <c r="C24" s="70" t="str">
        <f>'005 pr. asignavimai'!O23</f>
        <v>vnt.</v>
      </c>
      <c r="D24" s="70">
        <f>'005 pr. asignavimai'!P23</f>
        <v>5</v>
      </c>
      <c r="E24" s="70">
        <f>'005 pr. asignavimai'!Q23</f>
        <v>5</v>
      </c>
      <c r="F24" s="89">
        <f>'005 pr. asignavimai'!R23</f>
        <v>5</v>
      </c>
      <c r="G24" s="169"/>
    </row>
    <row r="25" spans="1:7" ht="15" x14ac:dyDescent="0.2">
      <c r="A25" s="70" t="str">
        <f>'005 pr. asignavimai'!M24</f>
        <v>V-005-01-01-01-09</v>
      </c>
      <c r="B25" s="71" t="str">
        <f>'005 pr. asignavimai'!N24</f>
        <v>Įveistų naujų želdinių skaičius</v>
      </c>
      <c r="C25" s="70" t="str">
        <f>'005 pr. asignavimai'!O24</f>
        <v>vnt.</v>
      </c>
      <c r="D25" s="70">
        <f>'005 pr. asignavimai'!P24</f>
        <v>50</v>
      </c>
      <c r="E25" s="70">
        <f>'005 pr. asignavimai'!Q24</f>
        <v>50</v>
      </c>
      <c r="F25" s="89">
        <f>'005 pr. asignavimai'!R24</f>
        <v>50</v>
      </c>
      <c r="G25" s="170"/>
    </row>
    <row r="26" spans="1:7" ht="31.5" customHeight="1" x14ac:dyDescent="0.2">
      <c r="A26" s="66" t="s">
        <v>86</v>
      </c>
      <c r="B26" s="176" t="str">
        <f>'005 pr. asignavimai'!C28</f>
        <v xml:space="preserve">Organizuoti komunalinių atliekų, antrinių žaliavų, pavojingų atliekų, žaliųjų ir stambiagabaričių atliekų surinkimą ir tvarkymą </v>
      </c>
      <c r="C26" s="177"/>
      <c r="D26" s="177"/>
      <c r="E26" s="177"/>
      <c r="F26" s="177"/>
      <c r="G26" s="172" t="s">
        <v>95</v>
      </c>
    </row>
    <row r="27" spans="1:7" ht="15" x14ac:dyDescent="0.2">
      <c r="A27" s="72" t="str">
        <f>'005 pr. asignavimai'!M28</f>
        <v>R-005-01-02-01</v>
      </c>
      <c r="B27" s="73" t="str">
        <f>'005 pr. asignavimai'!N28</f>
        <v>Sutvarkytų atliekų dalis</v>
      </c>
      <c r="C27" s="72" t="str">
        <f>'005 pr. asignavimai'!O28</f>
        <v>proc.</v>
      </c>
      <c r="D27" s="72">
        <f>'005 pr. asignavimai'!P28</f>
        <v>100</v>
      </c>
      <c r="E27" s="72">
        <f>'005 pr. asignavimai'!Q28</f>
        <v>100</v>
      </c>
      <c r="F27" s="90">
        <f>'005 pr. asignavimai'!R28</f>
        <v>100</v>
      </c>
      <c r="G27" s="173"/>
    </row>
    <row r="28" spans="1:7" ht="15" x14ac:dyDescent="0.2">
      <c r="A28" s="74" t="s">
        <v>72</v>
      </c>
      <c r="B28" s="164" t="str">
        <f>'005 pr. asignavimai'!D29</f>
        <v>Komunalinių atliekų surinkimui ir tvarkymui</v>
      </c>
      <c r="C28" s="165"/>
      <c r="D28" s="165"/>
      <c r="E28" s="165"/>
      <c r="F28" s="165"/>
      <c r="G28" s="168" t="s">
        <v>43</v>
      </c>
    </row>
    <row r="29" spans="1:7" ht="15" x14ac:dyDescent="0.2">
      <c r="A29" s="70" t="str">
        <f>'005 pr. asignavimai'!M29</f>
        <v>V-005-01-02-01-01</v>
      </c>
      <c r="B29" s="71" t="str">
        <f>'005 pr. asignavimai'!N29</f>
        <v>Surinktas ir sutvarkytas mišrių komunalinių atliekų kiekis</v>
      </c>
      <c r="C29" s="70" t="str">
        <f>'005 pr. asignavimai'!O29</f>
        <v>t</v>
      </c>
      <c r="D29" s="70">
        <f>'005 pr. asignavimai'!P29</f>
        <v>7000</v>
      </c>
      <c r="E29" s="70">
        <f>'005 pr. asignavimai'!Q29</f>
        <v>7000</v>
      </c>
      <c r="F29" s="89">
        <f>'005 pr. asignavimai'!R29</f>
        <v>7000</v>
      </c>
      <c r="G29" s="169"/>
    </row>
    <row r="30" spans="1:7" ht="30" x14ac:dyDescent="0.2">
      <c r="A30" s="70" t="str">
        <f>'005 pr. asignavimai'!M30</f>
        <v>V-005-01-02-01-02 (VB)</v>
      </c>
      <c r="B30" s="71" t="str">
        <f>'005 pr. asignavimai'!N30</f>
        <v>Surinktas ir sutvarkytas naudotų padangų, kurių turėtojo nustatyti neįmanoma arba kuris neegzistuoja, kiekis</v>
      </c>
      <c r="C30" s="70" t="str">
        <f>'005 pr. asignavimai'!O30</f>
        <v>t</v>
      </c>
      <c r="D30" s="70">
        <f>'005 pr. asignavimai'!P30</f>
        <v>40</v>
      </c>
      <c r="E30" s="70">
        <f>'005 pr. asignavimai'!Q30</f>
        <v>40</v>
      </c>
      <c r="F30" s="89">
        <f>'005 pr. asignavimai'!R30</f>
        <v>40</v>
      </c>
      <c r="G30" s="170"/>
    </row>
  </sheetData>
  <mergeCells count="13">
    <mergeCell ref="B28:F28"/>
    <mergeCell ref="B11:C11"/>
    <mergeCell ref="A10:G10"/>
    <mergeCell ref="G28:G30"/>
    <mergeCell ref="G11:G12"/>
    <mergeCell ref="G14:G15"/>
    <mergeCell ref="G16:G25"/>
    <mergeCell ref="G26:G27"/>
    <mergeCell ref="A11:A12"/>
    <mergeCell ref="B14:F14"/>
    <mergeCell ref="B26:F26"/>
    <mergeCell ref="B16:F1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2024-12-19T12:31:54Z</dcterms:modified>
</cp:coreProperties>
</file>