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onika.dambrauskiene\Desktop\2012-2024 biudzetai\2025\Naujas aplankas\po kalbininkės pataisymų\Viešinimui\Ekonomikos komitetui keista\TARYBAI\"/>
    </mc:Choice>
  </mc:AlternateContent>
  <bookViews>
    <workbookView xWindow="0" yWindow="0" windowWidth="17835" windowHeight="8790"/>
  </bookViews>
  <sheets>
    <sheet name="pajamos (1)" sheetId="44" r:id="rId1"/>
    <sheet name=" imokos(2)" sheetId="12" r:id="rId2"/>
    <sheet name="savivaldybės funkcijos(3)" sheetId="36" r:id="rId3"/>
    <sheet name="v-f (4)" sheetId="37" r:id="rId4"/>
    <sheet name="ugd_reikmems(5)" sheetId="39" r:id="rId5"/>
    <sheet name="kt_ dotacijos (6)" sheetId="45" r:id="rId6"/>
    <sheet name="biud_ist_pajamos (7)" sheetId="33" r:id="rId7"/>
    <sheet name="likutis (8)" sheetId="29" r:id="rId8"/>
    <sheet name="programos(9)" sheetId="6" r:id="rId9"/>
  </sheets>
  <definedNames>
    <definedName name="_xlnm.Print_Area" localSheetId="4">'ugd_reikmems(5)'!$A$1:$F$28</definedName>
    <definedName name="_xlnm.Print_Titles" localSheetId="1">' imokos(2)'!$8:$8</definedName>
    <definedName name="_xlnm.Print_Titles" localSheetId="6">'biud_ist_pajamos (7)'!$8:$8</definedName>
    <definedName name="_xlnm.Print_Titles" localSheetId="5">'kt_ dotacijos (6)'!$8:$8</definedName>
    <definedName name="_xlnm.Print_Titles" localSheetId="7">'likutis (8)'!$8:$8</definedName>
    <definedName name="_xlnm.Print_Titles" localSheetId="0">'pajamos (1)'!$7:$7</definedName>
    <definedName name="_xlnm.Print_Titles" localSheetId="2">'savivaldybės funkcijos(3)'!$8:$8</definedName>
    <definedName name="_xlnm.Print_Titles" localSheetId="4">'ugd_reikmems(5)'!$8:$8</definedName>
    <definedName name="_xlnm.Print_Titles" localSheetId="3">'v-f (4)'!$8:$8</definedName>
  </definedNames>
  <calcPr calcId="162913"/>
</workbook>
</file>

<file path=xl/calcChain.xml><?xml version="1.0" encoding="utf-8"?>
<calcChain xmlns="http://schemas.openxmlformats.org/spreadsheetml/2006/main">
  <c r="C15" i="44" l="1"/>
  <c r="E42" i="45" l="1"/>
  <c r="E41" i="45"/>
  <c r="E40" i="45"/>
  <c r="E39" i="45"/>
  <c r="E38" i="45"/>
  <c r="E37" i="45"/>
  <c r="E43" i="45" l="1"/>
  <c r="C76" i="44"/>
  <c r="E121" i="36" l="1"/>
  <c r="E120" i="36"/>
  <c r="E119" i="36"/>
  <c r="E118" i="36"/>
  <c r="E117" i="36"/>
  <c r="E116" i="36"/>
  <c r="E115" i="36"/>
  <c r="E114" i="36"/>
  <c r="E28" i="39" l="1"/>
  <c r="E35" i="37" l="1"/>
  <c r="E34" i="37"/>
  <c r="E33" i="37"/>
  <c r="E36" i="37" l="1"/>
  <c r="E123" i="36"/>
  <c r="D18" i="6" s="1"/>
  <c r="E49" i="36"/>
  <c r="E122" i="36" l="1"/>
  <c r="E124" i="36" s="1"/>
  <c r="E27" i="29"/>
  <c r="D10" i="6" s="1"/>
  <c r="E42" i="33" l="1"/>
  <c r="E32" i="29" l="1"/>
  <c r="E30" i="29" l="1"/>
  <c r="D13" i="6" s="1"/>
  <c r="E26" i="29"/>
  <c r="D9" i="6" s="1"/>
  <c r="C16" i="12" l="1"/>
  <c r="E31" i="29" l="1"/>
  <c r="E29" i="29" l="1"/>
  <c r="E45" i="33"/>
  <c r="D15" i="6" s="1"/>
  <c r="E44" i="33"/>
  <c r="D14" i="6" s="1"/>
  <c r="E43" i="33"/>
  <c r="D12" i="6" l="1"/>
  <c r="E28" i="29"/>
  <c r="D11" i="6" s="1"/>
  <c r="E33" i="29" l="1"/>
  <c r="E34" i="29" l="1"/>
  <c r="E41" i="12"/>
  <c r="D41" i="12"/>
  <c r="C9" i="12"/>
  <c r="C10" i="12"/>
  <c r="C11" i="12"/>
  <c r="C12" i="12"/>
  <c r="C13" i="12"/>
  <c r="C14" i="12"/>
  <c r="C15" i="12"/>
  <c r="C17" i="12"/>
  <c r="C18" i="12"/>
  <c r="C19" i="12"/>
  <c r="C20" i="12"/>
  <c r="C21" i="12"/>
  <c r="C22" i="12"/>
  <c r="C23" i="12"/>
  <c r="C24" i="12"/>
  <c r="C25" i="12"/>
  <c r="C26" i="12"/>
  <c r="C27" i="12"/>
  <c r="C28" i="12"/>
  <c r="C33" i="12"/>
  <c r="C34" i="12"/>
  <c r="C35" i="12"/>
  <c r="C36" i="12"/>
  <c r="C37" i="12"/>
  <c r="C38" i="12"/>
  <c r="C39" i="12"/>
  <c r="C40" i="12"/>
  <c r="E46" i="33" l="1"/>
  <c r="D16" i="6" s="1"/>
  <c r="E47" i="33" l="1"/>
  <c r="C41" i="12"/>
  <c r="F41" i="12" l="1"/>
  <c r="D17" i="6" l="1"/>
  <c r="D19" i="6" l="1"/>
</calcChain>
</file>

<file path=xl/sharedStrings.xml><?xml version="1.0" encoding="utf-8"?>
<sst xmlns="http://schemas.openxmlformats.org/spreadsheetml/2006/main" count="771" uniqueCount="461">
  <si>
    <t>Eil.   Nr.</t>
  </si>
  <si>
    <t>Iš viso</t>
  </si>
  <si>
    <t>Savivaldybės administracija</t>
  </si>
  <si>
    <t>„Ryto“ pagrindinė mokykla</t>
  </si>
  <si>
    <t>„Saulės“  gimnazija</t>
  </si>
  <si>
    <t>Platelių meno mokykla</t>
  </si>
  <si>
    <t>Žemaičių dailės muziejus</t>
  </si>
  <si>
    <t>Plungės rajono savivaldybės kultūros centras</t>
  </si>
  <si>
    <t>Žemaičių Kalvarijos kultūros centras</t>
  </si>
  <si>
    <t>IŠ VISO:</t>
  </si>
  <si>
    <t xml:space="preserve">Programos pavadinimas </t>
  </si>
  <si>
    <t>Lopšelis-darželis „Nykštukas“</t>
  </si>
  <si>
    <t>Lopšelis-darželis „Pasaka“</t>
  </si>
  <si>
    <t>Lopšelis-darželis „Raudonkepuraitė“</t>
  </si>
  <si>
    <t>Lopšelis-darželis „Rūtelė“</t>
  </si>
  <si>
    <t>Lopšelis-darželis „Saulutė“</t>
  </si>
  <si>
    <t>Lopšelis-darželis „Vyturėlis“</t>
  </si>
  <si>
    <t>Programos kodas</t>
  </si>
  <si>
    <t>Teritorijų planavimo programa</t>
  </si>
  <si>
    <t>Kulių kultūros centras</t>
  </si>
  <si>
    <t>Įstaigos pavadinimas</t>
  </si>
  <si>
    <t>Socialinių paslaugų centras</t>
  </si>
  <si>
    <t>Eil.Nr.</t>
  </si>
  <si>
    <t>Pajamų pavadinimas</t>
  </si>
  <si>
    <t>Paveldimo turto mokestis</t>
  </si>
  <si>
    <t>IŠ VISO</t>
  </si>
  <si>
    <t>Mokesčiai už aplinkos teršimą</t>
  </si>
  <si>
    <t>socialinėms išmokoms ir kompensacijoms skaičiuoti ir mokėti</t>
  </si>
  <si>
    <t>Ekonominės ir projektinės veiklos programa</t>
  </si>
  <si>
    <t>Šateikių kultūros centras</t>
  </si>
  <si>
    <t>Plungės priešgaisrinės apsaugos tarnyba</t>
  </si>
  <si>
    <t xml:space="preserve">Žemaičių dailės muziejus </t>
  </si>
  <si>
    <t xml:space="preserve"> </t>
  </si>
  <si>
    <t xml:space="preserve">socialinei paramai mokiniams </t>
  </si>
  <si>
    <t>Kitos neišvardytos pajamos</t>
  </si>
  <si>
    <t>Žlibinų kultūros centras</t>
  </si>
  <si>
    <t>Įmokos už išlaikymą švietimo, socialinės apsaugos ir kitose įstaigose</t>
  </si>
  <si>
    <t>Kiti mokesčiai už valstybinius gamtos išteklius</t>
  </si>
  <si>
    <t xml:space="preserve">Asignavimų valdytojo pavadinimas </t>
  </si>
  <si>
    <t>Priemonės pavadinimas</t>
  </si>
  <si>
    <t>Socialiai saugios ir sveikos aplinkos kūrimo programa</t>
  </si>
  <si>
    <t>Savivaldybės veiklos valdymo programa</t>
  </si>
  <si>
    <t>Infrastruktūros objektų priežiūros ir ūkinių subjektų rėmimo programa</t>
  </si>
  <si>
    <t>Savivaldybės administracija (seniūnijos)</t>
  </si>
  <si>
    <t>priešgaisrinei saugai</t>
  </si>
  <si>
    <t>civilinei saugai</t>
  </si>
  <si>
    <t>gyvenamosios vietos deklaravimo duomenų ir gyvenamosios vietos neturinčių asmenų apskaitos duomenims tvarkyti</t>
  </si>
  <si>
    <t>žemės ūkio funkcijoms atlikti</t>
  </si>
  <si>
    <t>valstybės garantuojamai pirminei teisinei pagalbai teikti</t>
  </si>
  <si>
    <t>civilinės būklės aktams registruoti</t>
  </si>
  <si>
    <t>Eil. Nr.</t>
  </si>
  <si>
    <t>jaunimo teisių apsaugai</t>
  </si>
  <si>
    <t>Senamiesčio mokykla</t>
  </si>
  <si>
    <t>visuomenės sveikatos priežiūros funkcijoms vykdyti</t>
  </si>
  <si>
    <t>Specialiojo ugdymo centras</t>
  </si>
  <si>
    <t xml:space="preserve">Specialiojo ugdymo centras </t>
  </si>
  <si>
    <t>Savivaldybės Kontrolės ir audito tarnyba</t>
  </si>
  <si>
    <t xml:space="preserve">Fizinių asmenų žemės mokestis </t>
  </si>
  <si>
    <t xml:space="preserve">Juridinių asmenų žemės mokestis </t>
  </si>
  <si>
    <t>Plungės krizių centras</t>
  </si>
  <si>
    <t xml:space="preserve">              IŠ VISO:</t>
  </si>
  <si>
    <t>tūkst. Eur</t>
  </si>
  <si>
    <t xml:space="preserve">IŠ VISO ASIGNAVIMŲ </t>
  </si>
  <si>
    <t>Gyventojų pajamų mokestis</t>
  </si>
  <si>
    <t>neveiksnių asmenų būklės peržiūrėjimui užtikrinti</t>
  </si>
  <si>
    <t>Dotacijos:</t>
  </si>
  <si>
    <t>iš jų: paskolų grąžinimas</t>
  </si>
  <si>
    <t>IŠ VISO ASIGNAVIMŲ (9eil.-10eil.)</t>
  </si>
  <si>
    <t>Pajamos už prekes ir paslaugas</t>
  </si>
  <si>
    <t>Savivaldybės patvirtintai užimtumo didinimo programai įgyvendinti</t>
  </si>
  <si>
    <t>būsto nuomos mokesčio daliai kompensuoti</t>
  </si>
  <si>
    <t>valstybei nuosavybės teise priklausančių melioracijos ir hidrotechnikos  statinių valdymui ir naudojimui patikėjimo teise užtikrinti</t>
  </si>
  <si>
    <t>duomenims į suteiktos valstybės pagalbos ir nerekšmingos pagalbos registrą teikti</t>
  </si>
  <si>
    <t>valstybinės kalbos vartojimo ir taisyklingumo kontrolei</t>
  </si>
  <si>
    <t>Pajamos iš baudų, konfiskuoto turto ir kitų netesybų</t>
  </si>
  <si>
    <t>Nuomos mokestis už valstybinę žemę</t>
  </si>
  <si>
    <t>Valstybės  rinkliava</t>
  </si>
  <si>
    <t>Vietinė rinkliava</t>
  </si>
  <si>
    <t>Mokesčiai už medžiojamųjų gyvūnų išteklius</t>
  </si>
  <si>
    <t>Pajamos už ilgalaikio ir trumpalaikio materialiojo turto nuomą</t>
  </si>
  <si>
    <t>Biudžetinių įstaigų pajamos už prekes ir paslaugas</t>
  </si>
  <si>
    <t xml:space="preserve">         iš jos: rinkliava už atliekų tvarkymą</t>
  </si>
  <si>
    <t>Finansų ir biudžeto skyrius</t>
  </si>
  <si>
    <t>dalyvauti rengiant ir vykdant mobilizaciją, demobilizaciją, piimančiosiosios šalies paramą</t>
  </si>
  <si>
    <t>„Babrungo“ progimnazija</t>
  </si>
  <si>
    <t>Akademiko Adolfo Jucio progimnazija</t>
  </si>
  <si>
    <t>ugdymo reikmėms finansuoti</t>
  </si>
  <si>
    <t>Palūkanos</t>
  </si>
  <si>
    <t>iš jų - paskolų grąžinimas</t>
  </si>
  <si>
    <t>pagal teisės aktus Savivaldybei perduotam Plungės specialiojo ugdymo centrui išlaikyti (be mokymo lėšų)</t>
  </si>
  <si>
    <t>Europos Sąjungos, kitos tarptautinės finansinės paramos  lėšos</t>
  </si>
  <si>
    <t>Savivaldybės vietinės reikšmės keliams (gatvėms) tiesti, rekonstruoti, taisyti (remontuoti), prižiūrėti ir saugaus eismo sąlygoms užtikrinti</t>
  </si>
  <si>
    <t>gyventojų registrui tvarkyti ir duomenims valstybės registrui teikti</t>
  </si>
  <si>
    <t xml:space="preserve">akredituotai vaikų dienos socialinei priežiūrai organizuoti, teikti ir administruoti </t>
  </si>
  <si>
    <t>savivaldybių viešosioms bibliotekoms dokumentams įsigyti</t>
  </si>
  <si>
    <t xml:space="preserve">neformaliajam vaikų švietimui </t>
  </si>
  <si>
    <t>Liepijų mokykla</t>
  </si>
  <si>
    <t>Ugdymo kokybės, sporto ir modernios aplinkos užtikrinimo programa</t>
  </si>
  <si>
    <t xml:space="preserve">Iš viso </t>
  </si>
  <si>
    <t>Specialiojo ugdymo  centras</t>
  </si>
  <si>
    <t>Kultūros ir turizmo programa</t>
  </si>
  <si>
    <t>asmeninei pagalbai teikti ir administruoti</t>
  </si>
  <si>
    <t xml:space="preserve">Plungės rajono savivaldybės </t>
  </si>
  <si>
    <t xml:space="preserve">                                       </t>
  </si>
  <si>
    <t xml:space="preserve">                        </t>
  </si>
  <si>
    <t>9 priedas</t>
  </si>
  <si>
    <t xml:space="preserve">Savivaldybės administracija </t>
  </si>
  <si>
    <t>001</t>
  </si>
  <si>
    <t>002</t>
  </si>
  <si>
    <t>003</t>
  </si>
  <si>
    <t>004</t>
  </si>
  <si>
    <t>005</t>
  </si>
  <si>
    <t>006</t>
  </si>
  <si>
    <t>007</t>
  </si>
  <si>
    <t>008</t>
  </si>
  <si>
    <t>Sporto ir rekreacijos centras</t>
  </si>
  <si>
    <t>Iš viso 003 programai</t>
  </si>
  <si>
    <t>Iš viso 004 programai</t>
  </si>
  <si>
    <t>Iš viso 007 programai</t>
  </si>
  <si>
    <t>Iš viso 001 programai</t>
  </si>
  <si>
    <t>Iš viso 002 programai</t>
  </si>
  <si>
    <t>Iš viso 006 programai</t>
  </si>
  <si>
    <t>Iš viso 008 programai</t>
  </si>
  <si>
    <t>Iš viso 005 programai</t>
  </si>
  <si>
    <t xml:space="preserve">būstų nuomai iš fizinių ar juridinių  asmenų apmokėti </t>
  </si>
  <si>
    <t>Aplinkos apsaugos  programa</t>
  </si>
  <si>
    <t>Sporto ir rekreacijos centras (Baseinas)</t>
  </si>
  <si>
    <t>Krizių centras</t>
  </si>
  <si>
    <t>Visuomenės sveikatos biuras</t>
  </si>
  <si>
    <t>Turizmo informacijos centras</t>
  </si>
  <si>
    <t>Paslaugų ir švietimo pagalbos centras</t>
  </si>
  <si>
    <t>Savivaldybės viešoji biblioteka</t>
  </si>
  <si>
    <t xml:space="preserve">Nekilnojamojo turto mokestis </t>
  </si>
  <si>
    <t>Savivaldybei priskirtiems geodezijos ir kartografijos darbams (Savivaldybės erdvinių duomenų rinkiniams tvarkyti) organizuoti ir vykdyti</t>
  </si>
  <si>
    <t>kompleksinėms paslaugoms šeimai organizuoti</t>
  </si>
  <si>
    <t xml:space="preserve">Materialiojo ir nematerialiojo turto realizavimo pajamos </t>
  </si>
  <si>
    <t>1.1</t>
  </si>
  <si>
    <t>7.1</t>
  </si>
  <si>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</si>
  <si>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</si>
  <si>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</si>
  <si>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</si>
  <si>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</si>
  <si>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</si>
  <si>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</si>
  <si>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</si>
  <si>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</si>
  <si>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</si>
  <si>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</si>
  <si>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</si>
  <si>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</si>
  <si>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</si>
  <si>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</si>
  <si>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</si>
  <si>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</si>
  <si>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</si>
  <si>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</si>
  <si>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</si>
  <si>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</si>
  <si>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</si>
  <si>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</si>
  <si>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</si>
  <si>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</si>
  <si>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</si>
  <si>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</si>
  <si>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</si>
  <si>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</si>
  <si>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</si>
  <si>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</si>
  <si>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</si>
  <si>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</si>
  <si>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</si>
  <si>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</si>
  <si>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16.1</t>
  </si>
  <si>
    <t>7.37</t>
  </si>
  <si>
    <t>socialinių paslaugų įstaigose dirbančių socialinių paslaugų srities darbuotojų pareiginei algai padidinti</t>
  </si>
  <si>
    <t>7.38</t>
  </si>
  <si>
    <t>profesiniam orientavimui</t>
  </si>
  <si>
    <t>7.39</t>
  </si>
  <si>
    <t>2 priedas</t>
  </si>
  <si>
    <t>1 priedas</t>
  </si>
  <si>
    <t>PLUNGĖS RAJONO SAVIVALDYBĖS 2025 METŲ BIUDŽETO PAJAMOS</t>
  </si>
  <si>
    <t>2024 metais nepanaudotas biudžetinių lėšų likutis</t>
  </si>
  <si>
    <t xml:space="preserve">           iš jo: gyventojų pajamų mokestis pagal Lietuvos Respublikos 2025 metų valstybės biudžeto ir savivaldybių biudžetų finansinių rodiklių patvirtinimo įstatymą</t>
  </si>
  <si>
    <t>BIUDŽETINIŲ ĮSTAIGŲ  PAJAMŲ UŽ PREKES, TEIKIAMAS PASLAUGAS IR TURTO NUOMĄ ĮMOKOS 2025 M.  Į SAVIVALDYBĖS BIUDŽETĄ</t>
  </si>
  <si>
    <t>ASIGNAVIMŲ SAVARANKIŠKOSIOMS SAVIVALDYBĖS FUNKCIJOMS VYKDYTI 2025 METAIS PASKIRSTYMAS</t>
  </si>
  <si>
    <t xml:space="preserve">„Babrungo“ progimnazijos veikla </t>
  </si>
  <si>
    <t xml:space="preserve">Akademiko Adolfo Jucio progimnazijos veikla </t>
  </si>
  <si>
    <t xml:space="preserve">Liepijų mokyklos veikla </t>
  </si>
  <si>
    <t xml:space="preserve">„Ryto“ pagrindinės mokyklos veikla </t>
  </si>
  <si>
    <t xml:space="preserve">„Saulės“  gimnazijos veikla </t>
  </si>
  <si>
    <t xml:space="preserve">Senamiesčio mokyklos veikla </t>
  </si>
  <si>
    <t xml:space="preserve">Specialiojo ugdymo centro veikla </t>
  </si>
  <si>
    <t xml:space="preserve">Lopšelio-darželio „Nykštukas“ veikla </t>
  </si>
  <si>
    <t xml:space="preserve">Lopšelio-darželio „Pasaka“ veikla </t>
  </si>
  <si>
    <t xml:space="preserve">Lopšelio-darželio „Raudonkepuraitė“ veikla </t>
  </si>
  <si>
    <t xml:space="preserve">Lopšelio-darželio „Rūtelė“ veikla </t>
  </si>
  <si>
    <t xml:space="preserve">Lopšelio-darželio „Saulutė“ veikla </t>
  </si>
  <si>
    <t xml:space="preserve">Lopšelio-darželio „Vyturėlis“ veikla </t>
  </si>
  <si>
    <t xml:space="preserve">Platelių meno mokyklos veikla </t>
  </si>
  <si>
    <t xml:space="preserve">Sporto ir rekreacijos centro veikla </t>
  </si>
  <si>
    <t xml:space="preserve">Trečiojo amžiaus universiteto (TAU) veiklos organizavimas </t>
  </si>
  <si>
    <t>Investicijų ir kitų projektų vykdymas (naujo finansavimo  periodo) (skolintos lėšos)</t>
  </si>
  <si>
    <t xml:space="preserve">Krizių centro veikla </t>
  </si>
  <si>
    <t xml:space="preserve">Socialinių paslaugų centro veikla </t>
  </si>
  <si>
    <t xml:space="preserve">Visuomenės sveikatos biuro veikla </t>
  </si>
  <si>
    <t xml:space="preserve">Priklausomybių mažinimo programos įgyvendinimas </t>
  </si>
  <si>
    <t xml:space="preserve">Viešosios bibliotekos veikla </t>
  </si>
  <si>
    <t xml:space="preserve">Turizmo informacijos centro veikla </t>
  </si>
  <si>
    <t xml:space="preserve">Žemaičių dailės muziejaus veikla </t>
  </si>
  <si>
    <t xml:space="preserve">Parko priežiūra </t>
  </si>
  <si>
    <t xml:space="preserve">Kulių kultūros centro veikla </t>
  </si>
  <si>
    <t xml:space="preserve">Šateikių kultūros centro veikla </t>
  </si>
  <si>
    <t xml:space="preserve">Žemaičių Kalvarijos kultūros centro veikla </t>
  </si>
  <si>
    <t xml:space="preserve">Žlibinų kultūros centro veikla </t>
  </si>
  <si>
    <t xml:space="preserve">Paslaugų ir švietimo pagalbos centro veikla </t>
  </si>
  <si>
    <t xml:space="preserve">Priešgaisrinei saugai </t>
  </si>
  <si>
    <t xml:space="preserve">Savivaldybės Kontrolės ir audito tarnybos darbo užtikrinimas </t>
  </si>
  <si>
    <t xml:space="preserve">Jaunimo veiklos programos įgyvendinimas </t>
  </si>
  <si>
    <t xml:space="preserve">Mokslo rėmimo programos įgyvendinimas </t>
  </si>
  <si>
    <t>Vaikų vasaros poilsio organizavimo programos įgyvendinimas</t>
  </si>
  <si>
    <t>Ugdymo kokybės užtikrinimas</t>
  </si>
  <si>
    <t xml:space="preserve">Sporto projektų rėmimas </t>
  </si>
  <si>
    <t xml:space="preserve">"Plungės futbolas" programos įgyvendinimas </t>
  </si>
  <si>
    <t xml:space="preserve">Futbolo komandos FK "Babrungas" rėmimas </t>
  </si>
  <si>
    <t xml:space="preserve">Projektinės veiklos organizavimas </t>
  </si>
  <si>
    <t>Bendruomeninių organizacijų veiklos rėmimas</t>
  </si>
  <si>
    <t xml:space="preserve">Bendradarbystės centro "Spiečius" veiklos organizavimas </t>
  </si>
  <si>
    <t xml:space="preserve">Plungės dekanato aptarnaujamų parapijų rėmimas </t>
  </si>
  <si>
    <t xml:space="preserve">Smulkiojo ir vidutinio verslo subjektų rėmimas </t>
  </si>
  <si>
    <t xml:space="preserve">Architektūros ir teritorijų planavimo proceso organizavimas </t>
  </si>
  <si>
    <t xml:space="preserve">Savivaldybės infrastruktūros objektų pagerinimo ir plėtros projektinės dokumentacijos rengimas </t>
  </si>
  <si>
    <t xml:space="preserve">Savivaldybės teikiamos paramos organizavimas  </t>
  </si>
  <si>
    <t xml:space="preserve">Bendruomenės centro programos įgyvendinimas </t>
  </si>
  <si>
    <t xml:space="preserve">Socialinėms pašalpoms ir kompensacijoms skaičiuoti ir mokėti </t>
  </si>
  <si>
    <t xml:space="preserve">„Plungės autobusų parkas" veiklos gerinimas </t>
  </si>
  <si>
    <t xml:space="preserve">Keleivių  ir moksleivių pavėžėjimo užtikrinimas </t>
  </si>
  <si>
    <t>Savivaldybės įstaigoms reikalingų specialybių darbuotojų  finansinis skatinimas</t>
  </si>
  <si>
    <t xml:space="preserve">Ligoninės programos įgyvendinimas </t>
  </si>
  <si>
    <t xml:space="preserve">„Plungės būstas" programos įgyvendinimas </t>
  </si>
  <si>
    <t xml:space="preserve">Policijos komisariato programos įgyvendinimas </t>
  </si>
  <si>
    <t xml:space="preserve">Komunalinių atliekų surinkimui ir tvarkymui </t>
  </si>
  <si>
    <t>Specialiosios aplinkos apsaugos rėmimo programos vykdymas</t>
  </si>
  <si>
    <t xml:space="preserve">Miesto šventės ir kitų reprezentacinių renginių organizavimas </t>
  </si>
  <si>
    <t xml:space="preserve">Kultūros vertybių apsaugos organizavimas </t>
  </si>
  <si>
    <t xml:space="preserve">Kultūros projektų rėmimas </t>
  </si>
  <si>
    <t xml:space="preserve">Pasiruošimas dainų šventei </t>
  </si>
  <si>
    <t xml:space="preserve">Lietuvos kultūros tarybos ir kitų kultūrinių projektų rėmimas </t>
  </si>
  <si>
    <t xml:space="preserve">Savivaldybės tarybos veikla </t>
  </si>
  <si>
    <t xml:space="preserve">Savivaldybės administracijos veikla </t>
  </si>
  <si>
    <t xml:space="preserve">Seniūnijų veikla </t>
  </si>
  <si>
    <t>Mero rezervas</t>
  </si>
  <si>
    <t xml:space="preserve">Kaimo rėmimui </t>
  </si>
  <si>
    <t xml:space="preserve">Savivaldybės turto valdymas </t>
  </si>
  <si>
    <t xml:space="preserve">Antikorupcinio sąmoningumo didinimas </t>
  </si>
  <si>
    <t xml:space="preserve">Savivaldybės infrastruktūros objektų planavimas, remontas ir priežiūra </t>
  </si>
  <si>
    <t xml:space="preserve">Savivaldybės infrastruktūros objektų plėtra </t>
  </si>
  <si>
    <t xml:space="preserve">Savivaldybės vietinės reikšmės keliams (gatvėms) tiesti, taisyti, prižiūrėti ir saugaus eismo sąlygoms užtikrinti </t>
  </si>
  <si>
    <t xml:space="preserve">Savivaldybės vietinės reikšmės kelių (gatvių) bei eismo saugumo priemonių plėtra, prisidedant prie darnaus judumo </t>
  </si>
  <si>
    <t xml:space="preserve">Infrastruktūros plėtra Savivaldybės ir fizinių ar juridinių asmenų jungtinės veiklos pagrindu </t>
  </si>
  <si>
    <t xml:space="preserve">Dalyvaujamojo biudžeto įgyvendinimas </t>
  </si>
  <si>
    <t xml:space="preserve">Paskolų grąžinimas  </t>
  </si>
  <si>
    <t xml:space="preserve">Palūkanų mokėjimas </t>
  </si>
  <si>
    <t xml:space="preserve">2025 METŲ VALSTYBĖS BIUDŽETO SPECIALIOSIOS TIKSLINĖS DOTACIJOS,  SKIRIAMOS VALSTYBINĖMS (VALSTYBĖS PERDUOTOMS SAVIVALDYBĖMS) FUNKCIJOMS ATLIKTI, PASKIRSTYMAS </t>
  </si>
  <si>
    <t xml:space="preserve">Savivaldybei priskirtiems geodezijos ir kartografijos darbams (Savivaldybės erdvinių duomenų rinkiniams tvarkyti) organizuoti ir vykdyti </t>
  </si>
  <si>
    <t xml:space="preserve">Socialinėms išmokoms ir kompensacijoms skaičiuoti ir mokėti </t>
  </si>
  <si>
    <t xml:space="preserve">Socialinei paramai mokiniams </t>
  </si>
  <si>
    <t xml:space="preserve">Būsto nuomos mokesčio daliai kompensuoti </t>
  </si>
  <si>
    <t xml:space="preserve">Neveiksnių asmenų būklės peržiūrėjimui užtikrinti </t>
  </si>
  <si>
    <t xml:space="preserve">Visuomenės sveikatos priežiūros funkcijoms vykdyti </t>
  </si>
  <si>
    <t xml:space="preserve">Civilinei saugai </t>
  </si>
  <si>
    <t xml:space="preserve">Gyvenamosios vietos deklaravimo duomenų ir gyvenamosios vietos neturinčių asmenų apskaitos duomenims tvarkyti </t>
  </si>
  <si>
    <t xml:space="preserve">Valstybei nuosavybės teise priklausančių melioracijos ir hidrotechnikos  statinių valdymui ir naudojimui patikėjimo teise užtikrinti </t>
  </si>
  <si>
    <t xml:space="preserve">Žemės ūkio funkcijoms atlikti </t>
  </si>
  <si>
    <t xml:space="preserve">Koordinuotai teikiamų paslaugų vaikams nuo gimimo iki 18 metų (turintiems didelių ir labai didelių specialiųjų ugdymosi poreikių – iki 21 metų) ir vaiko atstovams kordinavimui finansuoti </t>
  </si>
  <si>
    <t xml:space="preserve">Duomenims į suteiktos valstybės pagalbos ir nerekšmingos pagalbos registrą teikti </t>
  </si>
  <si>
    <t xml:space="preserve">Valstybinės kalbos vartojimo ir taisyklingumo kontrolei </t>
  </si>
  <si>
    <t xml:space="preserve">Dalyvauti rengiant ir vykdant mobilizaciją, demobilizaciją, piimančiosios šalies paramą </t>
  </si>
  <si>
    <t xml:space="preserve">Jaunimo teisių apsaugai </t>
  </si>
  <si>
    <t xml:space="preserve">Gyventojų registrui tvarkyti ir duomenims valstybės registrui teikti </t>
  </si>
  <si>
    <t xml:space="preserve">Valstybės garantuojamai pirminei teisinei pagalbai teikti </t>
  </si>
  <si>
    <t xml:space="preserve">Civilinės būklės aktams registruoti </t>
  </si>
  <si>
    <t xml:space="preserve">Savivaldybei priskirtiems archyviniams dokumentams tvarkyti </t>
  </si>
  <si>
    <t xml:space="preserve">2025 METŲ VALSTYBĖS BIUDŽETO SPECIALIOSIOS TIKSLINĖS DOTACIJOS,  SKIRIAMOS UGDYMO REIKMĖMS FINANSUOTI, PASKIRSTYMAS </t>
  </si>
  <si>
    <t xml:space="preserve">Ugdymo kokybės užtikrinimas </t>
  </si>
  <si>
    <t>2025 METŲ KITŲ  DOTACIJŲ PASKIRSTYMAS</t>
  </si>
  <si>
    <t xml:space="preserve">Paslaugų ir švietimo pagalbos centro veikla  </t>
  </si>
  <si>
    <t xml:space="preserve">Socialinės paramos organizavimas užsieniečių integracijai </t>
  </si>
  <si>
    <t xml:space="preserve">Savivaldybės ir socialinio būsto fondo plėtra </t>
  </si>
  <si>
    <t>2025 METŲ BIUDŽETINIŲ ĮSTAIGŲ GAUNAMŲ LĖŠŲ IR PAJAMŲ UŽ NUOMĄ  PASKIRSTYMAS</t>
  </si>
  <si>
    <t>Lopšelio-darželio „Pasaka“ veikla</t>
  </si>
  <si>
    <t>Lopšelio-darželio „Vyturėlis“ veikla</t>
  </si>
  <si>
    <t>Sporto ir rekreacijos centro veikla</t>
  </si>
  <si>
    <t>Socialinių paslaugų centro veikla</t>
  </si>
  <si>
    <t xml:space="preserve">Turizmo informacijos centro veiklos programa </t>
  </si>
  <si>
    <t xml:space="preserve">2024 METAIS NEPANAUDOTŲ BIUDŽETO LĖŠŲ PASKIRSTYMAS                                                                                                                   </t>
  </si>
  <si>
    <t xml:space="preserve">Specialiosios aplinkos apsaugos rėmimo programos vykdymas </t>
  </si>
  <si>
    <t xml:space="preserve">Žemėtvarkos proceso (darbų) organizavimas  </t>
  </si>
  <si>
    <t>Investicijų ir kitų projektų vykdymas (naujo finansavimo  periodo  (ES lėšos)</t>
  </si>
  <si>
    <t xml:space="preserve"> Sporto ir rekreacijos centro veikla  (likutis iš įstaigos pajamų)</t>
  </si>
  <si>
    <t>„Ryto“ pagrindinės mokyklos veikla  (likutis iš įstaigos pajamų)</t>
  </si>
  <si>
    <t xml:space="preserve">Neformaliojo vaikų švietimo programos įgyvendinimas </t>
  </si>
  <si>
    <t>Žemaitijos kadetų gimnazija</t>
  </si>
  <si>
    <t>Žemaitijos kadetų gimnazijos veikla</t>
  </si>
  <si>
    <t>Investicijų  projektų, numatytų 2022-2030 m. Telšių regiono plėtros plane, vykdymas  (skolintos lėšos)</t>
  </si>
  <si>
    <t>Tęstinių investicijų ir kitų projektų vykdymas (pereinamojo laikotarpio) (skolintos lėšos)</t>
  </si>
  <si>
    <t>Investicijų  projektų, numatytų 2022-2030 m. Telšių regiono plėtros plane, vykdymas (ES lėšos)</t>
  </si>
  <si>
    <t>sprendimo Nr. T1-</t>
  </si>
  <si>
    <t xml:space="preserve">tarybos 2025 m. vasario 13 d. </t>
  </si>
  <si>
    <t>akredituotai socialinei reabilitacijai su negalia bendruomenėje organizuoti, teikti ir administruoti</t>
  </si>
  <si>
    <t>laikino atokvėpio paslaugai teikti ir administruoti</t>
  </si>
  <si>
    <t xml:space="preserve">socialinių paslaugų šakos kolektyvinėje sutartyje numatytiems įsipareigojimams įgyvendinti  </t>
  </si>
  <si>
    <t xml:space="preserve">socialinėms paslaugoms </t>
  </si>
  <si>
    <t>savivaldybių administracijoms, atliekančioms asmenų su negalia reikalų koordinavimo funkciją</t>
  </si>
  <si>
    <t>7.40</t>
  </si>
  <si>
    <t>7.41</t>
  </si>
  <si>
    <t>7.42</t>
  </si>
  <si>
    <t>Savivaldybės administracijos veikla (likutis iš įstaigos pajamų)</t>
  </si>
  <si>
    <t>asmenų, pradėjusių gauti ilgalaikę socialinę globą iki 2007 m. sausio 1 d. iš apskričių viršininkų perduotose įstaigose, bendrųjų ir specialiųjų socialinių paslaugų finansavimui</t>
  </si>
  <si>
    <r>
      <t xml:space="preserve">savivaldybių administracijoms 2024 m., siekiant padengti jų išlaidas, patirtas teikiant specialiąsias socialines paslaugas </t>
    </r>
    <r>
      <rPr>
        <sz val="11"/>
        <color rgb="FF000000"/>
        <rFont val="Times New Roman"/>
        <family val="1"/>
        <charset val="186"/>
      </rPr>
      <t>u</t>
    </r>
    <r>
      <rPr>
        <sz val="11"/>
        <rFont val="Times New Roman"/>
        <family val="1"/>
        <charset val="186"/>
      </rPr>
      <t>žsieniečiams, pasitraukusiems iš Ukrainos dėl Rusijos Federacijos karinių veiksmų Ukrainoje</t>
    </r>
    <r>
      <rPr>
        <sz val="11"/>
        <color rgb="FFFF0000"/>
        <rFont val="Times New Roman"/>
        <family val="1"/>
        <charset val="186"/>
      </rPr>
      <t xml:space="preserve"> </t>
    </r>
    <r>
      <rPr>
        <i/>
        <sz val="11"/>
        <color theme="1"/>
        <rFont val="Times New Roman"/>
        <family val="1"/>
        <charset val="186"/>
      </rPr>
      <t/>
    </r>
  </si>
  <si>
    <t xml:space="preserve">vienkartinėms išmokoms įsikurti gyvenamojoje vietoje savivaldybės teritorijoje ir (ar) mėnesinėms kompensacijoms atlyginimui švietimo teikėjui už  vaiko, ugdymo pagal ikimokyklinio ar priešmokyklinio ugdymo programas, išlaikymą apmokėti mokėti ir administruoti </t>
  </si>
  <si>
    <t>7.43</t>
  </si>
  <si>
    <t>7.44</t>
  </si>
  <si>
    <t>7.45</t>
  </si>
  <si>
    <t>7.46</t>
  </si>
  <si>
    <t>7.47</t>
  </si>
  <si>
    <t>Savivaldybės infrastruktūros plėtra tikslinėmis lėšomis (likutis iš įstaigos pajamų)</t>
  </si>
  <si>
    <t>Investicijų ir kitų projektų vykdymas (naujo finansavimo  periodo)    (ES lėšos)</t>
  </si>
  <si>
    <t xml:space="preserve">Krepšinio komandos Plungės "Olimpas" rėmimas </t>
  </si>
  <si>
    <t>Būsto pritaikymo asmenims su negalia organizavimas</t>
  </si>
  <si>
    <t>Socialinėms pašalpoms ir kompensacijoms skaičiuoti ir mokėti</t>
  </si>
  <si>
    <t>NVO projektų teikiant socialines paslaugas bendruomenėje finansavimas</t>
  </si>
  <si>
    <t xml:space="preserve">Socialinės reabilitacijos paslaugų asmenims su negalia bendruomenėje teikimas </t>
  </si>
  <si>
    <t>Laikino atokvėpio paslaugos organizavimas</t>
  </si>
  <si>
    <t>Finansinės paramos pirmąjį būstą įsigyjančioms jaunoms šeimoms teikimas</t>
  </si>
  <si>
    <t>Strateginių Plungės rajono renginių organizavimas</t>
  </si>
  <si>
    <t>Lyčių lygybės užtikrinimas</t>
  </si>
  <si>
    <t>Apsaugos nuo smurto artimoje aplinkoje prevencija</t>
  </si>
  <si>
    <t>IŠ VISO ASIGNAVIMŲ 001 programai</t>
  </si>
  <si>
    <t xml:space="preserve">Socialinių paslaugų organizavimas </t>
  </si>
  <si>
    <t xml:space="preserve">Savivaldybės patvirtintai užimtumo didinimo programai įgyvendinti </t>
  </si>
  <si>
    <t>Akredituotos vaikų dienos socialinės priežiūros organizavimas</t>
  </si>
  <si>
    <t>Socialinės reabilitacijos paslaugų asmenims su negalia bendruomenėje organizavimas</t>
  </si>
  <si>
    <t>Asmenų su negalia reikalų koordinavimo funkcijos atlikimas</t>
  </si>
  <si>
    <t>Asmeninės pagalbos teikimo organizavimas</t>
  </si>
  <si>
    <t xml:space="preserve">                                                                 Plungės rajono savivaldybės </t>
  </si>
  <si>
    <t xml:space="preserve">                                                                     Plungės rajono savivaldybės </t>
  </si>
  <si>
    <t>41.1</t>
  </si>
  <si>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</si>
  <si>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</si>
  <si>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</si>
  <si>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</si>
  <si>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</si>
  <si>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</si>
  <si>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</si>
  <si>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</si>
  <si>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</si>
  <si>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</si>
  <si>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</si>
  <si>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</si>
  <si>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</si>
  <si>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</si>
  <si>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</si>
  <si>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</si>
  <si>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</si>
  <si>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</si>
  <si>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</si>
  <si>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</si>
  <si>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</si>
  <si>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</si>
  <si>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</si>
  <si>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</si>
  <si>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</si>
  <si>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</si>
  <si>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</si>
  <si>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</si>
  <si>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</si>
  <si>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</si>
  <si>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</si>
  <si>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</si>
  <si>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</si>
  <si>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</si>
  <si>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41.36</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</si>
  <si>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</si>
  <si>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</si>
  <si>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</si>
  <si>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</si>
  <si>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</si>
  <si>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</si>
  <si>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</si>
  <si>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</si>
  <si>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</si>
  <si>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</si>
  <si>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</si>
  <si>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</si>
  <si>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</si>
  <si>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</si>
  <si>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</si>
  <si>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</si>
  <si>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</si>
  <si>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</si>
  <si>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</si>
  <si>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</si>
  <si>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</si>
  <si>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</si>
  <si>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</si>
  <si>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</si>
  <si>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</si>
  <si>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</si>
  <si>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42</t>
  </si>
  <si>
    <t>43</t>
  </si>
  <si>
    <t xml:space="preserve">                                                                                                                          Plungės rajono savivaldybės </t>
  </si>
  <si>
    <t xml:space="preserve">                                                                                                                          4 priedas</t>
  </si>
  <si>
    <t xml:space="preserve">                                                                                                                          tarybos 2025 m. vasario 13 d. </t>
  </si>
  <si>
    <t xml:space="preserve">                                                                 tarybos 2025 m. vasario 13 d. </t>
  </si>
  <si>
    <t xml:space="preserve">                                                                 5 priedas</t>
  </si>
  <si>
    <t xml:space="preserve">                                               Plungės rajono savivaldybės </t>
  </si>
  <si>
    <t xml:space="preserve">                                               tarybos 2025 m.vasario 13 d. </t>
  </si>
  <si>
    <t xml:space="preserve">                                               sprendimo Nr. T1-</t>
  </si>
  <si>
    <t xml:space="preserve">                                               7 priedas</t>
  </si>
  <si>
    <t xml:space="preserve">                                                                          Plungės rajono savivaldybės </t>
  </si>
  <si>
    <t xml:space="preserve">                                                                          tarybos 2025 m. vasario 13 d. </t>
  </si>
  <si>
    <t xml:space="preserve">                                                                          sprendimo Nr. T1-</t>
  </si>
  <si>
    <t xml:space="preserve">                                                                          8 priedas</t>
  </si>
  <si>
    <r>
      <t>tarybos 2025 m. vasario 13 d.</t>
    </r>
    <r>
      <rPr>
        <sz val="11"/>
        <color rgb="FFFF0000"/>
        <rFont val="Times New Roman"/>
        <family val="1"/>
        <charset val="186"/>
      </rPr>
      <t xml:space="preserve"> </t>
    </r>
  </si>
  <si>
    <t xml:space="preserve">Plungės kultūros centro veikla </t>
  </si>
  <si>
    <t>Atviro jaunimo centro veiklos organizavimas</t>
  </si>
  <si>
    <t>Investicijų ir kitų projektų, skirtų 2014-2020 m. nacionalinei pažangos programai/ ES fondų investicijų programai, vykdymas (ES lėšos)</t>
  </si>
  <si>
    <t>Plungės kultūros centro veikla  (likutis iš įstaigos pajamų)</t>
  </si>
  <si>
    <t xml:space="preserve">Tęstinių investicijų ir kitų projektų vykdymas (pereinamojo laikotarpio) </t>
  </si>
  <si>
    <t xml:space="preserve">Investicijų ir kitų projektų vykdymas (naujo finansavimo  periodo) </t>
  </si>
  <si>
    <t xml:space="preserve">Investicijų  projektų, numatytų 2022-2030 m. Telšių regiono plėtros plane, vykdymas </t>
  </si>
  <si>
    <t>Tęstinių investicijų ir kitų projektų vykdymas (pereinamojo laikotarpio)</t>
  </si>
  <si>
    <t xml:space="preserve">Investicijų ir kitų projektų, skirtų 2014-2020 m. nacionalinei pažangos programai/ES fondų investicijų programai, vykdymas </t>
  </si>
  <si>
    <t xml:space="preserve">Investicijų ir kitų projektų vykdymas (naujo finansavimo  periodo </t>
  </si>
  <si>
    <t>Mokinių aprūpinimas IKT įranga bendrojo ugdymo mokyklose (ES lėšos)</t>
  </si>
  <si>
    <t>Investicijų ir kitų projektų vykdymas (naujo finansavimo  periodo) (ES lėšos)</t>
  </si>
  <si>
    <t xml:space="preserve">                                                                                            tarybos 2025 m. vasario 13 d. </t>
  </si>
  <si>
    <t xml:space="preserve">                                                                                            Plungės rajono savivaldybės </t>
  </si>
  <si>
    <t xml:space="preserve">                                                                                            sprendimo Nr. T1-</t>
  </si>
  <si>
    <t xml:space="preserve">                                                                                            6 priedas</t>
  </si>
  <si>
    <t xml:space="preserve">                                                                 sprendimo Nr. T1-</t>
  </si>
  <si>
    <t xml:space="preserve">                                                                                                                          sprendimo Nr. T1</t>
  </si>
  <si>
    <t>Savivaldybei priskirtiems archyviniams dokumentams tvarkyti</t>
  </si>
  <si>
    <t>pedagoginių darbuotojų, dirbančių pagal ikimokyklinio, priešmokyklinio ir neformaliojo vaikų švietimo programas, padidintam darbo užmokesčiui nuo 2025 m. sausio 1 d. mokėti</t>
  </si>
  <si>
    <r>
      <t>savivaldybių administracijoms išlaidoms, patirtoms 2025 m.  teikiant socialinę pašalpą, būsto šildymo išlaidų, geriamojo vandens išlaidų ir karšto vandens išlaidų kompensacijas, skiriamas vadovaujantis Lietuvos Respublikos piniginės socialinės paramos nepasiturintiems gyventojams įstatymu, Ukrainos gyventojams, nukentėjusiems dėl Rusijos Federacijos karinės agresijos prieš Ukrainą, padengti</t>
    </r>
    <r>
      <rPr>
        <sz val="11"/>
        <color rgb="FFFF0000"/>
        <rFont val="Times New Roman"/>
        <family val="1"/>
        <charset val="186"/>
      </rPr>
      <t xml:space="preserve"> </t>
    </r>
  </si>
  <si>
    <t>savivaldybių administracijoms išlaidoms, patirtoms 2025 m. mokant laidojimo pašalpą pagal Lietuvos Respublikos paramos mirties atveju įsatymą ir teikiant socialinę paramą mokiniams pagal Lietuvos Respublikos socialinės paramos mokiniams įstatymą Ukrainos gyventojams, nukentėjusiems dėl Rusijos Federacijos karinės agresijos prieš Ukrainą, padengti  VB skol (pajamų sąmata su v.f. straipsniu)</t>
  </si>
  <si>
    <t>bendruomeninės veiklos Savivaldybėje stiprinimui</t>
  </si>
  <si>
    <t>M. Oginskio meno mokykla</t>
  </si>
  <si>
    <t xml:space="preserve">M. Oginskio meno mokyklos veikla </t>
  </si>
  <si>
    <t>vaikams, kuriems skirtas privalomas ugdymas pagal ikimokyklinio ugdymo programą</t>
  </si>
  <si>
    <t>Bendruomeninės veiklos Savivaldybėje stiprinimas</t>
  </si>
  <si>
    <t xml:space="preserve">Bendruomeninės veiklos Savivaldybėje stiprinimas </t>
  </si>
  <si>
    <t>M. Oginskio meno mokyklos veikla</t>
  </si>
  <si>
    <t>PLUNGĖS RAJONO SAVIVALDYBĖS 2025 METŲ BIUDŽETO ASIGNAVIMŲ PASKIRSTYMAS PAGAL 2025-2027 METŲ STRATEGINIO VEIKLOS PLANO PROGRAMAS</t>
  </si>
  <si>
    <t xml:space="preserve">                                                                        tarybos 2025 m. vasario 13 d. </t>
  </si>
  <si>
    <t xml:space="preserve">Savivaldybės infrastruktūros plėtra tikslinėmis lėšomis </t>
  </si>
  <si>
    <t>Savivaldybės teritorijoje esančių  miestų ir miestelių teritorijų ribose valstybinės žemės, perduotos Lietuvos Respublikos Vyriausybės nutarimu, patikėtinio funkcijai atlikti</t>
  </si>
  <si>
    <t>koordinuotai teikiamų paslaugų vaikams nuo gimimo iki 18 metų (turintiems didelių ir labai didelių specialiųjų ugdymosi poreikių – iki 21 metų) ir vaiko atstovams koordinavimui finansuoti</t>
  </si>
  <si>
    <t xml:space="preserve">                                                                        sprendimo Nr. T1-</t>
  </si>
  <si>
    <t xml:space="preserve">                                                                        3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</si>
</sst>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_(* #,##0.00_);_(* \(#,##0.00\);_(* &quot;-&quot;??_);_(@_)"/>
    <numFmt numFmtId="165" formatCode="_-* #,##0.00\ &quot;Lt&quot;_-;\-* #,##0.00\ &quot;Lt&quot;_-;_-* &quot;-&quot;??\ &quot;Lt&quot;_-;_-@_-"/>
    <numFmt numFmtId="166" formatCode="_-* #,##0.00\ _L_t_-;\-* #,##0.00\ _L_t_-;_-* &quot;-&quot;??\ _L_t_-;_-@_-"/>
    <numFmt numFmtId="167" formatCode="0.0"/>
    <numFmt numFmtId="168" formatCode="0.000"/>
  </numFmts>
  <fonts count="22"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1"/>
      <name val="Times New Roman"/>
      <family val="1"/>
      <charset val="186"/>
    </font>
    <font>
      <b/>
      <sz val="11"/>
      <name val="Times New Roman"/>
      <family val="1"/>
      <charset val="186"/>
    </font>
    <font>
      <sz val="11"/>
      <color indexed="9"/>
      <name val="Times New Roman"/>
      <family val="1"/>
      <charset val="186"/>
    </font>
    <font>
      <b/>
      <sz val="11"/>
      <color indexed="9"/>
      <name val="Times New Roman"/>
      <family val="1"/>
      <charset val="186"/>
    </font>
    <font>
      <sz val="10"/>
      <name val="Arial"/>
      <family val="2"/>
      <charset val="186"/>
    </font>
    <font>
      <b/>
      <sz val="11"/>
      <color indexed="8"/>
      <name val="Times New Roman"/>
      <family val="1"/>
      <charset val="186"/>
    </font>
    <font>
      <sz val="11"/>
      <color indexed="8"/>
      <name val="Times New Roman"/>
      <family val="1"/>
      <charset val="186"/>
    </font>
    <font>
      <sz val="10"/>
      <name val="Arial"/>
      <family val="2"/>
    </font>
    <font>
      <sz val="10"/>
      <name val="Times New Roman Baltic"/>
      <charset val="186"/>
    </font>
    <font>
      <sz val="11"/>
      <color theme="1"/>
      <name val="Calibri"/>
      <family val="2"/>
      <charset val="186"/>
      <scheme val="minor"/>
    </font>
    <font>
      <sz val="11"/>
      <color rgb="FF9C0006"/>
      <name val="Calibri"/>
      <family val="2"/>
      <charset val="186"/>
      <scheme val="minor"/>
    </font>
    <font>
      <sz val="11"/>
      <color rgb="FFFF0000"/>
      <name val="Times New Roman"/>
      <family val="1"/>
      <charset val="186"/>
    </font>
    <font>
      <sz val="11"/>
      <color rgb="FF000000"/>
      <name val="Times New Roman"/>
      <family val="1"/>
      <charset val="186"/>
    </font>
    <font>
      <i/>
      <sz val="11"/>
      <color theme="1"/>
      <name val="Times New Roman"/>
      <family val="1"/>
      <charset val="186"/>
    </font>
    <font>
      <sz val="11"/>
      <color theme="1"/>
      <name val="Times New Roman"/>
      <family val="1"/>
      <charset val="186"/>
    </font>
    <font>
      <b/>
      <sz val="11"/>
      <color theme="1"/>
      <name val="Times New Roman"/>
      <family val="1"/>
      <charset val="186"/>
    </font>
  </fonts>
  <fills count="4">
    <fill>
      <patternFill patternType="none"/>
    </fill>
    <fill>
      <patternFill patternType="gray125"/>
    </fill>
    <fill>
      <patternFill patternType="solid">
        <fgColor rgb="FFFFC7CE"/>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2">
    <xf numFmtId="0" fontId="0" fillId="0" borderId="0"/>
    <xf numFmtId="0" fontId="16" fillId="2" borderId="0" applyNumberFormat="0" applyBorder="0" applyAlignment="0" applyProtection="0"/>
    <xf numFmtId="164" fontId="13" fillId="0" borderId="0" applyFont="0" applyFill="0" applyBorder="0" applyAlignment="0" applyProtection="0"/>
    <xf numFmtId="166" fontId="13" fillId="0" borderId="0" applyFont="0" applyFill="0" applyBorder="0" applyAlignment="0" applyProtection="0"/>
    <xf numFmtId="165" fontId="10" fillId="0" borderId="0" applyFont="0" applyFill="0" applyBorder="0" applyAlignment="0" applyProtection="0"/>
    <xf numFmtId="165" fontId="14" fillId="0" borderId="0" applyFont="0" applyFill="0" applyBorder="0" applyAlignment="0" applyProtection="0"/>
    <xf numFmtId="0" fontId="14" fillId="0" borderId="0"/>
    <xf numFmtId="0" fontId="13" fillId="0" borderId="0"/>
    <xf numFmtId="0" fontId="15" fillId="0" borderId="0"/>
    <xf numFmtId="0" fontId="14" fillId="0" borderId="0"/>
    <xf numFmtId="0" fontId="5" fillId="0" borderId="0"/>
    <xf numFmtId="43" fontId="13" fillId="0" borderId="0" applyFont="0" applyFill="0" applyBorder="0" applyAlignment="0" applyProtection="0"/>
    <xf numFmtId="165" fontId="5" fillId="0" borderId="0" applyFont="0" applyFill="0" applyBorder="0" applyAlignment="0" applyProtection="0"/>
    <xf numFmtId="0" fontId="4" fillId="0" borderId="0"/>
    <xf numFmtId="0" fontId="3" fillId="0" borderId="0"/>
    <xf numFmtId="43" fontId="13" fillId="0" borderId="0" applyFont="0" applyFill="0" applyBorder="0" applyAlignment="0" applyProtection="0"/>
    <xf numFmtId="0" fontId="3" fillId="0" borderId="0"/>
    <xf numFmtId="0" fontId="2" fillId="0" borderId="0"/>
    <xf numFmtId="43" fontId="13" fillId="0" borderId="0" applyFont="0" applyFill="0" applyBorder="0" applyAlignment="0" applyProtection="0"/>
    <xf numFmtId="0" fontId="2" fillId="0" borderId="0"/>
    <xf numFmtId="0" fontId="5" fillId="0" borderId="0"/>
    <xf numFmtId="0" fontId="1" fillId="0" borderId="0"/>
  </cellStyleXfs>
  <cellXfs count="272">
    <xf numFmtId="0" fontId="0" fillId="0" borderId="0" xfId="0"/>
    <xf numFmtId="0" fontId="6" fillId="0" borderId="1" xfId="0" applyFont="1" applyFill="1" applyBorder="1"/>
    <xf numFmtId="0" fontId="6" fillId="0" borderId="0" xfId="0" applyFont="1" applyFill="1" applyBorder="1"/>
    <xf numFmtId="0" fontId="6" fillId="0" borderId="2" xfId="0" applyFont="1" applyFill="1" applyBorder="1"/>
    <xf numFmtId="0" fontId="6" fillId="0" borderId="1" xfId="0" applyFont="1" applyFill="1" applyBorder="1" applyAlignment="1">
      <alignment horizontal="center"/>
    </xf>
    <xf numFmtId="167" fontId="6" fillId="0" borderId="0" xfId="0" applyNumberFormat="1" applyFont="1" applyFill="1" applyBorder="1"/>
    <xf numFmtId="0" fontId="6" fillId="0" borderId="0" xfId="0" applyFont="1" applyFill="1"/>
    <xf numFmtId="0" fontId="6" fillId="0" borderId="1" xfId="0" applyFont="1" applyFill="1" applyBorder="1" applyAlignment="1">
      <alignment horizontal="left"/>
    </xf>
    <xf numFmtId="167" fontId="6" fillId="0" borderId="1" xfId="0" applyNumberFormat="1" applyFont="1" applyFill="1" applyBorder="1" applyAlignment="1">
      <alignment horizontal="left"/>
    </xf>
    <xf numFmtId="167" fontId="6" fillId="0" borderId="1" xfId="0" applyNumberFormat="1" applyFont="1" applyFill="1" applyBorder="1" applyAlignment="1">
      <alignment horizontal="left" wrapText="1"/>
    </xf>
    <xf numFmtId="0" fontId="6" fillId="0" borderId="0" xfId="0" applyNumberFormat="1" applyFont="1" applyFill="1" applyAlignment="1">
      <alignment vertical="justify"/>
    </xf>
    <xf numFmtId="167" fontId="6" fillId="0" borderId="0" xfId="0" applyNumberFormat="1" applyFont="1" applyFill="1"/>
    <xf numFmtId="0" fontId="6" fillId="0" borderId="1" xfId="0" applyFont="1" applyFill="1" applyBorder="1" applyAlignment="1">
      <alignment horizontal="left" wrapText="1"/>
    </xf>
    <xf numFmtId="0" fontId="6" fillId="0" borderId="2" xfId="0" applyFont="1" applyFill="1" applyBorder="1" applyAlignment="1">
      <alignment horizontal="center"/>
    </xf>
    <xf numFmtId="0" fontId="6" fillId="0" borderId="0" xfId="0" applyFont="1" applyFill="1" applyAlignment="1"/>
    <xf numFmtId="0" fontId="6" fillId="0" borderId="0" xfId="0" applyFont="1" applyFill="1" applyBorder="1" applyAlignment="1">
      <alignment horizontal="center"/>
    </xf>
    <xf numFmtId="0" fontId="6" fillId="0" borderId="0" xfId="0" applyNumberFormat="1" applyFont="1" applyFill="1" applyAlignment="1">
      <alignment horizontal="right" vertical="justify"/>
    </xf>
    <xf numFmtId="0" fontId="6" fillId="0" borderId="1" xfId="1" applyFont="1" applyFill="1" applyBorder="1" applyAlignment="1">
      <alignment wrapText="1"/>
    </xf>
    <xf numFmtId="0" fontId="6" fillId="0" borderId="5" xfId="0" applyFont="1" applyFill="1" applyBorder="1" applyAlignment="1">
      <alignment horizontal="right"/>
    </xf>
    <xf numFmtId="0" fontId="6" fillId="0" borderId="0" xfId="0" applyFont="1" applyFill="1" applyAlignment="1">
      <alignment horizontal="left"/>
    </xf>
    <xf numFmtId="0" fontId="6" fillId="0" borderId="0" xfId="0" applyFont="1" applyFill="1" applyBorder="1" applyAlignment="1">
      <alignment vertical="center" wrapText="1"/>
    </xf>
    <xf numFmtId="168" fontId="6" fillId="0" borderId="1" xfId="0" applyNumberFormat="1" applyFont="1" applyFill="1" applyBorder="1" applyAlignment="1">
      <alignment vertical="center" wrapText="1"/>
    </xf>
    <xf numFmtId="168" fontId="6" fillId="0" borderId="0"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justify"/>
    </xf>
    <xf numFmtId="49" fontId="6" fillId="0" borderId="3"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168" fontId="6" fillId="0" borderId="1" xfId="0" applyNumberFormat="1" applyFont="1" applyFill="1" applyBorder="1" applyAlignment="1">
      <alignment horizontal="right" wrapText="1"/>
    </xf>
    <xf numFmtId="0" fontId="6" fillId="0" borderId="0"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0" xfId="0" applyFont="1" applyFill="1" applyBorder="1" applyAlignment="1">
      <alignment horizontal="righ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justify"/>
    </xf>
    <xf numFmtId="168" fontId="6" fillId="0" borderId="0" xfId="0" applyNumberFormat="1" applyFont="1" applyFill="1" applyAlignment="1">
      <alignment vertical="justify"/>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168" fontId="6" fillId="0" borderId="0" xfId="0" applyNumberFormat="1" applyFont="1" applyFill="1" applyBorder="1" applyAlignment="1">
      <alignment wrapText="1"/>
    </xf>
    <xf numFmtId="0" fontId="6" fillId="0" borderId="0" xfId="0" applyFont="1" applyFill="1" applyAlignment="1">
      <alignment vertical="center" wrapText="1"/>
    </xf>
    <xf numFmtId="0" fontId="6" fillId="0" borderId="0" xfId="0" applyFont="1" applyFill="1" applyAlignment="1">
      <alignment horizontal="right" vertical="center" wrapText="1"/>
    </xf>
    <xf numFmtId="167" fontId="6" fillId="0" borderId="0" xfId="0" applyNumberFormat="1" applyFont="1" applyFill="1" applyAlignment="1">
      <alignment vertical="center" wrapText="1"/>
    </xf>
    <xf numFmtId="168" fontId="6" fillId="0" borderId="0" xfId="0" applyNumberFormat="1" applyFont="1" applyFill="1" applyAlignment="1">
      <alignment vertical="center" wrapText="1"/>
    </xf>
    <xf numFmtId="167" fontId="6" fillId="0" borderId="4" xfId="0" applyNumberFormat="1" applyFont="1" applyFill="1" applyBorder="1" applyAlignment="1">
      <alignment horizontal="left" vertical="center" wrapText="1"/>
    </xf>
    <xf numFmtId="167" fontId="6" fillId="0" borderId="1" xfId="0" applyNumberFormat="1" applyFont="1" applyFill="1" applyBorder="1" applyAlignment="1">
      <alignment horizontal="left" vertical="center"/>
    </xf>
    <xf numFmtId="0" fontId="6" fillId="0" borderId="2" xfId="0" applyFont="1" applyFill="1" applyBorder="1" applyAlignment="1">
      <alignment vertical="center" wrapText="1"/>
    </xf>
    <xf numFmtId="167" fontId="17" fillId="0" borderId="0" xfId="0" applyNumberFormat="1" applyFont="1" applyFill="1" applyBorder="1" applyAlignment="1">
      <alignment vertical="center" wrapText="1"/>
    </xf>
    <xf numFmtId="16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2" fontId="17" fillId="0" borderId="0" xfId="0" applyNumberFormat="1" applyFont="1" applyFill="1" applyBorder="1" applyAlignment="1">
      <alignment vertical="center" wrapText="1"/>
    </xf>
    <xf numFmtId="0" fontId="6" fillId="0" borderId="1" xfId="0" applyFont="1" applyFill="1" applyBorder="1" applyAlignment="1">
      <alignment horizontal="center" vertical="center" wrapText="1"/>
    </xf>
    <xf numFmtId="168" fontId="6" fillId="0" borderId="1" xfId="7" applyNumberFormat="1" applyFont="1" applyFill="1" applyBorder="1" applyAlignment="1">
      <alignment horizontal="right"/>
    </xf>
    <xf numFmtId="168" fontId="6" fillId="0" borderId="1" xfId="2" applyNumberFormat="1" applyFont="1" applyFill="1" applyBorder="1" applyAlignment="1">
      <alignment horizontal="right"/>
    </xf>
    <xf numFmtId="168" fontId="7" fillId="0" borderId="1" xfId="0" applyNumberFormat="1" applyFont="1" applyFill="1" applyBorder="1" applyAlignment="1">
      <alignment horizontal="right" wrapText="1"/>
    </xf>
    <xf numFmtId="167" fontId="6" fillId="0" borderId="1" xfId="0" applyNumberFormat="1" applyFont="1" applyFill="1" applyBorder="1" applyAlignment="1">
      <alignment horizontal="right" vertical="center"/>
    </xf>
    <xf numFmtId="168" fontId="6" fillId="3" borderId="1" xfId="0" applyNumberFormat="1" applyFont="1" applyFill="1" applyBorder="1" applyAlignment="1">
      <alignment horizontal="right" wrapText="1"/>
    </xf>
    <xf numFmtId="168" fontId="6" fillId="3" borderId="1" xfId="7" applyNumberFormat="1" applyFont="1" applyFill="1" applyBorder="1" applyAlignment="1">
      <alignment horizontal="right"/>
    </xf>
    <xf numFmtId="168" fontId="6" fillId="0" borderId="1" xfId="0" applyNumberFormat="1" applyFont="1" applyFill="1" applyBorder="1" applyAlignment="1">
      <alignment horizontal="right"/>
    </xf>
    <xf numFmtId="168" fontId="6" fillId="0" borderId="2" xfId="0" applyNumberFormat="1" applyFont="1" applyFill="1" applyBorder="1" applyAlignment="1">
      <alignment horizontal="right" wrapText="1"/>
    </xf>
    <xf numFmtId="0" fontId="6" fillId="0" borderId="0" xfId="0" applyFont="1" applyFill="1" applyBorder="1" applyAlignment="1">
      <alignment vertical="center" wrapText="1"/>
    </xf>
    <xf numFmtId="49" fontId="6" fillId="0" borderId="1" xfId="0" applyNumberFormat="1" applyFont="1" applyFill="1" applyBorder="1" applyAlignment="1">
      <alignment horizontal="center" vertical="center" wrapText="1"/>
    </xf>
    <xf numFmtId="168" fontId="6" fillId="0" borderId="1" xfId="0" applyNumberFormat="1" applyFont="1" applyFill="1" applyBorder="1" applyAlignment="1">
      <alignment horizontal="right" vertical="center" wrapText="1"/>
    </xf>
    <xf numFmtId="168" fontId="7" fillId="0" borderId="1" xfId="0" applyNumberFormat="1" applyFont="1" applyFill="1" applyBorder="1" applyAlignment="1">
      <alignment vertical="center" wrapText="1"/>
    </xf>
    <xf numFmtId="0" fontId="6" fillId="3" borderId="3"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1" xfId="0" applyFont="1" applyFill="1" applyBorder="1" applyAlignment="1">
      <alignment horizontal="left" vertical="center" wrapText="1"/>
    </xf>
    <xf numFmtId="168" fontId="6" fillId="3" borderId="1" xfId="0" applyNumberFormat="1" applyFont="1" applyFill="1" applyBorder="1" applyAlignment="1">
      <alignment horizontal="right"/>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168" fontId="6" fillId="3" borderId="1" xfId="0" applyNumberFormat="1" applyFont="1" applyFill="1" applyBorder="1" applyAlignment="1">
      <alignment horizontal="right" vertical="center" wrapText="1"/>
    </xf>
    <xf numFmtId="168" fontId="6" fillId="3" borderId="1" xfId="0" applyNumberFormat="1" applyFont="1" applyFill="1" applyBorder="1" applyAlignment="1">
      <alignment vertical="center" wrapText="1"/>
    </xf>
    <xf numFmtId="0" fontId="6" fillId="0" borderId="0" xfId="20" applyNumberFormat="1" applyFont="1" applyFill="1" applyBorder="1" applyAlignment="1">
      <alignment vertical="center" wrapText="1"/>
    </xf>
    <xf numFmtId="0" fontId="6" fillId="0" borderId="0" xfId="20" applyFont="1" applyFill="1" applyBorder="1" applyAlignment="1">
      <alignment horizontal="center" vertical="center" wrapText="1"/>
    </xf>
    <xf numFmtId="0" fontId="7" fillId="0" borderId="0" xfId="20" applyNumberFormat="1" applyFont="1" applyFill="1" applyBorder="1" applyAlignment="1">
      <alignment horizontal="center" vertical="center" wrapText="1"/>
    </xf>
    <xf numFmtId="0" fontId="6" fillId="0" borderId="0" xfId="20" applyNumberFormat="1" applyFont="1" applyFill="1" applyBorder="1" applyAlignment="1">
      <alignment horizontal="right" vertical="center" wrapText="1"/>
    </xf>
    <xf numFmtId="0" fontId="6" fillId="0" borderId="1" xfId="20" applyNumberFormat="1" applyFont="1" applyFill="1" applyBorder="1" applyAlignment="1">
      <alignment horizontal="center" vertical="center" wrapText="1"/>
    </xf>
    <xf numFmtId="0" fontId="6" fillId="0" borderId="1" xfId="20" applyNumberFormat="1" applyFont="1" applyFill="1" applyBorder="1" applyAlignment="1">
      <alignment vertical="center" wrapText="1"/>
    </xf>
    <xf numFmtId="168" fontId="6" fillId="0" borderId="1" xfId="20" applyNumberFormat="1" applyFont="1" applyFill="1" applyBorder="1" applyAlignment="1">
      <alignment horizontal="right" wrapText="1"/>
    </xf>
    <xf numFmtId="168" fontId="17" fillId="0" borderId="0" xfId="20" applyNumberFormat="1" applyFont="1" applyFill="1" applyBorder="1" applyAlignment="1">
      <alignment horizontal="right" wrapText="1"/>
    </xf>
    <xf numFmtId="0" fontId="6" fillId="0" borderId="1" xfId="20" applyNumberFormat="1" applyFont="1" applyFill="1" applyBorder="1" applyAlignment="1">
      <alignment horizontal="left" vertical="center" wrapText="1"/>
    </xf>
    <xf numFmtId="0" fontId="6" fillId="0" borderId="1" xfId="20" applyFont="1" applyFill="1" applyBorder="1" applyAlignment="1">
      <alignment horizontal="left" vertical="center"/>
    </xf>
    <xf numFmtId="0" fontId="6" fillId="0" borderId="1" xfId="20" applyFont="1" applyFill="1" applyBorder="1"/>
    <xf numFmtId="0" fontId="6" fillId="3" borderId="1" xfId="20" applyFont="1" applyFill="1" applyBorder="1"/>
    <xf numFmtId="0" fontId="6" fillId="3" borderId="1" xfId="20" applyFont="1" applyFill="1" applyBorder="1" applyAlignment="1">
      <alignment wrapText="1"/>
    </xf>
    <xf numFmtId="168" fontId="6" fillId="3" borderId="1" xfId="20" applyNumberFormat="1" applyFont="1" applyFill="1" applyBorder="1" applyAlignment="1">
      <alignment horizontal="right" wrapText="1"/>
    </xf>
    <xf numFmtId="0" fontId="6" fillId="3" borderId="0" xfId="20" applyNumberFormat="1" applyFont="1" applyFill="1" applyBorder="1" applyAlignment="1">
      <alignment vertical="center" wrapText="1"/>
    </xf>
    <xf numFmtId="168" fontId="6" fillId="0" borderId="1" xfId="20" applyNumberFormat="1" applyFont="1" applyFill="1" applyBorder="1" applyAlignment="1">
      <alignment vertical="center" wrapText="1"/>
    </xf>
    <xf numFmtId="0" fontId="6" fillId="0" borderId="1" xfId="20" applyFont="1" applyFill="1" applyBorder="1" applyAlignment="1">
      <alignment horizontal="left" vertical="center" wrapText="1"/>
    </xf>
    <xf numFmtId="0" fontId="6" fillId="0" borderId="4" xfId="20" applyNumberFormat="1" applyFont="1" applyFill="1" applyBorder="1" applyAlignment="1">
      <alignment vertical="center" wrapText="1"/>
    </xf>
    <xf numFmtId="49" fontId="6" fillId="0" borderId="1" xfId="20" applyNumberFormat="1" applyFont="1" applyFill="1" applyBorder="1" applyAlignment="1">
      <alignment horizontal="center" vertical="center" wrapText="1"/>
    </xf>
    <xf numFmtId="0" fontId="7" fillId="0" borderId="1" xfId="20" applyNumberFormat="1" applyFont="1" applyFill="1" applyBorder="1" applyAlignment="1">
      <alignment vertical="center" wrapText="1"/>
    </xf>
    <xf numFmtId="168" fontId="7" fillId="0" borderId="1" xfId="20" applyNumberFormat="1" applyFont="1" applyFill="1" applyBorder="1" applyAlignment="1">
      <alignment horizontal="right" wrapText="1"/>
    </xf>
    <xf numFmtId="0" fontId="6" fillId="0" borderId="2" xfId="20" applyNumberFormat="1" applyFont="1" applyFill="1" applyBorder="1" applyAlignment="1">
      <alignment vertical="center" wrapText="1"/>
    </xf>
    <xf numFmtId="168" fontId="6" fillId="0" borderId="2" xfId="20" applyNumberFormat="1" applyFont="1" applyFill="1" applyBorder="1" applyAlignment="1">
      <alignment horizontal="right" wrapText="1"/>
    </xf>
    <xf numFmtId="0" fontId="6" fillId="0" borderId="1"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67"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168" fontId="20" fillId="0" borderId="1" xfId="0" applyNumberFormat="1" applyFont="1" applyFill="1" applyBorder="1" applyAlignment="1">
      <alignment horizontal="right" wrapText="1"/>
    </xf>
    <xf numFmtId="49" fontId="6" fillId="0" borderId="1" xfId="20" applyNumberFormat="1" applyFont="1" applyFill="1" applyBorder="1" applyAlignment="1">
      <alignment horizontal="center" vertical="center" wrapText="1"/>
    </xf>
    <xf numFmtId="0" fontId="6" fillId="0" borderId="1" xfId="20" applyNumberFormat="1" applyFont="1" applyFill="1" applyBorder="1" applyAlignment="1">
      <alignment vertical="center" wrapText="1"/>
    </xf>
    <xf numFmtId="0" fontId="6" fillId="0" borderId="1" xfId="20" applyNumberFormat="1" applyFont="1" applyFill="1" applyBorder="1" applyAlignment="1">
      <alignment horizontal="left" vertical="center" wrapText="1"/>
    </xf>
    <xf numFmtId="0" fontId="6" fillId="0" borderId="2" xfId="20" applyNumberFormat="1" applyFont="1" applyFill="1" applyBorder="1" applyAlignment="1">
      <alignment horizontal="center" vertical="center" wrapText="1"/>
    </xf>
    <xf numFmtId="0" fontId="6" fillId="0" borderId="0" xfId="20" applyFont="1" applyFill="1" applyBorder="1" applyAlignment="1">
      <alignment vertical="center" wrapText="1"/>
    </xf>
    <xf numFmtId="0" fontId="6" fillId="0" borderId="0" xfId="20" applyFont="1" applyFill="1" applyBorder="1" applyAlignment="1">
      <alignment vertical="center" wrapText="1"/>
    </xf>
    <xf numFmtId="0" fontId="6" fillId="0" borderId="0" xfId="20" applyFont="1" applyFill="1" applyBorder="1" applyAlignment="1">
      <alignment horizontal="left" vertical="center" wrapText="1"/>
    </xf>
    <xf numFmtId="0" fontId="6" fillId="0" borderId="1" xfId="20" applyNumberFormat="1" applyFont="1" applyFill="1" applyBorder="1" applyAlignment="1">
      <alignment vertical="center" wrapText="1"/>
    </xf>
    <xf numFmtId="0" fontId="7" fillId="0" borderId="0" xfId="20" applyFont="1" applyFill="1" applyBorder="1" applyAlignment="1">
      <alignment horizontal="center" vertical="center" wrapText="1"/>
    </xf>
    <xf numFmtId="0" fontId="13" fillId="0" borderId="0" xfId="20" applyFont="1"/>
    <xf numFmtId="0" fontId="6" fillId="0" borderId="0" xfId="20" applyFont="1" applyFill="1" applyBorder="1" applyAlignment="1">
      <alignment horizontal="right" vertical="center" wrapText="1"/>
    </xf>
    <xf numFmtId="0" fontId="6" fillId="0" borderId="1" xfId="20" applyFont="1" applyFill="1" applyBorder="1" applyAlignment="1">
      <alignment vertical="center" wrapText="1"/>
    </xf>
    <xf numFmtId="0" fontId="6" fillId="0" borderId="1" xfId="20" applyFont="1" applyFill="1" applyBorder="1" applyAlignment="1">
      <alignment horizontal="center" vertical="center" wrapText="1"/>
    </xf>
    <xf numFmtId="0" fontId="6" fillId="0" borderId="4" xfId="20" applyFont="1" applyFill="1" applyBorder="1" applyAlignment="1">
      <alignment horizontal="center" vertical="center" wrapText="1"/>
    </xf>
    <xf numFmtId="168" fontId="6" fillId="0" borderId="2" xfId="10" applyNumberFormat="1" applyFont="1" applyFill="1" applyBorder="1" applyAlignment="1">
      <alignment horizontal="right" wrapText="1"/>
    </xf>
    <xf numFmtId="167" fontId="6" fillId="0" borderId="1" xfId="20" applyNumberFormat="1" applyFont="1" applyFill="1" applyBorder="1" applyAlignment="1">
      <alignment vertical="center" wrapText="1"/>
    </xf>
    <xf numFmtId="168" fontId="6" fillId="0" borderId="1" xfId="10" applyNumberFormat="1" applyFont="1" applyFill="1" applyBorder="1" applyAlignment="1">
      <alignment horizontal="right" wrapText="1"/>
    </xf>
    <xf numFmtId="167" fontId="6" fillId="0" borderId="0" xfId="20" applyNumberFormat="1" applyFont="1" applyFill="1" applyBorder="1" applyAlignment="1">
      <alignment vertical="center" wrapText="1"/>
    </xf>
    <xf numFmtId="0" fontId="7" fillId="0" borderId="0" xfId="20" applyFont="1" applyFill="1" applyBorder="1" applyAlignment="1">
      <alignment vertical="center" wrapText="1"/>
    </xf>
    <xf numFmtId="167" fontId="7" fillId="0" borderId="0" xfId="20" applyNumberFormat="1" applyFont="1" applyFill="1" applyBorder="1" applyAlignment="1">
      <alignment vertical="center" wrapText="1"/>
    </xf>
    <xf numFmtId="0" fontId="11" fillId="0" borderId="0" xfId="20" applyFont="1" applyFill="1" applyBorder="1" applyAlignment="1">
      <alignment vertical="center" wrapText="1"/>
    </xf>
    <xf numFmtId="167" fontId="11" fillId="0" borderId="0" xfId="20" applyNumberFormat="1" applyFont="1" applyFill="1" applyBorder="1" applyAlignment="1">
      <alignment vertical="center" wrapText="1"/>
    </xf>
    <xf numFmtId="0" fontId="9" fillId="0" borderId="0" xfId="20" applyFont="1" applyFill="1" applyBorder="1" applyAlignment="1">
      <alignment vertical="center" wrapText="1"/>
    </xf>
    <xf numFmtId="0" fontId="11" fillId="0" borderId="0" xfId="20" quotePrefix="1" applyFont="1" applyFill="1" applyBorder="1" applyAlignment="1">
      <alignment vertical="center" wrapText="1"/>
    </xf>
    <xf numFmtId="0" fontId="8" fillId="0" borderId="0" xfId="20" applyFont="1" applyFill="1" applyBorder="1" applyAlignment="1">
      <alignment vertical="center" wrapText="1"/>
    </xf>
    <xf numFmtId="167" fontId="12" fillId="0" borderId="0" xfId="20" applyNumberFormat="1" applyFont="1" applyFill="1" applyBorder="1" applyAlignment="1">
      <alignment vertical="center" wrapText="1"/>
    </xf>
    <xf numFmtId="0" fontId="9" fillId="0" borderId="0" xfId="20" quotePrefix="1" applyFont="1" applyFill="1" applyBorder="1" applyAlignment="1">
      <alignment vertical="center" wrapText="1"/>
    </xf>
    <xf numFmtId="167" fontId="8" fillId="0" borderId="0" xfId="20" applyNumberFormat="1" applyFont="1" applyFill="1" applyBorder="1" applyAlignment="1">
      <alignment vertical="center" wrapText="1"/>
    </xf>
    <xf numFmtId="167" fontId="9" fillId="0" borderId="0" xfId="20" applyNumberFormat="1" applyFont="1" applyFill="1" applyBorder="1" applyAlignment="1">
      <alignment vertical="center" wrapText="1"/>
    </xf>
    <xf numFmtId="0" fontId="6" fillId="0" borderId="0" xfId="20" applyFont="1" applyFill="1" applyBorder="1" applyAlignment="1">
      <alignment horizontal="center" vertical="center" wrapText="1"/>
    </xf>
    <xf numFmtId="0" fontId="6" fillId="0" borderId="1" xfId="20" applyNumberFormat="1" applyFont="1" applyFill="1" applyBorder="1" applyAlignment="1">
      <alignment wrapText="1"/>
    </xf>
    <xf numFmtId="0" fontId="6" fillId="0" borderId="0" xfId="0" applyFont="1" applyFill="1" applyBorder="1" applyAlignment="1">
      <alignment horizontal="left" vertical="center" wrapText="1"/>
    </xf>
    <xf numFmtId="2" fontId="6" fillId="0" borderId="0" xfId="20" applyNumberFormat="1" applyFont="1" applyFill="1"/>
    <xf numFmtId="0" fontId="6" fillId="0" borderId="0" xfId="20" applyFont="1" applyFill="1"/>
    <xf numFmtId="0" fontId="7" fillId="0" borderId="0" xfId="20" applyFont="1" applyFill="1" applyAlignment="1">
      <alignment horizontal="center"/>
    </xf>
    <xf numFmtId="0" fontId="6" fillId="0" borderId="0" xfId="20" applyFont="1" applyFill="1" applyBorder="1" applyAlignment="1">
      <alignment horizontal="right"/>
    </xf>
    <xf numFmtId="2" fontId="6" fillId="0" borderId="1" xfId="20" applyNumberFormat="1" applyFont="1" applyFill="1" applyBorder="1" applyAlignment="1">
      <alignment horizontal="center"/>
    </xf>
    <xf numFmtId="0" fontId="6" fillId="0" borderId="1" xfId="20" applyFont="1" applyFill="1" applyBorder="1" applyAlignment="1">
      <alignment horizontal="center"/>
    </xf>
    <xf numFmtId="0" fontId="6" fillId="0" borderId="1" xfId="20" applyNumberFormat="1" applyFont="1" applyFill="1" applyBorder="1" applyAlignment="1">
      <alignment horizontal="center"/>
    </xf>
    <xf numFmtId="0" fontId="6" fillId="0" borderId="1" xfId="20" applyFont="1" applyFill="1" applyBorder="1" applyAlignment="1">
      <alignment wrapText="1"/>
    </xf>
    <xf numFmtId="168" fontId="6" fillId="0" borderId="1" xfId="20" applyNumberFormat="1" applyFont="1" applyFill="1" applyBorder="1" applyAlignment="1">
      <alignment horizontal="right"/>
    </xf>
    <xf numFmtId="167" fontId="6" fillId="0" borderId="1" xfId="20" applyNumberFormat="1" applyFont="1" applyFill="1" applyBorder="1" applyAlignment="1">
      <alignment horizontal="left"/>
    </xf>
    <xf numFmtId="0" fontId="7" fillId="0" borderId="1" xfId="20" applyFont="1" applyFill="1" applyBorder="1" applyAlignment="1">
      <alignment wrapText="1"/>
    </xf>
    <xf numFmtId="168" fontId="7" fillId="0" borderId="1" xfId="20" applyNumberFormat="1" applyFont="1" applyFill="1" applyBorder="1" applyAlignment="1">
      <alignment horizontal="right"/>
    </xf>
    <xf numFmtId="168" fontId="6" fillId="0" borderId="0" xfId="20" applyNumberFormat="1" applyFont="1" applyFill="1"/>
    <xf numFmtId="168" fontId="6" fillId="3" borderId="1" xfId="20" applyNumberFormat="1" applyFont="1" applyFill="1" applyBorder="1" applyAlignment="1">
      <alignment horizontal="right"/>
    </xf>
    <xf numFmtId="167" fontId="6" fillId="0" borderId="1" xfId="20" applyNumberFormat="1" applyFont="1" applyFill="1" applyBorder="1" applyAlignment="1">
      <alignment horizontal="left" wrapText="1"/>
    </xf>
    <xf numFmtId="0" fontId="6" fillId="0" borderId="1" xfId="20" applyFont="1" applyFill="1" applyBorder="1" applyAlignment="1">
      <alignment horizontal="left" wrapText="1"/>
    </xf>
    <xf numFmtId="0" fontId="6" fillId="0" borderId="1" xfId="20" applyFont="1" applyFill="1" applyBorder="1" applyAlignment="1">
      <alignment horizontal="left"/>
    </xf>
    <xf numFmtId="0" fontId="6" fillId="0" borderId="4" xfId="20" applyFont="1" applyFill="1" applyBorder="1" applyAlignment="1">
      <alignment wrapText="1"/>
    </xf>
    <xf numFmtId="168" fontId="6" fillId="3" borderId="4" xfId="20" applyNumberFormat="1" applyFont="1" applyFill="1" applyBorder="1" applyAlignment="1">
      <alignment horizontal="right"/>
    </xf>
    <xf numFmtId="0" fontId="6" fillId="3" borderId="2" xfId="20" applyFont="1" applyFill="1" applyBorder="1"/>
    <xf numFmtId="0" fontId="6" fillId="3" borderId="1" xfId="20" applyFont="1" applyFill="1" applyBorder="1" applyAlignment="1">
      <alignment horizontal="left" wrapText="1"/>
    </xf>
    <xf numFmtId="0" fontId="6" fillId="0" borderId="0" xfId="20" applyFont="1" applyFill="1" applyAlignment="1">
      <alignment horizontal="right" indent="3"/>
    </xf>
    <xf numFmtId="0" fontId="6" fillId="0" borderId="0" xfId="20" applyFont="1" applyFill="1" applyAlignment="1">
      <alignment horizontal="right"/>
    </xf>
    <xf numFmtId="0" fontId="7" fillId="0" borderId="0" xfId="20" applyFont="1" applyFill="1" applyAlignment="1">
      <alignment horizontal="right"/>
    </xf>
    <xf numFmtId="168" fontId="7" fillId="0" borderId="0" xfId="20" applyNumberFormat="1" applyFont="1" applyFill="1"/>
    <xf numFmtId="0" fontId="6" fillId="0" borderId="0" xfId="20" applyFont="1" applyAlignment="1">
      <alignment wrapText="1"/>
    </xf>
    <xf numFmtId="0" fontId="6" fillId="0" borderId="0" xfId="20" applyFont="1" applyAlignment="1">
      <alignment horizontal="left" wrapText="1"/>
    </xf>
    <xf numFmtId="0" fontId="6" fillId="0" borderId="0" xfId="20" applyFont="1" applyAlignment="1">
      <alignment horizontal="right" wrapText="1"/>
    </xf>
    <xf numFmtId="0" fontId="6" fillId="0" borderId="1" xfId="20" applyFont="1" applyBorder="1" applyAlignment="1">
      <alignment horizontal="center" wrapText="1"/>
    </xf>
    <xf numFmtId="0" fontId="6" fillId="0" borderId="1" xfId="20" applyFont="1" applyBorder="1" applyAlignment="1">
      <alignment wrapText="1"/>
    </xf>
    <xf numFmtId="0" fontId="6" fillId="0" borderId="1" xfId="20" applyFont="1" applyBorder="1" applyAlignment="1">
      <alignment horizontal="left" wrapText="1"/>
    </xf>
    <xf numFmtId="168" fontId="20" fillId="0" borderId="1" xfId="20" applyNumberFormat="1" applyFont="1" applyBorder="1" applyAlignment="1">
      <alignment horizontal="right" wrapText="1"/>
    </xf>
    <xf numFmtId="0" fontId="6" fillId="0" borderId="1" xfId="20" applyFont="1" applyBorder="1"/>
    <xf numFmtId="0" fontId="20" fillId="0" borderId="1" xfId="20" applyFont="1" applyBorder="1" applyAlignment="1">
      <alignment horizontal="right" wrapText="1"/>
    </xf>
    <xf numFmtId="0" fontId="6" fillId="0" borderId="1" xfId="20" applyFont="1" applyBorder="1" applyAlignment="1">
      <alignment vertical="center" wrapText="1"/>
    </xf>
    <xf numFmtId="0" fontId="6" fillId="0" borderId="2" xfId="20" applyFont="1" applyBorder="1" applyAlignment="1">
      <alignment horizontal="left" vertical="center" wrapText="1"/>
    </xf>
    <xf numFmtId="0" fontId="6" fillId="0" borderId="6" xfId="20" applyFont="1" applyBorder="1" applyAlignment="1">
      <alignment horizontal="left" wrapText="1"/>
    </xf>
    <xf numFmtId="168" fontId="20" fillId="0" borderId="1" xfId="20" applyNumberFormat="1" applyFont="1" applyBorder="1"/>
    <xf numFmtId="0" fontId="6" fillId="0" borderId="1" xfId="20" applyFont="1" applyBorder="1" applyAlignment="1">
      <alignment horizontal="left" vertical="center" wrapText="1"/>
    </xf>
    <xf numFmtId="168" fontId="6" fillId="0" borderId="0" xfId="20" applyNumberFormat="1" applyFont="1" applyAlignment="1">
      <alignment wrapText="1"/>
    </xf>
    <xf numFmtId="168" fontId="20" fillId="0" borderId="1" xfId="20" applyNumberFormat="1" applyFont="1" applyBorder="1" applyAlignment="1">
      <alignment wrapText="1"/>
    </xf>
    <xf numFmtId="49" fontId="6" fillId="0" borderId="1" xfId="20" applyNumberFormat="1" applyFont="1" applyBorder="1" applyAlignment="1">
      <alignment horizontal="center" vertical="center" wrapText="1"/>
    </xf>
    <xf numFmtId="0" fontId="6" fillId="3" borderId="1" xfId="20" applyNumberFormat="1" applyFont="1" applyFill="1" applyBorder="1" applyAlignment="1">
      <alignment vertical="center" wrapText="1"/>
    </xf>
    <xf numFmtId="168" fontId="7" fillId="3" borderId="1" xfId="20" applyNumberFormat="1" applyFont="1" applyFill="1" applyBorder="1" applyAlignment="1">
      <alignment horizontal="right" wrapText="1"/>
    </xf>
    <xf numFmtId="168" fontId="20" fillId="3" borderId="1" xfId="20" applyNumberFormat="1" applyFont="1" applyFill="1" applyBorder="1" applyAlignment="1">
      <alignment wrapText="1"/>
    </xf>
    <xf numFmtId="168" fontId="21" fillId="3" borderId="1" xfId="20" applyNumberFormat="1" applyFont="1" applyFill="1" applyBorder="1" applyAlignment="1">
      <alignment wrapText="1"/>
    </xf>
    <xf numFmtId="168" fontId="20" fillId="3" borderId="1" xfId="20" applyNumberFormat="1" applyFont="1" applyFill="1" applyBorder="1" applyAlignment="1">
      <alignment horizontal="right" wrapText="1"/>
    </xf>
    <xf numFmtId="0" fontId="6" fillId="3" borderId="1" xfId="0" applyFont="1" applyFill="1" applyBorder="1" applyAlignment="1">
      <alignment vertical="center" wrapText="1"/>
    </xf>
    <xf numFmtId="0" fontId="6" fillId="3" borderId="1" xfId="2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0" xfId="0" applyNumberFormat="1" applyFont="1" applyFill="1" applyBorder="1" applyAlignment="1">
      <alignment vertical="justify"/>
    </xf>
    <xf numFmtId="168" fontId="7" fillId="0" borderId="0" xfId="0" applyNumberFormat="1" applyFont="1" applyFill="1" applyBorder="1" applyAlignment="1">
      <alignment horizontal="right"/>
    </xf>
    <xf numFmtId="168" fontId="7" fillId="3" borderId="1" xfId="20" applyNumberFormat="1" applyFont="1" applyFill="1" applyBorder="1" applyAlignment="1">
      <alignment horizontal="right"/>
    </xf>
    <xf numFmtId="168" fontId="20" fillId="3" borderId="1" xfId="0" applyNumberFormat="1" applyFont="1" applyFill="1" applyBorder="1" applyAlignment="1">
      <alignment horizontal="right" wrapText="1"/>
    </xf>
    <xf numFmtId="168" fontId="21" fillId="3" borderId="1" xfId="0" applyNumberFormat="1" applyFont="1" applyFill="1" applyBorder="1" applyAlignment="1">
      <alignment horizontal="right" wrapText="1"/>
    </xf>
    <xf numFmtId="168" fontId="7" fillId="3" borderId="1" xfId="0" applyNumberFormat="1" applyFont="1" applyFill="1" applyBorder="1" applyAlignment="1">
      <alignment horizontal="right"/>
    </xf>
    <xf numFmtId="0" fontId="7" fillId="0" borderId="0" xfId="20" applyFont="1" applyFill="1" applyAlignment="1">
      <alignment horizontal="center"/>
    </xf>
    <xf numFmtId="0" fontId="7" fillId="0" borderId="7" xfId="20" applyNumberFormat="1" applyFont="1" applyFill="1" applyBorder="1" applyAlignment="1">
      <alignment horizontal="center"/>
    </xf>
    <xf numFmtId="0" fontId="7" fillId="0" borderId="3" xfId="20" applyNumberFormat="1" applyFont="1" applyFill="1" applyBorder="1" applyAlignment="1">
      <alignment horizontal="center"/>
    </xf>
    <xf numFmtId="0" fontId="6" fillId="0" borderId="7" xfId="20" applyNumberFormat="1" applyFont="1" applyFill="1" applyBorder="1" applyAlignment="1">
      <alignment horizontal="center"/>
    </xf>
    <xf numFmtId="0" fontId="6" fillId="0" borderId="3" xfId="20" applyNumberFormat="1" applyFont="1" applyFill="1" applyBorder="1" applyAlignment="1">
      <alignment horizontal="center"/>
    </xf>
    <xf numFmtId="0" fontId="7" fillId="0" borderId="7" xfId="0" applyFont="1" applyFill="1" applyBorder="1" applyAlignment="1">
      <alignment horizontal="center"/>
    </xf>
    <xf numFmtId="0" fontId="7" fillId="0" borderId="3" xfId="0" applyFont="1" applyFill="1" applyBorder="1" applyAlignment="1">
      <alignment horizontal="center"/>
    </xf>
    <xf numFmtId="0" fontId="7" fillId="0" borderId="0" xfId="0" applyFont="1" applyFill="1" applyAlignment="1">
      <alignment horizont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49" fontId="6" fillId="0" borderId="1" xfId="20" applyNumberFormat="1" applyFont="1" applyFill="1" applyBorder="1" applyAlignment="1">
      <alignment horizontal="center" vertical="center" wrapText="1"/>
    </xf>
    <xf numFmtId="0" fontId="6" fillId="0" borderId="0" xfId="20" applyFont="1" applyFill="1" applyBorder="1" applyAlignment="1">
      <alignment horizontal="center" vertical="center" wrapText="1"/>
    </xf>
    <xf numFmtId="49" fontId="6" fillId="0" borderId="6" xfId="20" applyNumberFormat="1" applyFont="1" applyFill="1" applyBorder="1" applyAlignment="1">
      <alignment horizontal="center" vertical="center" wrapText="1"/>
    </xf>
    <xf numFmtId="49" fontId="6" fillId="0" borderId="2" xfId="20" applyNumberFormat="1" applyFont="1" applyFill="1" applyBorder="1" applyAlignment="1">
      <alignment horizontal="center" vertical="center" wrapText="1"/>
    </xf>
    <xf numFmtId="49" fontId="6" fillId="0" borderId="4" xfId="20" applyNumberFormat="1" applyFont="1" applyFill="1" applyBorder="1" applyAlignment="1">
      <alignment horizontal="center" vertical="center" wrapText="1"/>
    </xf>
    <xf numFmtId="0" fontId="6" fillId="0" borderId="4" xfId="20" applyNumberFormat="1" applyFont="1" applyFill="1" applyBorder="1" applyAlignment="1">
      <alignment horizontal="left" vertical="center" wrapText="1"/>
    </xf>
    <xf numFmtId="0" fontId="6" fillId="0" borderId="2" xfId="20" applyNumberFormat="1" applyFont="1" applyFill="1" applyBorder="1" applyAlignment="1">
      <alignment horizontal="left" vertical="center" wrapText="1"/>
    </xf>
    <xf numFmtId="0" fontId="6" fillId="0" borderId="1" xfId="20" applyNumberFormat="1" applyFont="1" applyFill="1" applyBorder="1" applyAlignment="1">
      <alignment horizontal="left" vertical="center" wrapText="1"/>
    </xf>
    <xf numFmtId="0" fontId="6" fillId="0" borderId="0" xfId="20" applyFont="1" applyFill="1" applyBorder="1" applyAlignment="1">
      <alignment vertical="center" wrapText="1"/>
    </xf>
    <xf numFmtId="0" fontId="6" fillId="0" borderId="0" xfId="20" applyFont="1" applyFill="1" applyBorder="1" applyAlignment="1">
      <alignment horizontal="left" vertical="center" wrapText="1"/>
    </xf>
    <xf numFmtId="0" fontId="7" fillId="0" borderId="0" xfId="20" applyNumberFormat="1" applyFont="1" applyFill="1" applyBorder="1" applyAlignment="1">
      <alignment horizontal="center" vertical="center" wrapText="1"/>
    </xf>
    <xf numFmtId="0" fontId="6" fillId="0" borderId="7" xfId="20" applyNumberFormat="1" applyFont="1" applyFill="1" applyBorder="1" applyAlignment="1">
      <alignment horizontal="center" vertical="center" wrapText="1"/>
    </xf>
    <xf numFmtId="0" fontId="6" fillId="0" borderId="8" xfId="20" applyNumberFormat="1" applyFont="1" applyFill="1" applyBorder="1" applyAlignment="1">
      <alignment horizontal="center" vertical="center" wrapText="1"/>
    </xf>
    <xf numFmtId="0" fontId="6" fillId="0" borderId="3" xfId="20" applyNumberFormat="1" applyFont="1" applyFill="1" applyBorder="1" applyAlignment="1">
      <alignment horizontal="center" vertical="center" wrapText="1"/>
    </xf>
    <xf numFmtId="0" fontId="6" fillId="0" borderId="1" xfId="20" applyNumberFormat="1" applyFont="1" applyFill="1" applyBorder="1" applyAlignment="1">
      <alignment vertical="center" wrapText="1"/>
    </xf>
    <xf numFmtId="0" fontId="6" fillId="0" borderId="6" xfId="20" applyNumberFormat="1" applyFont="1" applyFill="1" applyBorder="1" applyAlignment="1">
      <alignment horizontal="left" vertical="center" wrapText="1"/>
    </xf>
    <xf numFmtId="0" fontId="7" fillId="0" borderId="7" xfId="20" applyNumberFormat="1" applyFont="1" applyFill="1" applyBorder="1" applyAlignment="1">
      <alignment horizontal="center" vertical="center" wrapText="1"/>
    </xf>
    <xf numFmtId="0" fontId="7" fillId="0" borderId="8" xfId="20" applyNumberFormat="1" applyFont="1" applyFill="1" applyBorder="1" applyAlignment="1">
      <alignment horizontal="center" vertical="center" wrapText="1"/>
    </xf>
    <xf numFmtId="0" fontId="7" fillId="0" borderId="3" xfId="20" applyNumberFormat="1" applyFont="1" applyFill="1" applyBorder="1" applyAlignment="1">
      <alignment horizontal="center" vertical="center" wrapText="1"/>
    </xf>
    <xf numFmtId="0" fontId="6" fillId="0" borderId="10" xfId="20" applyNumberFormat="1" applyFont="1" applyFill="1" applyBorder="1" applyAlignment="1">
      <alignment horizontal="center" vertical="center" wrapText="1"/>
    </xf>
    <xf numFmtId="0" fontId="6" fillId="0" borderId="11" xfId="20" applyNumberFormat="1" applyFont="1" applyFill="1" applyBorder="1" applyAlignment="1">
      <alignment horizontal="center" vertical="center" wrapText="1"/>
    </xf>
    <xf numFmtId="0" fontId="6" fillId="0" borderId="12" xfId="2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167"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1" xfId="20" applyFont="1" applyFill="1" applyBorder="1" applyAlignment="1">
      <alignment horizontal="center" vertical="center" wrapText="1"/>
    </xf>
    <xf numFmtId="0" fontId="7" fillId="0" borderId="0" xfId="20" applyFont="1" applyFill="1" applyBorder="1" applyAlignment="1">
      <alignment horizontal="center" vertical="center" wrapText="1"/>
    </xf>
    <xf numFmtId="0" fontId="6" fillId="0" borderId="1" xfId="20" applyFont="1" applyBorder="1" applyAlignment="1">
      <alignment horizontal="center" wrapText="1"/>
    </xf>
    <xf numFmtId="0" fontId="7" fillId="0" borderId="1" xfId="20" applyFont="1" applyBorder="1" applyAlignment="1">
      <alignment horizontal="center" wrapText="1"/>
    </xf>
    <xf numFmtId="49" fontId="6" fillId="0" borderId="4" xfId="20" applyNumberFormat="1" applyFont="1" applyBorder="1" applyAlignment="1">
      <alignment horizontal="center" vertical="center" wrapText="1"/>
    </xf>
    <xf numFmtId="49" fontId="6" fillId="0" borderId="2" xfId="20" applyNumberFormat="1" applyFont="1" applyBorder="1" applyAlignment="1">
      <alignment horizontal="center" vertical="center" wrapText="1"/>
    </xf>
    <xf numFmtId="49" fontId="6" fillId="0" borderId="4" xfId="20" quotePrefix="1" applyNumberFormat="1" applyFont="1" applyBorder="1" applyAlignment="1">
      <alignment horizontal="center" vertical="center" wrapText="1"/>
    </xf>
    <xf numFmtId="49" fontId="6" fillId="0" borderId="6" xfId="20" quotePrefix="1" applyNumberFormat="1" applyFont="1" applyBorder="1" applyAlignment="1">
      <alignment horizontal="center" vertical="center" wrapText="1"/>
    </xf>
    <xf numFmtId="49" fontId="6" fillId="0" borderId="2" xfId="20" quotePrefix="1" applyNumberFormat="1" applyFont="1" applyBorder="1" applyAlignment="1">
      <alignment horizontal="center" vertical="center" wrapText="1"/>
    </xf>
    <xf numFmtId="0" fontId="6" fillId="0" borderId="4" xfId="20" applyFont="1" applyBorder="1" applyAlignment="1">
      <alignment horizontal="left" wrapText="1"/>
    </xf>
    <xf numFmtId="0" fontId="6" fillId="0" borderId="2" xfId="20" applyFont="1" applyBorder="1" applyAlignment="1">
      <alignment horizontal="left" wrapText="1"/>
    </xf>
    <xf numFmtId="0" fontId="6" fillId="0" borderId="4" xfId="20" applyFont="1" applyBorder="1" applyAlignment="1">
      <alignment horizontal="left" vertical="center" wrapText="1"/>
    </xf>
    <xf numFmtId="0" fontId="6" fillId="0" borderId="6" xfId="20" applyFont="1" applyBorder="1" applyAlignment="1">
      <alignment horizontal="left" vertical="center" wrapText="1"/>
    </xf>
    <xf numFmtId="0" fontId="6" fillId="0" borderId="2" xfId="20" applyFont="1" applyBorder="1" applyAlignment="1">
      <alignment horizontal="left" vertical="center" wrapText="1"/>
    </xf>
    <xf numFmtId="49" fontId="6" fillId="0" borderId="6" xfId="20" applyNumberFormat="1" applyFont="1" applyBorder="1" applyAlignment="1">
      <alignment horizontal="center" vertical="center" wrapText="1"/>
    </xf>
    <xf numFmtId="0" fontId="6" fillId="0" borderId="4" xfId="20" applyFont="1" applyBorder="1" applyAlignment="1">
      <alignment vertical="center" wrapText="1"/>
    </xf>
    <xf numFmtId="0" fontId="6" fillId="0" borderId="2" xfId="20" applyFont="1" applyBorder="1" applyAlignment="1">
      <alignment vertical="center" wrapText="1"/>
    </xf>
    <xf numFmtId="0" fontId="6" fillId="0" borderId="0" xfId="20" applyFont="1" applyAlignment="1">
      <alignment horizontal="left" vertical="center" wrapText="1"/>
    </xf>
    <xf numFmtId="0" fontId="6" fillId="0" borderId="0" xfId="20" applyFont="1" applyAlignment="1">
      <alignment vertical="center" wrapText="1"/>
    </xf>
    <xf numFmtId="0" fontId="7" fillId="0" borderId="0" xfId="20" applyFont="1" applyAlignment="1">
      <alignment horizontal="center" wrapText="1"/>
    </xf>
    <xf numFmtId="4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7" fillId="0" borderId="0" xfId="0" applyNumberFormat="1" applyFont="1" applyFill="1" applyAlignment="1">
      <alignment horizontal="center" vertical="justify" wrapText="1"/>
    </xf>
    <xf numFmtId="0" fontId="6" fillId="0" borderId="3" xfId="0" applyNumberFormat="1" applyFont="1" applyFill="1" applyBorder="1" applyAlignment="1">
      <alignment horizontal="center" vertical="justify"/>
    </xf>
    <xf numFmtId="0" fontId="6" fillId="0" borderId="1" xfId="0" applyNumberFormat="1" applyFont="1" applyFill="1" applyBorder="1" applyAlignment="1">
      <alignment horizontal="center" vertical="justify"/>
    </xf>
    <xf numFmtId="0" fontId="7" fillId="0" borderId="3" xfId="0" applyNumberFormat="1" applyFont="1" applyFill="1" applyBorder="1" applyAlignment="1">
      <alignment horizontal="center" vertical="justify"/>
    </xf>
    <xf numFmtId="0" fontId="7" fillId="0" borderId="1" xfId="0" applyNumberFormat="1" applyFont="1" applyFill="1" applyBorder="1" applyAlignment="1">
      <alignment horizontal="center" vertical="justify"/>
    </xf>
    <xf numFmtId="0" fontId="7" fillId="0" borderId="8" xfId="0" applyNumberFormat="1" applyFont="1" applyFill="1" applyBorder="1" applyAlignment="1">
      <alignment horizontal="center" vertical="justify" wrapText="1"/>
    </xf>
    <xf numFmtId="0" fontId="7" fillId="0" borderId="3" xfId="0" applyNumberFormat="1" applyFont="1" applyFill="1" applyBorder="1" applyAlignment="1">
      <alignment horizontal="center" vertical="justify" wrapText="1"/>
    </xf>
  </cellXfs>
  <cellStyles count="22">
    <cellStyle name="Blogas" xfId="1" builtinId="27"/>
    <cellStyle name="Comma 2" xfId="2"/>
    <cellStyle name="Comma 2 2" xfId="11"/>
    <cellStyle name="Comma 2 2 2" xfId="15"/>
    <cellStyle name="Comma 2 2 3" xfId="18"/>
    <cellStyle name="Comma 3" xfId="3"/>
    <cellStyle name="Currency 2" xfId="4"/>
    <cellStyle name="Currency 2 2" xfId="5"/>
    <cellStyle name="Currency 2 3" xfId="12"/>
    <cellStyle name="Įprastas" xfId="0" builtinId="0"/>
    <cellStyle name="Įprastas 2" xfId="6"/>
    <cellStyle name="Įprastas 2 2" xfId="20"/>
    <cellStyle name="Įprastas 3" xfId="10"/>
    <cellStyle name="Įprastas 4" xfId="21"/>
    <cellStyle name="Normal 2" xfId="7"/>
    <cellStyle name="Normal 2 2" xfId="8"/>
    <cellStyle name="Normal 2 2 2" xfId="13"/>
    <cellStyle name="Normal 2 2 2 2" xfId="16"/>
    <cellStyle name="Normal 2 2 2 3" xfId="19"/>
    <cellStyle name="Normal 2 2 3" xfId="14"/>
    <cellStyle name="Normal 2 2 4" xfId="17"/>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abSelected="1" zoomScaleNormal="100" workbookViewId="0">
      <pane xSplit="1" ySplit="7" topLeftCell="B8" activePane="bottomRight" state="frozen"/>
      <selection pane="topRight" activeCell="B1" sqref="B1"/>
      <selection pane="bottomLeft" activeCell="A9" sqref="A9"/>
      <selection pane="bottomRight" activeCell="C27" sqref="C27"/>
    </sheetView>
  </sheetViews>
  <sheetFormatPr defaultColWidth="9.140625" defaultRowHeight="15" x14ac:dyDescent="0.25"/>
  <cols>
    <col min="1" max="1" width="7.140625" style="138" customWidth="1"/>
    <col min="2" max="2" width="99.140625" style="139" customWidth="1"/>
    <col min="3" max="3" width="25" style="139" customWidth="1"/>
    <col min="4" max="4" width="9.42578125" style="139" bestFit="1" customWidth="1"/>
    <col min="5" max="5" width="9.140625" style="139"/>
    <col min="6" max="7" width="9.42578125" style="139" bestFit="1" customWidth="1"/>
    <col min="8" max="16384" width="9.140625" style="139"/>
  </cols>
  <sheetData>
    <row r="1" spans="1:7" ht="15" customHeight="1" x14ac:dyDescent="0.25">
      <c r="B1" s="111"/>
      <c r="C1" s="111" t="s">
        <v>102</v>
      </c>
    </row>
    <row r="2" spans="1:7" ht="15" customHeight="1" x14ac:dyDescent="0.25">
      <c r="B2" s="111"/>
      <c r="C2" s="111" t="s">
        <v>308</v>
      </c>
    </row>
    <row r="3" spans="1:7" ht="15" customHeight="1" x14ac:dyDescent="0.25">
      <c r="B3" s="111"/>
      <c r="C3" s="111" t="s">
        <v>307</v>
      </c>
    </row>
    <row r="4" spans="1:7" ht="15" customHeight="1" x14ac:dyDescent="0.25">
      <c r="B4" s="135"/>
      <c r="C4" s="112" t="s">
        <v>180</v>
      </c>
    </row>
    <row r="5" spans="1:7" ht="16.5" customHeight="1" x14ac:dyDescent="0.25">
      <c r="A5" s="194" t="s">
        <v>181</v>
      </c>
      <c r="B5" s="194"/>
      <c r="C5" s="194"/>
    </row>
    <row r="6" spans="1:7" ht="12.75" customHeight="1" x14ac:dyDescent="0.25">
      <c r="B6" s="140"/>
      <c r="C6" s="141" t="s">
        <v>61</v>
      </c>
    </row>
    <row r="7" spans="1:7" ht="24.75" customHeight="1" x14ac:dyDescent="0.25">
      <c r="A7" s="142" t="s">
        <v>50</v>
      </c>
      <c r="B7" s="143" t="s">
        <v>23</v>
      </c>
      <c r="C7" s="143" t="s">
        <v>1</v>
      </c>
    </row>
    <row r="8" spans="1:7" ht="15.95" customHeight="1" x14ac:dyDescent="0.25">
      <c r="A8" s="144">
        <v>1</v>
      </c>
      <c r="B8" s="145" t="s">
        <v>63</v>
      </c>
      <c r="C8" s="83">
        <v>37625</v>
      </c>
    </row>
    <row r="9" spans="1:7" ht="28.15" customHeight="1" x14ac:dyDescent="0.25">
      <c r="A9" s="144" t="s">
        <v>136</v>
      </c>
      <c r="B9" s="145" t="s">
        <v>183</v>
      </c>
      <c r="C9" s="83">
        <v>37545</v>
      </c>
    </row>
    <row r="10" spans="1:7" ht="15.95" customHeight="1" x14ac:dyDescent="0.25">
      <c r="A10" s="144">
        <v>2</v>
      </c>
      <c r="B10" s="145" t="s">
        <v>57</v>
      </c>
      <c r="C10" s="146">
        <v>540</v>
      </c>
    </row>
    <row r="11" spans="1:7" ht="15.95" customHeight="1" x14ac:dyDescent="0.25">
      <c r="A11" s="144">
        <v>3</v>
      </c>
      <c r="B11" s="17" t="s">
        <v>58</v>
      </c>
      <c r="C11" s="146">
        <v>110</v>
      </c>
    </row>
    <row r="12" spans="1:7" ht="15.95" customHeight="1" x14ac:dyDescent="0.25">
      <c r="A12" s="144">
        <v>4</v>
      </c>
      <c r="B12" s="147" t="s">
        <v>24</v>
      </c>
      <c r="C12" s="146">
        <v>15</v>
      </c>
    </row>
    <row r="13" spans="1:7" ht="15.95" customHeight="1" x14ac:dyDescent="0.25">
      <c r="A13" s="144">
        <v>5</v>
      </c>
      <c r="B13" s="147" t="s">
        <v>132</v>
      </c>
      <c r="C13" s="146">
        <v>620</v>
      </c>
    </row>
    <row r="14" spans="1:7" ht="15.95" customHeight="1" x14ac:dyDescent="0.25">
      <c r="A14" s="144">
        <v>6</v>
      </c>
      <c r="B14" s="145" t="s">
        <v>26</v>
      </c>
      <c r="C14" s="146">
        <v>135</v>
      </c>
    </row>
    <row r="15" spans="1:7" ht="15.95" customHeight="1" x14ac:dyDescent="0.25">
      <c r="A15" s="144">
        <v>7</v>
      </c>
      <c r="B15" s="148" t="s">
        <v>65</v>
      </c>
      <c r="C15" s="149">
        <f>SUM(C16:C62)</f>
        <v>35098.531999999999</v>
      </c>
      <c r="D15" s="150"/>
      <c r="F15" s="150"/>
      <c r="G15" s="150"/>
    </row>
    <row r="16" spans="1:7" ht="15.95" customHeight="1" x14ac:dyDescent="0.25">
      <c r="A16" s="144" t="s">
        <v>137</v>
      </c>
      <c r="B16" s="145" t="s">
        <v>27</v>
      </c>
      <c r="C16" s="151">
        <v>284.3</v>
      </c>
    </row>
    <row r="17" spans="1:4" ht="15.95" customHeight="1" x14ac:dyDescent="0.25">
      <c r="A17" s="144" t="s">
        <v>138</v>
      </c>
      <c r="B17" s="145" t="s">
        <v>33</v>
      </c>
      <c r="C17" s="151">
        <v>820.6</v>
      </c>
    </row>
    <row r="18" spans="1:4" ht="15.95" customHeight="1" x14ac:dyDescent="0.25">
      <c r="A18" s="144" t="s">
        <v>139</v>
      </c>
      <c r="B18" s="145" t="s">
        <v>312</v>
      </c>
      <c r="C18" s="151">
        <v>2370.4</v>
      </c>
    </row>
    <row r="19" spans="1:4" ht="15.95" customHeight="1" x14ac:dyDescent="0.25">
      <c r="A19" s="144" t="s">
        <v>140</v>
      </c>
      <c r="B19" s="145" t="s">
        <v>69</v>
      </c>
      <c r="C19" s="151">
        <v>109.2</v>
      </c>
    </row>
    <row r="20" spans="1:4" ht="15.95" customHeight="1" x14ac:dyDescent="0.25">
      <c r="A20" s="144" t="s">
        <v>141</v>
      </c>
      <c r="B20" s="17" t="s">
        <v>51</v>
      </c>
      <c r="C20" s="146">
        <v>23</v>
      </c>
    </row>
    <row r="21" spans="1:4" ht="15.95" customHeight="1" x14ac:dyDescent="0.25">
      <c r="A21" s="144" t="s">
        <v>142</v>
      </c>
      <c r="B21" s="147" t="s">
        <v>70</v>
      </c>
      <c r="C21" s="146">
        <v>37.6</v>
      </c>
    </row>
    <row r="22" spans="1:4" ht="15.95" customHeight="1" x14ac:dyDescent="0.25">
      <c r="A22" s="144" t="s">
        <v>143</v>
      </c>
      <c r="B22" s="152" t="s">
        <v>45</v>
      </c>
      <c r="C22" s="146">
        <v>40.4</v>
      </c>
    </row>
    <row r="23" spans="1:4" ht="15.95" customHeight="1" x14ac:dyDescent="0.25">
      <c r="A23" s="144" t="s">
        <v>144</v>
      </c>
      <c r="B23" s="147" t="s">
        <v>44</v>
      </c>
      <c r="C23" s="146">
        <v>1075.4000000000001</v>
      </c>
    </row>
    <row r="24" spans="1:4" ht="15.95" customHeight="1" x14ac:dyDescent="0.25">
      <c r="A24" s="144" t="s">
        <v>145</v>
      </c>
      <c r="B24" s="147" t="s">
        <v>46</v>
      </c>
      <c r="C24" s="146">
        <v>3.6</v>
      </c>
    </row>
    <row r="25" spans="1:4" ht="15.95" customHeight="1" x14ac:dyDescent="0.25">
      <c r="A25" s="144" t="s">
        <v>146</v>
      </c>
      <c r="B25" s="152" t="s">
        <v>47</v>
      </c>
      <c r="C25" s="146">
        <v>221.4</v>
      </c>
    </row>
    <row r="26" spans="1:4" ht="30" customHeight="1" x14ac:dyDescent="0.25">
      <c r="A26" s="144" t="s">
        <v>147</v>
      </c>
      <c r="B26" s="152" t="s">
        <v>71</v>
      </c>
      <c r="C26" s="146">
        <v>162</v>
      </c>
    </row>
    <row r="27" spans="1:4" ht="28.5" customHeight="1" x14ac:dyDescent="0.25">
      <c r="A27" s="144" t="s">
        <v>148</v>
      </c>
      <c r="B27" s="152" t="s">
        <v>458</v>
      </c>
      <c r="C27" s="151">
        <v>25.856000000000002</v>
      </c>
    </row>
    <row r="28" spans="1:4" ht="31.5" customHeight="1" x14ac:dyDescent="0.25">
      <c r="A28" s="144" t="s">
        <v>149</v>
      </c>
      <c r="B28" s="152" t="s">
        <v>133</v>
      </c>
      <c r="C28" s="146">
        <v>15.784000000000001</v>
      </c>
    </row>
    <row r="29" spans="1:4" ht="30.75" customHeight="1" x14ac:dyDescent="0.25">
      <c r="A29" s="144" t="s">
        <v>150</v>
      </c>
      <c r="B29" s="186" t="s">
        <v>457</v>
      </c>
      <c r="C29" s="146">
        <v>43.896000000000001</v>
      </c>
    </row>
    <row r="30" spans="1:4" ht="15.95" customHeight="1" x14ac:dyDescent="0.25">
      <c r="A30" s="144" t="s">
        <v>151</v>
      </c>
      <c r="B30" s="153" t="s">
        <v>72</v>
      </c>
      <c r="C30" s="146">
        <v>0.2</v>
      </c>
    </row>
    <row r="31" spans="1:4" ht="15.95" customHeight="1" x14ac:dyDescent="0.25">
      <c r="A31" s="144" t="s">
        <v>152</v>
      </c>
      <c r="B31" s="152" t="s">
        <v>73</v>
      </c>
      <c r="C31" s="146">
        <v>8</v>
      </c>
    </row>
    <row r="32" spans="1:4" ht="15.95" customHeight="1" x14ac:dyDescent="0.25">
      <c r="A32" s="144" t="s">
        <v>153</v>
      </c>
      <c r="B32" s="152" t="s">
        <v>443</v>
      </c>
      <c r="C32" s="146">
        <v>27.7</v>
      </c>
      <c r="D32" s="150"/>
    </row>
    <row r="33" spans="1:7" ht="15.95" customHeight="1" x14ac:dyDescent="0.25">
      <c r="A33" s="144" t="s">
        <v>154</v>
      </c>
      <c r="B33" s="152" t="s">
        <v>83</v>
      </c>
      <c r="C33" s="146">
        <v>17.2</v>
      </c>
    </row>
    <row r="34" spans="1:7" ht="15.95" customHeight="1" x14ac:dyDescent="0.25">
      <c r="A34" s="144" t="s">
        <v>155</v>
      </c>
      <c r="B34" s="153" t="s">
        <v>92</v>
      </c>
      <c r="C34" s="146">
        <v>0.57999999999999996</v>
      </c>
    </row>
    <row r="35" spans="1:7" ht="15.95" customHeight="1" x14ac:dyDescent="0.25">
      <c r="A35" s="144" t="s">
        <v>156</v>
      </c>
      <c r="B35" s="152" t="s">
        <v>48</v>
      </c>
      <c r="C35" s="146">
        <v>8.2200000000000006</v>
      </c>
    </row>
    <row r="36" spans="1:7" ht="15.95" customHeight="1" x14ac:dyDescent="0.25">
      <c r="A36" s="144" t="s">
        <v>157</v>
      </c>
      <c r="B36" s="154" t="s">
        <v>49</v>
      </c>
      <c r="C36" s="146">
        <v>29</v>
      </c>
    </row>
    <row r="37" spans="1:7" ht="15.95" customHeight="1" x14ac:dyDescent="0.25">
      <c r="A37" s="144" t="s">
        <v>158</v>
      </c>
      <c r="B37" s="154" t="s">
        <v>53</v>
      </c>
      <c r="C37" s="146">
        <v>372.24</v>
      </c>
    </row>
    <row r="38" spans="1:7" ht="15.95" customHeight="1" x14ac:dyDescent="0.25">
      <c r="A38" s="144" t="s">
        <v>159</v>
      </c>
      <c r="B38" s="154" t="s">
        <v>64</v>
      </c>
      <c r="C38" s="151">
        <v>4.3</v>
      </c>
    </row>
    <row r="39" spans="1:7" ht="15.95" customHeight="1" x14ac:dyDescent="0.25">
      <c r="A39" s="144" t="s">
        <v>160</v>
      </c>
      <c r="B39" s="145" t="s">
        <v>86</v>
      </c>
      <c r="C39" s="146">
        <v>19119.3</v>
      </c>
      <c r="G39" s="150"/>
    </row>
    <row r="40" spans="1:7" ht="15.95" customHeight="1" x14ac:dyDescent="0.25">
      <c r="A40" s="144" t="s">
        <v>161</v>
      </c>
      <c r="B40" s="145" t="s">
        <v>89</v>
      </c>
      <c r="C40" s="146">
        <v>883.6</v>
      </c>
    </row>
    <row r="41" spans="1:7" ht="15.95" customHeight="1" x14ac:dyDescent="0.25">
      <c r="A41" s="144" t="s">
        <v>162</v>
      </c>
      <c r="B41" s="145" t="s">
        <v>177</v>
      </c>
      <c r="C41" s="151">
        <v>0</v>
      </c>
    </row>
    <row r="42" spans="1:7" ht="15.95" customHeight="1" x14ac:dyDescent="0.25">
      <c r="A42" s="144" t="s">
        <v>163</v>
      </c>
      <c r="B42" s="145" t="s">
        <v>95</v>
      </c>
      <c r="C42" s="146">
        <v>283.60000000000002</v>
      </c>
    </row>
    <row r="43" spans="1:7" ht="15.95" customHeight="1" x14ac:dyDescent="0.25">
      <c r="A43" s="144" t="s">
        <v>164</v>
      </c>
      <c r="B43" s="145" t="s">
        <v>450</v>
      </c>
      <c r="C43" s="146">
        <v>4.2309999999999999</v>
      </c>
    </row>
    <row r="44" spans="1:7" ht="30.75" customHeight="1" x14ac:dyDescent="0.25">
      <c r="A44" s="144" t="s">
        <v>165</v>
      </c>
      <c r="B44" s="89" t="s">
        <v>444</v>
      </c>
      <c r="C44" s="151">
        <v>335</v>
      </c>
    </row>
    <row r="45" spans="1:7" ht="15.95" customHeight="1" x14ac:dyDescent="0.25">
      <c r="A45" s="144" t="s">
        <v>166</v>
      </c>
      <c r="B45" s="145" t="s">
        <v>94</v>
      </c>
      <c r="C45" s="146">
        <v>42.643999999999998</v>
      </c>
    </row>
    <row r="46" spans="1:7" ht="15.95" customHeight="1" x14ac:dyDescent="0.25">
      <c r="A46" s="144" t="s">
        <v>167</v>
      </c>
      <c r="B46" s="145" t="s">
        <v>90</v>
      </c>
      <c r="C46" s="146">
        <v>5506.8</v>
      </c>
    </row>
    <row r="47" spans="1:7" ht="28.5" customHeight="1" x14ac:dyDescent="0.25">
      <c r="A47" s="144" t="s">
        <v>168</v>
      </c>
      <c r="B47" s="153" t="s">
        <v>91</v>
      </c>
      <c r="C47" s="90">
        <v>2400</v>
      </c>
    </row>
    <row r="48" spans="1:7" ht="15.75" customHeight="1" x14ac:dyDescent="0.25">
      <c r="A48" s="144" t="s">
        <v>169</v>
      </c>
      <c r="B48" s="145" t="s">
        <v>93</v>
      </c>
      <c r="C48" s="151">
        <v>163.80000000000001</v>
      </c>
    </row>
    <row r="49" spans="1:3" ht="15.95" customHeight="1" x14ac:dyDescent="0.25">
      <c r="A49" s="144" t="s">
        <v>170</v>
      </c>
      <c r="B49" s="145" t="s">
        <v>175</v>
      </c>
      <c r="C49" s="151">
        <v>94.227999999999994</v>
      </c>
    </row>
    <row r="50" spans="1:3" ht="15.95" customHeight="1" x14ac:dyDescent="0.25">
      <c r="A50" s="144" t="s">
        <v>171</v>
      </c>
      <c r="B50" s="87" t="s">
        <v>311</v>
      </c>
      <c r="C50" s="151">
        <v>45.261000000000003</v>
      </c>
    </row>
    <row r="51" spans="1:3" ht="15.95" customHeight="1" x14ac:dyDescent="0.25">
      <c r="A51" s="144" t="s">
        <v>172</v>
      </c>
      <c r="B51" s="145" t="s">
        <v>101</v>
      </c>
      <c r="C51" s="151">
        <v>124.252</v>
      </c>
    </row>
    <row r="52" spans="1:3" ht="15.95" customHeight="1" x14ac:dyDescent="0.25">
      <c r="A52" s="144" t="s">
        <v>174</v>
      </c>
      <c r="B52" s="145" t="s">
        <v>309</v>
      </c>
      <c r="C52" s="151">
        <v>89.906999999999996</v>
      </c>
    </row>
    <row r="53" spans="1:3" ht="15.95" customHeight="1" x14ac:dyDescent="0.25">
      <c r="A53" s="144" t="s">
        <v>176</v>
      </c>
      <c r="B53" s="155" t="s">
        <v>134</v>
      </c>
      <c r="C53" s="156">
        <v>27</v>
      </c>
    </row>
    <row r="54" spans="1:3" ht="15.95" customHeight="1" x14ac:dyDescent="0.25">
      <c r="A54" s="144" t="s">
        <v>178</v>
      </c>
      <c r="B54" s="87" t="s">
        <v>310</v>
      </c>
      <c r="C54" s="88">
        <v>48.3</v>
      </c>
    </row>
    <row r="55" spans="1:3" ht="15.75" customHeight="1" x14ac:dyDescent="0.25">
      <c r="A55" s="144" t="s">
        <v>314</v>
      </c>
      <c r="B55" s="87" t="s">
        <v>313</v>
      </c>
      <c r="C55" s="88">
        <v>24.419</v>
      </c>
    </row>
    <row r="56" spans="1:3" ht="33" customHeight="1" x14ac:dyDescent="0.25">
      <c r="A56" s="144" t="s">
        <v>315</v>
      </c>
      <c r="B56" s="153" t="s">
        <v>318</v>
      </c>
      <c r="C56" s="157">
        <v>60.6</v>
      </c>
    </row>
    <row r="57" spans="1:3" ht="15.75" customHeight="1" x14ac:dyDescent="0.25">
      <c r="A57" s="144" t="s">
        <v>316</v>
      </c>
      <c r="B57" s="153" t="s">
        <v>124</v>
      </c>
      <c r="C57" s="99">
        <v>27</v>
      </c>
    </row>
    <row r="58" spans="1:3" ht="37.5" customHeight="1" x14ac:dyDescent="0.25">
      <c r="A58" s="144" t="s">
        <v>321</v>
      </c>
      <c r="B58" s="158" t="s">
        <v>319</v>
      </c>
      <c r="C58" s="90">
        <v>2</v>
      </c>
    </row>
    <row r="59" spans="1:3" ht="59.45" customHeight="1" x14ac:dyDescent="0.25">
      <c r="A59" s="144" t="s">
        <v>322</v>
      </c>
      <c r="B59" s="158" t="s">
        <v>445</v>
      </c>
      <c r="C59" s="90">
        <v>60</v>
      </c>
    </row>
    <row r="60" spans="1:3" ht="60" customHeight="1" x14ac:dyDescent="0.25">
      <c r="A60" s="144" t="s">
        <v>323</v>
      </c>
      <c r="B60" s="158" t="s">
        <v>446</v>
      </c>
      <c r="C60" s="90">
        <v>23</v>
      </c>
    </row>
    <row r="61" spans="1:3" ht="42.75" customHeight="1" x14ac:dyDescent="0.25">
      <c r="A61" s="144" t="s">
        <v>324</v>
      </c>
      <c r="B61" s="158" t="s">
        <v>320</v>
      </c>
      <c r="C61" s="90">
        <v>10</v>
      </c>
    </row>
    <row r="62" spans="1:3" ht="15.75" customHeight="1" x14ac:dyDescent="0.25">
      <c r="A62" s="144" t="s">
        <v>325</v>
      </c>
      <c r="B62" s="153" t="s">
        <v>447</v>
      </c>
      <c r="C62" s="83">
        <v>22.713999999999999</v>
      </c>
    </row>
    <row r="63" spans="1:3" ht="15.95" customHeight="1" x14ac:dyDescent="0.25">
      <c r="A63" s="144">
        <v>8</v>
      </c>
      <c r="B63" s="153" t="s">
        <v>87</v>
      </c>
      <c r="C63" s="83">
        <v>65</v>
      </c>
    </row>
    <row r="64" spans="1:3" ht="15.95" customHeight="1" x14ac:dyDescent="0.25">
      <c r="A64" s="144">
        <v>9</v>
      </c>
      <c r="B64" s="153" t="s">
        <v>75</v>
      </c>
      <c r="C64" s="83">
        <v>260</v>
      </c>
    </row>
    <row r="65" spans="1:4" ht="15.95" customHeight="1" x14ac:dyDescent="0.25">
      <c r="A65" s="144">
        <v>10</v>
      </c>
      <c r="B65" s="153" t="s">
        <v>78</v>
      </c>
      <c r="C65" s="83">
        <v>32</v>
      </c>
    </row>
    <row r="66" spans="1:4" ht="15.95" customHeight="1" x14ac:dyDescent="0.25">
      <c r="A66" s="144">
        <v>11</v>
      </c>
      <c r="B66" s="145" t="s">
        <v>37</v>
      </c>
      <c r="C66" s="83">
        <v>40</v>
      </c>
    </row>
    <row r="67" spans="1:4" ht="15.95" customHeight="1" x14ac:dyDescent="0.25">
      <c r="A67" s="144">
        <v>12</v>
      </c>
      <c r="B67" s="145" t="s">
        <v>80</v>
      </c>
      <c r="C67" s="83">
        <v>1126.7</v>
      </c>
      <c r="D67" s="150"/>
    </row>
    <row r="68" spans="1:4" ht="15.95" customHeight="1" x14ac:dyDescent="0.25">
      <c r="A68" s="144">
        <v>13</v>
      </c>
      <c r="B68" s="145" t="s">
        <v>79</v>
      </c>
      <c r="C68" s="83">
        <v>349.6</v>
      </c>
    </row>
    <row r="69" spans="1:4" ht="15.95" customHeight="1" x14ac:dyDescent="0.25">
      <c r="A69" s="144">
        <v>14</v>
      </c>
      <c r="B69" s="145" t="s">
        <v>36</v>
      </c>
      <c r="C69" s="83">
        <v>981.4</v>
      </c>
    </row>
    <row r="70" spans="1:4" ht="15.95" customHeight="1" x14ac:dyDescent="0.25">
      <c r="A70" s="144">
        <v>15</v>
      </c>
      <c r="B70" s="87" t="s">
        <v>76</v>
      </c>
      <c r="C70" s="83">
        <v>60</v>
      </c>
    </row>
    <row r="71" spans="1:4" ht="15.95" customHeight="1" x14ac:dyDescent="0.25">
      <c r="A71" s="144">
        <v>16</v>
      </c>
      <c r="B71" s="87" t="s">
        <v>77</v>
      </c>
      <c r="C71" s="146">
        <v>1450</v>
      </c>
    </row>
    <row r="72" spans="1:4" ht="15.95" customHeight="1" x14ac:dyDescent="0.25">
      <c r="A72" s="144" t="s">
        <v>173</v>
      </c>
      <c r="B72" s="87" t="s">
        <v>81</v>
      </c>
      <c r="C72" s="146">
        <v>1400</v>
      </c>
    </row>
    <row r="73" spans="1:4" ht="15.95" customHeight="1" x14ac:dyDescent="0.25">
      <c r="A73" s="144">
        <v>17</v>
      </c>
      <c r="B73" s="87" t="s">
        <v>74</v>
      </c>
      <c r="C73" s="146">
        <v>60</v>
      </c>
    </row>
    <row r="74" spans="1:4" ht="15.95" customHeight="1" x14ac:dyDescent="0.25">
      <c r="A74" s="144">
        <v>18</v>
      </c>
      <c r="B74" s="87" t="s">
        <v>34</v>
      </c>
      <c r="C74" s="146">
        <v>50</v>
      </c>
    </row>
    <row r="75" spans="1:4" ht="15.95" customHeight="1" x14ac:dyDescent="0.25">
      <c r="A75" s="144">
        <v>19</v>
      </c>
      <c r="B75" s="87" t="s">
        <v>135</v>
      </c>
      <c r="C75" s="146">
        <v>50</v>
      </c>
    </row>
    <row r="76" spans="1:4" ht="15.95" customHeight="1" x14ac:dyDescent="0.25">
      <c r="A76" s="195" t="s">
        <v>25</v>
      </c>
      <c r="B76" s="196"/>
      <c r="C76" s="190">
        <f>SUM(C8,C63:C71,C73,C74,C75,C10:C15)</f>
        <v>78668.231999999989</v>
      </c>
    </row>
    <row r="77" spans="1:4" ht="15.95" customHeight="1" x14ac:dyDescent="0.25">
      <c r="A77" s="197" t="s">
        <v>182</v>
      </c>
      <c r="B77" s="198"/>
      <c r="C77" s="146">
        <v>3292.5</v>
      </c>
    </row>
    <row r="79" spans="1:4" x14ac:dyDescent="0.25">
      <c r="B79" s="159"/>
      <c r="C79" s="150"/>
    </row>
    <row r="81" spans="2:5" x14ac:dyDescent="0.25">
      <c r="C81" s="150"/>
    </row>
    <row r="82" spans="2:5" x14ac:dyDescent="0.25">
      <c r="B82" s="160"/>
      <c r="C82" s="150"/>
    </row>
    <row r="85" spans="2:5" x14ac:dyDescent="0.25">
      <c r="C85" s="150"/>
    </row>
    <row r="87" spans="2:5" x14ac:dyDescent="0.25">
      <c r="B87" s="161"/>
      <c r="C87" s="162"/>
      <c r="E87" s="150"/>
    </row>
  </sheetData>
  <mergeCells count="3">
    <mergeCell ref="A5:C5"/>
    <mergeCell ref="A76:B76"/>
    <mergeCell ref="A77:B77"/>
  </mergeCells>
  <pageMargins left="0.78740157480314965" right="0.39370078740157483" top="0.59055118110236227" bottom="0.59055118110236227"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4"/>
  <sheetViews>
    <sheetView zoomScaleNormal="100" workbookViewId="0">
      <pane xSplit="2" ySplit="8" topLeftCell="C9" activePane="bottomRight" state="frozen"/>
      <selection activeCell="E31" sqref="E31"/>
      <selection pane="topRight" activeCell="E31" sqref="E31"/>
      <selection pane="bottomLeft" activeCell="E31" sqref="E31"/>
      <selection pane="bottomRight" activeCell="B33" sqref="B33"/>
    </sheetView>
  </sheetViews>
  <sheetFormatPr defaultColWidth="9.140625" defaultRowHeight="15" x14ac:dyDescent="0.25"/>
  <cols>
    <col min="1" max="1" width="4.140625" style="19" customWidth="1"/>
    <col min="2" max="2" width="48.42578125" style="6" customWidth="1"/>
    <col min="3" max="6" width="15.7109375" style="6" customWidth="1"/>
    <col min="7" max="7" width="12.85546875" style="6" customWidth="1"/>
    <col min="8" max="8" width="9.42578125" style="6" customWidth="1"/>
    <col min="9" max="9" width="26.7109375" style="6" customWidth="1"/>
    <col min="10" max="10" width="19.85546875" style="6" customWidth="1"/>
    <col min="11" max="16384" width="9.140625" style="6"/>
  </cols>
  <sheetData>
    <row r="1" spans="1:10" ht="15" customHeight="1" x14ac:dyDescent="0.25">
      <c r="D1" s="20" t="s">
        <v>104</v>
      </c>
      <c r="E1" s="202" t="s">
        <v>102</v>
      </c>
      <c r="F1" s="202"/>
      <c r="G1" s="20"/>
      <c r="H1" s="20"/>
      <c r="I1" s="20"/>
      <c r="J1" s="14"/>
    </row>
    <row r="2" spans="1:10" ht="15" customHeight="1" x14ac:dyDescent="0.25">
      <c r="D2" s="20" t="s">
        <v>103</v>
      </c>
      <c r="E2" s="203" t="s">
        <v>308</v>
      </c>
      <c r="F2" s="203"/>
      <c r="G2" s="20"/>
      <c r="H2" s="20"/>
      <c r="I2" s="20"/>
      <c r="J2" s="14"/>
    </row>
    <row r="3" spans="1:10" ht="15" customHeight="1" x14ac:dyDescent="0.25">
      <c r="A3" s="19" t="s">
        <v>32</v>
      </c>
      <c r="D3" s="20"/>
      <c r="E3" s="203" t="s">
        <v>307</v>
      </c>
      <c r="F3" s="203"/>
      <c r="G3" s="20"/>
      <c r="H3" s="20"/>
      <c r="I3" s="20"/>
      <c r="J3" s="14"/>
    </row>
    <row r="4" spans="1:10" ht="15" customHeight="1" x14ac:dyDescent="0.25">
      <c r="D4" s="20"/>
      <c r="E4" s="203" t="s">
        <v>179</v>
      </c>
      <c r="F4" s="203"/>
      <c r="G4" s="20"/>
      <c r="H4" s="20"/>
      <c r="I4" s="20"/>
      <c r="J4" s="14"/>
    </row>
    <row r="5" spans="1:10" ht="14.25" customHeight="1" x14ac:dyDescent="0.25">
      <c r="D5" s="20"/>
      <c r="E5" s="203"/>
      <c r="F5" s="203"/>
      <c r="G5" s="20"/>
      <c r="H5" s="20"/>
      <c r="I5" s="20"/>
      <c r="J5" s="14"/>
    </row>
    <row r="6" spans="1:10" ht="31.5" customHeight="1" x14ac:dyDescent="0.25">
      <c r="A6" s="201" t="s">
        <v>184</v>
      </c>
      <c r="B6" s="201"/>
      <c r="C6" s="201"/>
      <c r="D6" s="201"/>
      <c r="E6" s="201"/>
      <c r="F6" s="201"/>
    </row>
    <row r="7" spans="1:10" ht="15" customHeight="1" x14ac:dyDescent="0.25">
      <c r="F7" s="18" t="s">
        <v>61</v>
      </c>
    </row>
    <row r="8" spans="1:10" ht="96" customHeight="1" x14ac:dyDescent="0.25">
      <c r="A8" s="38" t="s">
        <v>0</v>
      </c>
      <c r="B8" s="38" t="s">
        <v>20</v>
      </c>
      <c r="C8" s="38" t="s">
        <v>1</v>
      </c>
      <c r="D8" s="38" t="s">
        <v>68</v>
      </c>
      <c r="E8" s="38" t="s">
        <v>79</v>
      </c>
      <c r="F8" s="38" t="s">
        <v>36</v>
      </c>
    </row>
    <row r="9" spans="1:10" ht="15.95" customHeight="1" x14ac:dyDescent="0.25">
      <c r="A9" s="13">
        <v>1</v>
      </c>
      <c r="B9" s="3" t="s">
        <v>84</v>
      </c>
      <c r="C9" s="32">
        <f t="shared" ref="C9:C39" si="0">SUM(D9+E9+F9)</f>
        <v>3</v>
      </c>
      <c r="D9" s="60"/>
      <c r="E9" s="60">
        <v>3</v>
      </c>
      <c r="F9" s="60"/>
    </row>
    <row r="10" spans="1:10" ht="15.95" customHeight="1" x14ac:dyDescent="0.25">
      <c r="A10" s="4">
        <v>2</v>
      </c>
      <c r="B10" s="1" t="s">
        <v>85</v>
      </c>
      <c r="C10" s="32">
        <f t="shared" si="0"/>
        <v>6</v>
      </c>
      <c r="D10" s="60"/>
      <c r="E10" s="60">
        <v>6</v>
      </c>
      <c r="F10" s="60"/>
    </row>
    <row r="11" spans="1:10" ht="15.95" customHeight="1" x14ac:dyDescent="0.25">
      <c r="A11" s="13">
        <v>3</v>
      </c>
      <c r="B11" s="1" t="s">
        <v>96</v>
      </c>
      <c r="C11" s="32">
        <f t="shared" si="0"/>
        <v>39.1</v>
      </c>
      <c r="D11" s="60">
        <v>4</v>
      </c>
      <c r="E11" s="60">
        <v>5.0999999999999996</v>
      </c>
      <c r="F11" s="60">
        <v>30</v>
      </c>
    </row>
    <row r="12" spans="1:10" ht="15.95" customHeight="1" x14ac:dyDescent="0.25">
      <c r="A12" s="13">
        <v>4</v>
      </c>
      <c r="B12" s="1" t="s">
        <v>3</v>
      </c>
      <c r="C12" s="32">
        <f t="shared" si="0"/>
        <v>106</v>
      </c>
      <c r="D12" s="60">
        <v>100</v>
      </c>
      <c r="E12" s="60">
        <v>6</v>
      </c>
      <c r="F12" s="60"/>
    </row>
    <row r="13" spans="1:10" ht="15.95" customHeight="1" x14ac:dyDescent="0.25">
      <c r="A13" s="4">
        <v>5</v>
      </c>
      <c r="B13" s="1" t="s">
        <v>4</v>
      </c>
      <c r="C13" s="32">
        <f t="shared" si="0"/>
        <v>7</v>
      </c>
      <c r="D13" s="60">
        <v>2</v>
      </c>
      <c r="E13" s="60">
        <v>5</v>
      </c>
      <c r="F13" s="60"/>
    </row>
    <row r="14" spans="1:10" ht="15.95" customHeight="1" x14ac:dyDescent="0.25">
      <c r="A14" s="13">
        <v>6</v>
      </c>
      <c r="B14" s="1" t="s">
        <v>52</v>
      </c>
      <c r="C14" s="32">
        <f t="shared" si="0"/>
        <v>130</v>
      </c>
      <c r="D14" s="60">
        <v>120</v>
      </c>
      <c r="E14" s="60">
        <v>10</v>
      </c>
      <c r="F14" s="60"/>
    </row>
    <row r="15" spans="1:10" ht="15.95" customHeight="1" x14ac:dyDescent="0.25">
      <c r="A15" s="13">
        <v>7</v>
      </c>
      <c r="B15" s="1" t="s">
        <v>54</v>
      </c>
      <c r="C15" s="32">
        <f t="shared" si="0"/>
        <v>25</v>
      </c>
      <c r="D15" s="60">
        <v>16</v>
      </c>
      <c r="E15" s="60">
        <v>1</v>
      </c>
      <c r="F15" s="60">
        <v>8</v>
      </c>
    </row>
    <row r="16" spans="1:10" ht="15.95" customHeight="1" x14ac:dyDescent="0.25">
      <c r="A16" s="4">
        <v>8</v>
      </c>
      <c r="B16" s="1" t="s">
        <v>302</v>
      </c>
      <c r="C16" s="32">
        <f>SUM(D16+E16+F16)</f>
        <v>123.39999999999999</v>
      </c>
      <c r="D16" s="60">
        <v>67.099999999999994</v>
      </c>
      <c r="E16" s="60">
        <v>6</v>
      </c>
      <c r="F16" s="60">
        <v>50.3</v>
      </c>
    </row>
    <row r="17" spans="1:6" ht="15.95" customHeight="1" x14ac:dyDescent="0.25">
      <c r="A17" s="13">
        <v>9</v>
      </c>
      <c r="B17" s="1" t="s">
        <v>11</v>
      </c>
      <c r="C17" s="32">
        <f t="shared" si="0"/>
        <v>75.5</v>
      </c>
      <c r="D17" s="57">
        <v>2.8</v>
      </c>
      <c r="E17" s="57">
        <v>0.6</v>
      </c>
      <c r="F17" s="57">
        <v>72.099999999999994</v>
      </c>
    </row>
    <row r="18" spans="1:6" ht="15.95" customHeight="1" x14ac:dyDescent="0.25">
      <c r="A18" s="13">
        <v>10</v>
      </c>
      <c r="B18" s="1" t="s">
        <v>12</v>
      </c>
      <c r="C18" s="32">
        <f t="shared" si="0"/>
        <v>104.5</v>
      </c>
      <c r="D18" s="57">
        <v>1</v>
      </c>
      <c r="E18" s="57">
        <v>1.5</v>
      </c>
      <c r="F18" s="57">
        <v>102</v>
      </c>
    </row>
    <row r="19" spans="1:6" ht="15.95" customHeight="1" x14ac:dyDescent="0.25">
      <c r="A19" s="4">
        <v>11</v>
      </c>
      <c r="B19" s="1" t="s">
        <v>13</v>
      </c>
      <c r="C19" s="32">
        <f t="shared" si="0"/>
        <v>124.2</v>
      </c>
      <c r="D19" s="57">
        <v>7</v>
      </c>
      <c r="E19" s="57">
        <v>1.2</v>
      </c>
      <c r="F19" s="57">
        <v>116</v>
      </c>
    </row>
    <row r="20" spans="1:6" ht="15.95" customHeight="1" x14ac:dyDescent="0.25">
      <c r="A20" s="13">
        <v>12</v>
      </c>
      <c r="B20" s="1" t="s">
        <v>14</v>
      </c>
      <c r="C20" s="32">
        <f t="shared" si="0"/>
        <v>127</v>
      </c>
      <c r="D20" s="57">
        <v>6</v>
      </c>
      <c r="E20" s="57">
        <v>2</v>
      </c>
      <c r="F20" s="57">
        <v>119</v>
      </c>
    </row>
    <row r="21" spans="1:6" ht="15.95" customHeight="1" x14ac:dyDescent="0.25">
      <c r="A21" s="13">
        <v>13</v>
      </c>
      <c r="B21" s="1" t="s">
        <v>15</v>
      </c>
      <c r="C21" s="32">
        <f t="shared" si="0"/>
        <v>110</v>
      </c>
      <c r="D21" s="57">
        <v>3.2</v>
      </c>
      <c r="E21" s="57">
        <v>1.1000000000000001</v>
      </c>
      <c r="F21" s="57">
        <v>105.7</v>
      </c>
    </row>
    <row r="22" spans="1:6" ht="15.95" customHeight="1" x14ac:dyDescent="0.25">
      <c r="A22" s="4">
        <v>14</v>
      </c>
      <c r="B22" s="1" t="s">
        <v>16</v>
      </c>
      <c r="C22" s="32">
        <f t="shared" si="0"/>
        <v>155.6</v>
      </c>
      <c r="D22" s="57">
        <v>7</v>
      </c>
      <c r="E22" s="57">
        <v>1.5</v>
      </c>
      <c r="F22" s="57">
        <v>147.1</v>
      </c>
    </row>
    <row r="23" spans="1:6" ht="15.95" customHeight="1" x14ac:dyDescent="0.25">
      <c r="A23" s="13">
        <v>15</v>
      </c>
      <c r="B23" s="1" t="s">
        <v>448</v>
      </c>
      <c r="C23" s="32">
        <f t="shared" si="0"/>
        <v>115.8</v>
      </c>
      <c r="D23" s="32">
        <v>1</v>
      </c>
      <c r="E23" s="32">
        <v>2.8</v>
      </c>
      <c r="F23" s="32">
        <v>112</v>
      </c>
    </row>
    <row r="24" spans="1:6" ht="15.95" customHeight="1" x14ac:dyDescent="0.25">
      <c r="A24" s="13">
        <v>16</v>
      </c>
      <c r="B24" s="1" t="s">
        <v>5</v>
      </c>
      <c r="C24" s="32">
        <f t="shared" si="0"/>
        <v>25</v>
      </c>
      <c r="D24" s="57">
        <v>0</v>
      </c>
      <c r="E24" s="57">
        <v>0</v>
      </c>
      <c r="F24" s="57">
        <v>25</v>
      </c>
    </row>
    <row r="25" spans="1:6" ht="15.95" customHeight="1" x14ac:dyDescent="0.25">
      <c r="A25" s="4">
        <v>17</v>
      </c>
      <c r="B25" s="39" t="s">
        <v>115</v>
      </c>
      <c r="C25" s="32">
        <f t="shared" si="0"/>
        <v>84</v>
      </c>
      <c r="D25" s="58">
        <v>12</v>
      </c>
      <c r="E25" s="58">
        <v>1</v>
      </c>
      <c r="F25" s="58">
        <v>71</v>
      </c>
    </row>
    <row r="26" spans="1:6" ht="15.75" customHeight="1" x14ac:dyDescent="0.25">
      <c r="A26" s="13">
        <v>18</v>
      </c>
      <c r="B26" s="39" t="s">
        <v>126</v>
      </c>
      <c r="C26" s="32">
        <f t="shared" si="0"/>
        <v>350</v>
      </c>
      <c r="D26" s="58">
        <v>350</v>
      </c>
      <c r="E26" s="58"/>
      <c r="F26" s="58"/>
    </row>
    <row r="27" spans="1:6" ht="15.95" customHeight="1" x14ac:dyDescent="0.25">
      <c r="A27" s="13">
        <v>19</v>
      </c>
      <c r="B27" s="1" t="s">
        <v>127</v>
      </c>
      <c r="C27" s="61">
        <f t="shared" si="0"/>
        <v>16</v>
      </c>
      <c r="D27" s="62">
        <v>0</v>
      </c>
      <c r="E27" s="62"/>
      <c r="F27" s="62">
        <v>16</v>
      </c>
    </row>
    <row r="28" spans="1:6" ht="15.95" customHeight="1" x14ac:dyDescent="0.25">
      <c r="A28" s="4">
        <v>20</v>
      </c>
      <c r="B28" s="1" t="s">
        <v>21</v>
      </c>
      <c r="C28" s="61">
        <f t="shared" si="0"/>
        <v>77.2</v>
      </c>
      <c r="D28" s="62">
        <v>70</v>
      </c>
      <c r="E28" s="62">
        <v>0</v>
      </c>
      <c r="F28" s="62">
        <v>7.2</v>
      </c>
    </row>
    <row r="29" spans="1:6" ht="15.75" customHeight="1" x14ac:dyDescent="0.25">
      <c r="A29" s="13">
        <v>21</v>
      </c>
      <c r="B29" s="37" t="s">
        <v>128</v>
      </c>
      <c r="C29" s="61">
        <v>8</v>
      </c>
      <c r="D29" s="62">
        <v>8</v>
      </c>
      <c r="E29" s="62">
        <v>0</v>
      </c>
      <c r="F29" s="62">
        <v>0</v>
      </c>
    </row>
    <row r="30" spans="1:6" ht="15.95" customHeight="1" x14ac:dyDescent="0.25">
      <c r="A30" s="13">
        <v>22</v>
      </c>
      <c r="B30" s="1" t="s">
        <v>131</v>
      </c>
      <c r="C30" s="61">
        <v>6</v>
      </c>
      <c r="D30" s="61">
        <v>3</v>
      </c>
      <c r="E30" s="61">
        <v>3</v>
      </c>
      <c r="F30" s="61">
        <v>0</v>
      </c>
    </row>
    <row r="31" spans="1:6" ht="15.95" customHeight="1" x14ac:dyDescent="0.25">
      <c r="A31" s="4">
        <v>23</v>
      </c>
      <c r="B31" s="1" t="s">
        <v>129</v>
      </c>
      <c r="C31" s="61">
        <v>10</v>
      </c>
      <c r="D31" s="61">
        <v>10</v>
      </c>
      <c r="E31" s="61">
        <v>0</v>
      </c>
      <c r="F31" s="61">
        <v>0</v>
      </c>
    </row>
    <row r="32" spans="1:6" ht="15.95" customHeight="1" x14ac:dyDescent="0.25">
      <c r="A32" s="13">
        <v>24</v>
      </c>
      <c r="B32" s="1" t="s">
        <v>6</v>
      </c>
      <c r="C32" s="61">
        <v>100</v>
      </c>
      <c r="D32" s="61">
        <v>90</v>
      </c>
      <c r="E32" s="61">
        <v>10</v>
      </c>
      <c r="F32" s="61">
        <v>0</v>
      </c>
    </row>
    <row r="33" spans="1:13" ht="15.95" customHeight="1" x14ac:dyDescent="0.25">
      <c r="A33" s="13">
        <v>25</v>
      </c>
      <c r="B33" s="1" t="s">
        <v>7</v>
      </c>
      <c r="C33" s="61">
        <f t="shared" si="0"/>
        <v>105</v>
      </c>
      <c r="D33" s="62">
        <v>87</v>
      </c>
      <c r="E33" s="62">
        <v>18</v>
      </c>
      <c r="F33" s="62"/>
    </row>
    <row r="34" spans="1:13" ht="15.95" customHeight="1" x14ac:dyDescent="0.25">
      <c r="A34" s="4">
        <v>26</v>
      </c>
      <c r="B34" s="1" t="s">
        <v>19</v>
      </c>
      <c r="C34" s="61">
        <f t="shared" si="0"/>
        <v>0.8</v>
      </c>
      <c r="D34" s="62">
        <v>0.6</v>
      </c>
      <c r="E34" s="62">
        <v>0.2</v>
      </c>
      <c r="F34" s="62">
        <v>0</v>
      </c>
    </row>
    <row r="35" spans="1:13" ht="15.95" customHeight="1" x14ac:dyDescent="0.25">
      <c r="A35" s="13">
        <v>27</v>
      </c>
      <c r="B35" s="1" t="s">
        <v>29</v>
      </c>
      <c r="C35" s="61">
        <f t="shared" si="0"/>
        <v>2.4</v>
      </c>
      <c r="D35" s="62">
        <v>0.4</v>
      </c>
      <c r="E35" s="62">
        <v>2</v>
      </c>
      <c r="F35" s="62">
        <v>0</v>
      </c>
      <c r="H35" s="15"/>
      <c r="I35" s="2"/>
      <c r="J35" s="5"/>
      <c r="K35" s="5"/>
      <c r="L35" s="2"/>
      <c r="M35" s="2"/>
    </row>
    <row r="36" spans="1:13" ht="15.95" customHeight="1" x14ac:dyDescent="0.25">
      <c r="A36" s="13">
        <v>28</v>
      </c>
      <c r="B36" s="1" t="s">
        <v>8</v>
      </c>
      <c r="C36" s="61">
        <f t="shared" si="0"/>
        <v>6.3</v>
      </c>
      <c r="D36" s="62">
        <v>5</v>
      </c>
      <c r="E36" s="62">
        <v>1.3</v>
      </c>
      <c r="F36" s="62">
        <v>0</v>
      </c>
    </row>
    <row r="37" spans="1:13" ht="15.95" customHeight="1" x14ac:dyDescent="0.25">
      <c r="A37" s="4">
        <v>29</v>
      </c>
      <c r="B37" s="1" t="s">
        <v>35</v>
      </c>
      <c r="C37" s="61">
        <f t="shared" si="0"/>
        <v>2</v>
      </c>
      <c r="D37" s="62">
        <v>0.5</v>
      </c>
      <c r="E37" s="62">
        <v>1.5</v>
      </c>
      <c r="F37" s="62"/>
    </row>
    <row r="38" spans="1:13" ht="15.95" customHeight="1" x14ac:dyDescent="0.25">
      <c r="A38" s="13">
        <v>30</v>
      </c>
      <c r="B38" s="1" t="s">
        <v>130</v>
      </c>
      <c r="C38" s="61">
        <f t="shared" si="0"/>
        <v>2.7</v>
      </c>
      <c r="D38" s="62">
        <v>2.5</v>
      </c>
      <c r="E38" s="62">
        <v>0.2</v>
      </c>
      <c r="F38" s="62">
        <v>0</v>
      </c>
    </row>
    <row r="39" spans="1:13" ht="15.95" customHeight="1" x14ac:dyDescent="0.25">
      <c r="A39" s="13">
        <v>31</v>
      </c>
      <c r="B39" s="1" t="s">
        <v>106</v>
      </c>
      <c r="C39" s="61">
        <f t="shared" si="0"/>
        <v>402.6</v>
      </c>
      <c r="D39" s="61">
        <v>150.6</v>
      </c>
      <c r="E39" s="62">
        <v>252</v>
      </c>
      <c r="F39" s="61">
        <v>0</v>
      </c>
      <c r="G39" s="5"/>
    </row>
    <row r="40" spans="1:13" ht="15.95" customHeight="1" x14ac:dyDescent="0.25">
      <c r="A40" s="4">
        <v>32</v>
      </c>
      <c r="B40" s="1" t="s">
        <v>43</v>
      </c>
      <c r="C40" s="61">
        <f>SUM(D40+E40+F40)</f>
        <v>7.6</v>
      </c>
      <c r="D40" s="61"/>
      <c r="E40" s="61">
        <v>7.6</v>
      </c>
      <c r="F40" s="61"/>
      <c r="G40" s="11"/>
      <c r="H40" s="11"/>
      <c r="I40" s="11"/>
      <c r="J40" s="11"/>
    </row>
    <row r="41" spans="1:13" ht="15.95" customHeight="1" x14ac:dyDescent="0.25">
      <c r="A41" s="199" t="s">
        <v>9</v>
      </c>
      <c r="B41" s="200"/>
      <c r="C41" s="59">
        <f>SUM(C9:C40)</f>
        <v>2457.6999999999998</v>
      </c>
      <c r="D41" s="59">
        <f>SUM(D9:D40)</f>
        <v>1126.7</v>
      </c>
      <c r="E41" s="59">
        <f>SUM(E9:E40)</f>
        <v>349.6</v>
      </c>
      <c r="F41" s="59">
        <f>SUM(F9:F40)</f>
        <v>981.40000000000009</v>
      </c>
    </row>
    <row r="42" spans="1:13" x14ac:dyDescent="0.25">
      <c r="D42" s="11"/>
      <c r="E42" s="11"/>
      <c r="F42" s="11"/>
    </row>
    <row r="43" spans="1:13" x14ac:dyDescent="0.25">
      <c r="C43" s="11"/>
      <c r="D43" s="11"/>
      <c r="E43" s="11"/>
      <c r="F43" s="11"/>
    </row>
    <row r="44" spans="1:13" x14ac:dyDescent="0.25">
      <c r="F44" s="11"/>
    </row>
  </sheetData>
  <mergeCells count="7">
    <mergeCell ref="A41:B41"/>
    <mergeCell ref="A6:F6"/>
    <mergeCell ref="E1:F1"/>
    <mergeCell ref="E2:F2"/>
    <mergeCell ref="E3:F3"/>
    <mergeCell ref="E5:F5"/>
    <mergeCell ref="E4:F4"/>
  </mergeCells>
  <phoneticPr fontId="0" type="noConversion"/>
  <pageMargins left="0.7" right="0.7"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W124"/>
  <sheetViews>
    <sheetView workbookViewId="0">
      <pane xSplit="4" ySplit="8" topLeftCell="E9" activePane="bottomRight" state="frozen"/>
      <selection pane="topRight" activeCell="E1" sqref="E1"/>
      <selection pane="bottomLeft" activeCell="A13" sqref="A13"/>
      <selection pane="bottomRight" activeCell="A114" sqref="A114:D114"/>
    </sheetView>
  </sheetViews>
  <sheetFormatPr defaultColWidth="9.140625" defaultRowHeight="15" x14ac:dyDescent="0.2"/>
  <cols>
    <col min="1" max="1" width="6.28515625" style="77" customWidth="1"/>
    <col min="2" max="2" width="7.5703125" style="77" customWidth="1"/>
    <col min="3" max="3" width="38.7109375" style="77" customWidth="1"/>
    <col min="4" max="4" width="53.28515625" style="77" customWidth="1"/>
    <col min="5" max="5" width="13.5703125" style="77" customWidth="1"/>
    <col min="6" max="16384" width="9.140625" style="77"/>
  </cols>
  <sheetData>
    <row r="1" spans="1:335" ht="13.5" customHeight="1" x14ac:dyDescent="0.2">
      <c r="D1" s="205" t="s">
        <v>346</v>
      </c>
      <c r="E1" s="205"/>
    </row>
    <row r="2" spans="1:335" ht="13.5" customHeight="1" x14ac:dyDescent="0.2">
      <c r="D2" s="205" t="s">
        <v>455</v>
      </c>
      <c r="E2" s="205"/>
    </row>
    <row r="3" spans="1:335" ht="13.5" customHeight="1" x14ac:dyDescent="0.2">
      <c r="D3" s="212" t="s">
        <v>459</v>
      </c>
      <c r="E3" s="212"/>
    </row>
    <row r="4" spans="1:335" ht="13.5" customHeight="1" x14ac:dyDescent="0.2">
      <c r="D4" s="213" t="s">
        <v>460</v>
      </c>
      <c r="E4" s="213"/>
    </row>
    <row r="5" spans="1:335" ht="17.25" customHeight="1" x14ac:dyDescent="0.2">
      <c r="D5" s="78"/>
      <c r="E5" s="78"/>
    </row>
    <row r="6" spans="1:335" ht="22.5" customHeight="1" x14ac:dyDescent="0.2">
      <c r="A6" s="214" t="s">
        <v>185</v>
      </c>
      <c r="B6" s="214"/>
      <c r="C6" s="214"/>
      <c r="D6" s="214"/>
      <c r="E6" s="214"/>
    </row>
    <row r="7" spans="1:335" ht="15" customHeight="1" x14ac:dyDescent="0.2">
      <c r="B7" s="79"/>
      <c r="C7" s="79"/>
      <c r="D7" s="79"/>
      <c r="E7" s="80" t="s">
        <v>61</v>
      </c>
    </row>
    <row r="8" spans="1:335" ht="43.5" customHeight="1" x14ac:dyDescent="0.2">
      <c r="A8" s="81" t="s">
        <v>50</v>
      </c>
      <c r="B8" s="81" t="s">
        <v>17</v>
      </c>
      <c r="C8" s="81" t="s">
        <v>38</v>
      </c>
      <c r="D8" s="81" t="s">
        <v>39</v>
      </c>
      <c r="E8" s="81" t="s">
        <v>98</v>
      </c>
    </row>
    <row r="9" spans="1:335" ht="15.75" customHeight="1" x14ac:dyDescent="0.25">
      <c r="A9" s="81">
        <v>1</v>
      </c>
      <c r="B9" s="208" t="s">
        <v>107</v>
      </c>
      <c r="C9" s="82" t="s">
        <v>85</v>
      </c>
      <c r="D9" s="82" t="s">
        <v>187</v>
      </c>
      <c r="E9" s="83">
        <v>313.60000000000002</v>
      </c>
      <c r="J9" s="84"/>
    </row>
    <row r="10" spans="1:335" ht="15.75" customHeight="1" x14ac:dyDescent="0.25">
      <c r="A10" s="81">
        <v>2</v>
      </c>
      <c r="B10" s="206"/>
      <c r="C10" s="85" t="s">
        <v>84</v>
      </c>
      <c r="D10" s="82" t="s">
        <v>186</v>
      </c>
      <c r="E10" s="83">
        <v>207.8</v>
      </c>
    </row>
    <row r="11" spans="1:335" ht="15.75" customHeight="1" x14ac:dyDescent="0.25">
      <c r="A11" s="81">
        <v>3</v>
      </c>
      <c r="B11" s="206"/>
      <c r="C11" s="82" t="s">
        <v>96</v>
      </c>
      <c r="D11" s="82" t="s">
        <v>188</v>
      </c>
      <c r="E11" s="83">
        <v>776.4</v>
      </c>
    </row>
    <row r="12" spans="1:335" ht="15.75" customHeight="1" x14ac:dyDescent="0.25">
      <c r="A12" s="81">
        <v>4</v>
      </c>
      <c r="B12" s="206"/>
      <c r="C12" s="85" t="s">
        <v>3</v>
      </c>
      <c r="D12" s="82" t="s">
        <v>189</v>
      </c>
      <c r="E12" s="83">
        <v>389.4</v>
      </c>
    </row>
    <row r="13" spans="1:335" ht="15.75" customHeight="1" x14ac:dyDescent="0.25">
      <c r="A13" s="81">
        <v>5</v>
      </c>
      <c r="B13" s="206"/>
      <c r="C13" s="82" t="s">
        <v>4</v>
      </c>
      <c r="D13" s="82" t="s">
        <v>190</v>
      </c>
      <c r="E13" s="83">
        <v>457.7</v>
      </c>
    </row>
    <row r="14" spans="1:335" ht="15.75" customHeight="1" x14ac:dyDescent="0.25">
      <c r="A14" s="81">
        <v>6</v>
      </c>
      <c r="B14" s="206"/>
      <c r="C14" s="86" t="s">
        <v>52</v>
      </c>
      <c r="D14" s="82" t="s">
        <v>191</v>
      </c>
      <c r="E14" s="83">
        <v>371.5</v>
      </c>
    </row>
    <row r="15" spans="1:335" ht="15.75" customHeight="1" x14ac:dyDescent="0.25">
      <c r="A15" s="81">
        <v>7</v>
      </c>
      <c r="B15" s="206"/>
      <c r="C15" s="87" t="s">
        <v>55</v>
      </c>
      <c r="D15" s="82" t="s">
        <v>192</v>
      </c>
      <c r="E15" s="83">
        <v>41.1</v>
      </c>
    </row>
    <row r="16" spans="1:335" s="91" customFormat="1" ht="15.75" customHeight="1" x14ac:dyDescent="0.25">
      <c r="A16" s="81">
        <v>8</v>
      </c>
      <c r="B16" s="206"/>
      <c r="C16" s="88" t="s">
        <v>302</v>
      </c>
      <c r="D16" s="89" t="s">
        <v>303</v>
      </c>
      <c r="E16" s="90">
        <v>1632.2</v>
      </c>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c r="IR16" s="77"/>
      <c r="IS16" s="77"/>
      <c r="IT16" s="77"/>
      <c r="IU16" s="77"/>
      <c r="IV16" s="77"/>
      <c r="IW16" s="77"/>
      <c r="IX16" s="77"/>
      <c r="IY16" s="77"/>
      <c r="IZ16" s="77"/>
      <c r="JA16" s="77"/>
      <c r="JB16" s="77"/>
      <c r="JC16" s="77"/>
      <c r="JD16" s="77"/>
      <c r="JE16" s="77"/>
      <c r="JF16" s="77"/>
      <c r="JG16" s="77"/>
      <c r="JH16" s="77"/>
      <c r="JI16" s="77"/>
      <c r="JJ16" s="77"/>
      <c r="JK16" s="77"/>
      <c r="JL16" s="77"/>
      <c r="JM16" s="77"/>
      <c r="JN16" s="77"/>
      <c r="JO16" s="77"/>
      <c r="JP16" s="77"/>
      <c r="JQ16" s="77"/>
      <c r="JR16" s="77"/>
      <c r="JS16" s="77"/>
      <c r="JT16" s="77"/>
      <c r="JU16" s="77"/>
      <c r="JV16" s="77"/>
      <c r="JW16" s="77"/>
      <c r="JX16" s="77"/>
      <c r="JY16" s="77"/>
      <c r="JZ16" s="77"/>
      <c r="KA16" s="77"/>
      <c r="KB16" s="77"/>
      <c r="KC16" s="77"/>
      <c r="KD16" s="77"/>
      <c r="KE16" s="77"/>
      <c r="KF16" s="77"/>
      <c r="KG16" s="77"/>
      <c r="KH16" s="77"/>
      <c r="KI16" s="77"/>
      <c r="KJ16" s="77"/>
      <c r="KK16" s="77"/>
      <c r="KL16" s="77"/>
      <c r="KM16" s="77"/>
      <c r="KN16" s="77"/>
      <c r="KO16" s="77"/>
      <c r="KP16" s="77"/>
      <c r="KQ16" s="77"/>
      <c r="KR16" s="77"/>
      <c r="KS16" s="77"/>
      <c r="KT16" s="77"/>
      <c r="KU16" s="77"/>
      <c r="KV16" s="77"/>
      <c r="KW16" s="77"/>
      <c r="KX16" s="77"/>
      <c r="KY16" s="77"/>
      <c r="KZ16" s="77"/>
      <c r="LA16" s="77"/>
      <c r="LB16" s="77"/>
      <c r="LC16" s="77"/>
      <c r="LD16" s="77"/>
      <c r="LE16" s="77"/>
      <c r="LF16" s="77"/>
      <c r="LG16" s="77"/>
      <c r="LH16" s="77"/>
      <c r="LI16" s="77"/>
      <c r="LJ16" s="77"/>
      <c r="LK16" s="77"/>
      <c r="LL16" s="77"/>
      <c r="LM16" s="77"/>
      <c r="LN16" s="77"/>
      <c r="LO16" s="77"/>
      <c r="LP16" s="77"/>
      <c r="LQ16" s="77"/>
      <c r="LR16" s="77"/>
      <c r="LS16" s="77"/>
      <c r="LT16" s="77"/>
      <c r="LU16" s="77"/>
      <c r="LV16" s="77"/>
      <c r="LW16" s="77"/>
    </row>
    <row r="17" spans="1:5" ht="15.75" customHeight="1" x14ac:dyDescent="0.25">
      <c r="A17" s="81">
        <v>9</v>
      </c>
      <c r="B17" s="206"/>
      <c r="C17" s="82" t="s">
        <v>11</v>
      </c>
      <c r="D17" s="82" t="s">
        <v>193</v>
      </c>
      <c r="E17" s="83">
        <v>566.29999999999995</v>
      </c>
    </row>
    <row r="18" spans="1:5" ht="15.75" customHeight="1" x14ac:dyDescent="0.25">
      <c r="A18" s="81">
        <v>10</v>
      </c>
      <c r="B18" s="206"/>
      <c r="C18" s="82" t="s">
        <v>12</v>
      </c>
      <c r="D18" s="82" t="s">
        <v>194</v>
      </c>
      <c r="E18" s="83">
        <v>850.1</v>
      </c>
    </row>
    <row r="19" spans="1:5" ht="15.75" customHeight="1" x14ac:dyDescent="0.25">
      <c r="A19" s="81">
        <v>11</v>
      </c>
      <c r="B19" s="206"/>
      <c r="C19" s="82" t="s">
        <v>13</v>
      </c>
      <c r="D19" s="92" t="s">
        <v>195</v>
      </c>
      <c r="E19" s="83">
        <v>856.3</v>
      </c>
    </row>
    <row r="20" spans="1:5" ht="15.75" customHeight="1" x14ac:dyDescent="0.25">
      <c r="A20" s="81">
        <v>12</v>
      </c>
      <c r="B20" s="206"/>
      <c r="C20" s="82" t="s">
        <v>14</v>
      </c>
      <c r="D20" s="82" t="s">
        <v>196</v>
      </c>
      <c r="E20" s="83">
        <v>775.3</v>
      </c>
    </row>
    <row r="21" spans="1:5" ht="15.75" customHeight="1" x14ac:dyDescent="0.25">
      <c r="A21" s="81">
        <v>13</v>
      </c>
      <c r="B21" s="206"/>
      <c r="C21" s="82" t="s">
        <v>15</v>
      </c>
      <c r="D21" s="82" t="s">
        <v>197</v>
      </c>
      <c r="E21" s="83">
        <v>686.3</v>
      </c>
    </row>
    <row r="22" spans="1:5" ht="15.75" customHeight="1" x14ac:dyDescent="0.25">
      <c r="A22" s="81">
        <v>14</v>
      </c>
      <c r="B22" s="206"/>
      <c r="C22" s="82" t="s">
        <v>16</v>
      </c>
      <c r="D22" s="82" t="s">
        <v>198</v>
      </c>
      <c r="E22" s="83">
        <v>1015.9</v>
      </c>
    </row>
    <row r="23" spans="1:5" ht="15.75" customHeight="1" x14ac:dyDescent="0.25">
      <c r="A23" s="81">
        <v>15</v>
      </c>
      <c r="B23" s="206"/>
      <c r="C23" s="82" t="s">
        <v>448</v>
      </c>
      <c r="D23" s="82" t="s">
        <v>449</v>
      </c>
      <c r="E23" s="83">
        <v>1397.5</v>
      </c>
    </row>
    <row r="24" spans="1:5" ht="15.75" customHeight="1" x14ac:dyDescent="0.25">
      <c r="A24" s="81">
        <v>16</v>
      </c>
      <c r="B24" s="206"/>
      <c r="C24" s="82" t="s">
        <v>5</v>
      </c>
      <c r="D24" s="82" t="s">
        <v>199</v>
      </c>
      <c r="E24" s="83">
        <v>519</v>
      </c>
    </row>
    <row r="25" spans="1:5" ht="15.75" customHeight="1" x14ac:dyDescent="0.25">
      <c r="A25" s="81">
        <v>17</v>
      </c>
      <c r="B25" s="206"/>
      <c r="C25" s="93" t="s">
        <v>115</v>
      </c>
      <c r="D25" s="93" t="s">
        <v>200</v>
      </c>
      <c r="E25" s="83">
        <v>806.4</v>
      </c>
    </row>
    <row r="26" spans="1:5" ht="15.75" customHeight="1" x14ac:dyDescent="0.25">
      <c r="A26" s="81">
        <v>18</v>
      </c>
      <c r="B26" s="206"/>
      <c r="C26" s="93" t="s">
        <v>126</v>
      </c>
      <c r="D26" s="93" t="s">
        <v>200</v>
      </c>
      <c r="E26" s="83">
        <v>250</v>
      </c>
    </row>
    <row r="27" spans="1:5" ht="15.75" customHeight="1" x14ac:dyDescent="0.25">
      <c r="A27" s="81">
        <v>19</v>
      </c>
      <c r="B27" s="207"/>
      <c r="C27" s="82" t="s">
        <v>130</v>
      </c>
      <c r="D27" s="82" t="s">
        <v>201</v>
      </c>
      <c r="E27" s="83">
        <v>15</v>
      </c>
    </row>
    <row r="28" spans="1:5" ht="32.450000000000003" customHeight="1" x14ac:dyDescent="0.25">
      <c r="A28" s="81">
        <v>20</v>
      </c>
      <c r="B28" s="106" t="s">
        <v>108</v>
      </c>
      <c r="C28" s="107" t="s">
        <v>31</v>
      </c>
      <c r="D28" s="136" t="s">
        <v>202</v>
      </c>
      <c r="E28" s="83">
        <v>558</v>
      </c>
    </row>
    <row r="29" spans="1:5" ht="33" customHeight="1" x14ac:dyDescent="0.25">
      <c r="A29" s="81">
        <v>21</v>
      </c>
      <c r="B29" s="206" t="s">
        <v>108</v>
      </c>
      <c r="C29" s="107" t="s">
        <v>115</v>
      </c>
      <c r="D29" s="108" t="s">
        <v>429</v>
      </c>
      <c r="E29" s="83">
        <v>4.5</v>
      </c>
    </row>
    <row r="30" spans="1:5" ht="16.5" customHeight="1" x14ac:dyDescent="0.25">
      <c r="A30" s="81">
        <v>22</v>
      </c>
      <c r="B30" s="206"/>
      <c r="C30" s="94" t="s">
        <v>99</v>
      </c>
      <c r="D30" s="209" t="s">
        <v>430</v>
      </c>
      <c r="E30" s="83">
        <v>219</v>
      </c>
    </row>
    <row r="31" spans="1:5" ht="16.5" customHeight="1" x14ac:dyDescent="0.25">
      <c r="A31" s="81">
        <v>23</v>
      </c>
      <c r="B31" s="207"/>
      <c r="C31" s="94" t="s">
        <v>31</v>
      </c>
      <c r="D31" s="210"/>
      <c r="E31" s="83">
        <v>80</v>
      </c>
    </row>
    <row r="32" spans="1:5" ht="16.5" customHeight="1" x14ac:dyDescent="0.25">
      <c r="A32" s="81">
        <v>24</v>
      </c>
      <c r="B32" s="204" t="s">
        <v>110</v>
      </c>
      <c r="C32" s="82" t="s">
        <v>127</v>
      </c>
      <c r="D32" s="82" t="s">
        <v>203</v>
      </c>
      <c r="E32" s="83">
        <v>343.4</v>
      </c>
    </row>
    <row r="33" spans="1:5" ht="16.5" customHeight="1" x14ac:dyDescent="0.25">
      <c r="A33" s="81">
        <v>25</v>
      </c>
      <c r="B33" s="204"/>
      <c r="C33" s="82" t="s">
        <v>21</v>
      </c>
      <c r="D33" s="82" t="s">
        <v>204</v>
      </c>
      <c r="E33" s="83">
        <v>1785.8</v>
      </c>
    </row>
    <row r="34" spans="1:5" ht="16.5" customHeight="1" x14ac:dyDescent="0.25">
      <c r="A34" s="81">
        <v>26</v>
      </c>
      <c r="B34" s="204"/>
      <c r="C34" s="94" t="s">
        <v>55</v>
      </c>
      <c r="D34" s="82" t="s">
        <v>192</v>
      </c>
      <c r="E34" s="83">
        <v>41.3</v>
      </c>
    </row>
    <row r="35" spans="1:5" ht="16.5" customHeight="1" x14ac:dyDescent="0.25">
      <c r="A35" s="81">
        <v>27</v>
      </c>
      <c r="B35" s="204"/>
      <c r="C35" s="209" t="s">
        <v>128</v>
      </c>
      <c r="D35" s="82" t="s">
        <v>205</v>
      </c>
      <c r="E35" s="83">
        <v>156.80000000000001</v>
      </c>
    </row>
    <row r="36" spans="1:5" ht="16.5" customHeight="1" x14ac:dyDescent="0.25">
      <c r="A36" s="81">
        <v>28</v>
      </c>
      <c r="B36" s="204"/>
      <c r="C36" s="210"/>
      <c r="D36" s="82" t="s">
        <v>206</v>
      </c>
      <c r="E36" s="83">
        <v>39.200000000000003</v>
      </c>
    </row>
    <row r="37" spans="1:5" ht="16.5" customHeight="1" x14ac:dyDescent="0.25">
      <c r="A37" s="81">
        <v>29</v>
      </c>
      <c r="B37" s="208" t="s">
        <v>112</v>
      </c>
      <c r="C37" s="82" t="s">
        <v>131</v>
      </c>
      <c r="D37" s="82" t="s">
        <v>207</v>
      </c>
      <c r="E37" s="90">
        <v>945.3</v>
      </c>
    </row>
    <row r="38" spans="1:5" ht="16.5" customHeight="1" x14ac:dyDescent="0.25">
      <c r="A38" s="81">
        <v>30</v>
      </c>
      <c r="B38" s="206"/>
      <c r="C38" s="82" t="s">
        <v>129</v>
      </c>
      <c r="D38" s="82" t="s">
        <v>208</v>
      </c>
      <c r="E38" s="90">
        <v>149.80000000000001</v>
      </c>
    </row>
    <row r="39" spans="1:5" ht="16.5" customHeight="1" x14ac:dyDescent="0.25">
      <c r="A39" s="81">
        <v>31</v>
      </c>
      <c r="B39" s="206"/>
      <c r="C39" s="211" t="s">
        <v>31</v>
      </c>
      <c r="D39" s="82" t="s">
        <v>209</v>
      </c>
      <c r="E39" s="90">
        <v>681.8</v>
      </c>
    </row>
    <row r="40" spans="1:5" ht="16.5" customHeight="1" x14ac:dyDescent="0.25">
      <c r="A40" s="81">
        <v>32</v>
      </c>
      <c r="B40" s="206"/>
      <c r="C40" s="211"/>
      <c r="D40" s="82" t="s">
        <v>210</v>
      </c>
      <c r="E40" s="90">
        <v>40</v>
      </c>
    </row>
    <row r="41" spans="1:5" ht="16.5" customHeight="1" x14ac:dyDescent="0.25">
      <c r="A41" s="81">
        <v>33</v>
      </c>
      <c r="B41" s="206"/>
      <c r="C41" s="82" t="s">
        <v>7</v>
      </c>
      <c r="D41" s="82" t="s">
        <v>425</v>
      </c>
      <c r="E41" s="90">
        <v>906</v>
      </c>
    </row>
    <row r="42" spans="1:5" ht="16.5" customHeight="1" x14ac:dyDescent="0.25">
      <c r="A42" s="81">
        <v>34</v>
      </c>
      <c r="B42" s="206"/>
      <c r="C42" s="82" t="s">
        <v>19</v>
      </c>
      <c r="D42" s="82" t="s">
        <v>211</v>
      </c>
      <c r="E42" s="90">
        <v>172.3</v>
      </c>
    </row>
    <row r="43" spans="1:5" ht="16.5" customHeight="1" x14ac:dyDescent="0.25">
      <c r="A43" s="81">
        <v>35</v>
      </c>
      <c r="B43" s="206"/>
      <c r="C43" s="82" t="s">
        <v>29</v>
      </c>
      <c r="D43" s="82" t="s">
        <v>212</v>
      </c>
      <c r="E43" s="90">
        <v>163.69999999999999</v>
      </c>
    </row>
    <row r="44" spans="1:5" ht="16.5" customHeight="1" x14ac:dyDescent="0.25">
      <c r="A44" s="81">
        <v>36</v>
      </c>
      <c r="B44" s="206"/>
      <c r="C44" s="82" t="s">
        <v>8</v>
      </c>
      <c r="D44" s="82" t="s">
        <v>213</v>
      </c>
      <c r="E44" s="90">
        <v>236.9</v>
      </c>
    </row>
    <row r="45" spans="1:5" ht="16.5" customHeight="1" x14ac:dyDescent="0.25">
      <c r="A45" s="81">
        <v>37</v>
      </c>
      <c r="B45" s="207"/>
      <c r="C45" s="82" t="s">
        <v>35</v>
      </c>
      <c r="D45" s="82" t="s">
        <v>214</v>
      </c>
      <c r="E45" s="90">
        <v>235.1</v>
      </c>
    </row>
    <row r="46" spans="1:5" ht="16.5" customHeight="1" x14ac:dyDescent="0.25">
      <c r="A46" s="81">
        <v>38</v>
      </c>
      <c r="B46" s="204" t="s">
        <v>113</v>
      </c>
      <c r="C46" s="82" t="s">
        <v>130</v>
      </c>
      <c r="D46" s="82" t="s">
        <v>215</v>
      </c>
      <c r="E46" s="83">
        <v>1227.0999999999999</v>
      </c>
    </row>
    <row r="47" spans="1:5" ht="16.5" customHeight="1" x14ac:dyDescent="0.25">
      <c r="A47" s="81">
        <v>39</v>
      </c>
      <c r="B47" s="204"/>
      <c r="C47" s="82" t="s">
        <v>30</v>
      </c>
      <c r="D47" s="82" t="s">
        <v>216</v>
      </c>
      <c r="E47" s="83">
        <v>6</v>
      </c>
    </row>
    <row r="48" spans="1:5" ht="16.5" customHeight="1" x14ac:dyDescent="0.25">
      <c r="A48" s="81">
        <v>40</v>
      </c>
      <c r="B48" s="204"/>
      <c r="C48" s="82" t="s">
        <v>56</v>
      </c>
      <c r="D48" s="82" t="s">
        <v>217</v>
      </c>
      <c r="E48" s="83">
        <v>169.5</v>
      </c>
    </row>
    <row r="49" spans="1:5" ht="20.100000000000001" customHeight="1" x14ac:dyDescent="0.2">
      <c r="A49" s="81">
        <v>41</v>
      </c>
      <c r="B49" s="95"/>
      <c r="C49" s="96" t="s">
        <v>2</v>
      </c>
      <c r="D49" s="96"/>
      <c r="E49" s="97">
        <f>SUM(E50:E111)</f>
        <v>22652.6</v>
      </c>
    </row>
    <row r="50" spans="1:5" ht="15.75" customHeight="1" x14ac:dyDescent="0.25">
      <c r="A50" s="81" t="s">
        <v>347</v>
      </c>
      <c r="B50" s="208" t="s">
        <v>107</v>
      </c>
      <c r="C50" s="209" t="s">
        <v>2</v>
      </c>
      <c r="D50" s="113" t="s">
        <v>218</v>
      </c>
      <c r="E50" s="83">
        <v>35</v>
      </c>
    </row>
    <row r="51" spans="1:5" ht="15.75" customHeight="1" x14ac:dyDescent="0.25">
      <c r="A51" s="109" t="s">
        <v>348</v>
      </c>
      <c r="B51" s="206"/>
      <c r="C51" s="219"/>
      <c r="D51" s="113" t="s">
        <v>219</v>
      </c>
      <c r="E51" s="83">
        <v>35</v>
      </c>
    </row>
    <row r="52" spans="1:5" ht="15.75" customHeight="1" x14ac:dyDescent="0.25">
      <c r="A52" s="109" t="s">
        <v>349</v>
      </c>
      <c r="B52" s="206"/>
      <c r="C52" s="219"/>
      <c r="D52" s="113" t="s">
        <v>220</v>
      </c>
      <c r="E52" s="83">
        <v>35</v>
      </c>
    </row>
    <row r="53" spans="1:5" ht="15.75" customHeight="1" x14ac:dyDescent="0.25">
      <c r="A53" s="109" t="s">
        <v>350</v>
      </c>
      <c r="B53" s="206"/>
      <c r="C53" s="219"/>
      <c r="D53" s="113" t="s">
        <v>221</v>
      </c>
      <c r="E53" s="83">
        <v>50</v>
      </c>
    </row>
    <row r="54" spans="1:5" ht="15.75" customHeight="1" x14ac:dyDescent="0.25">
      <c r="A54" s="109" t="s">
        <v>351</v>
      </c>
      <c r="B54" s="207"/>
      <c r="C54" s="210"/>
      <c r="D54" s="113" t="s">
        <v>222</v>
      </c>
      <c r="E54" s="83">
        <v>100</v>
      </c>
    </row>
    <row r="55" spans="1:5" ht="15.75" customHeight="1" x14ac:dyDescent="0.25">
      <c r="A55" s="81" t="s">
        <v>352</v>
      </c>
      <c r="B55" s="208" t="s">
        <v>107</v>
      </c>
      <c r="C55" s="209" t="s">
        <v>2</v>
      </c>
      <c r="D55" s="113" t="s">
        <v>223</v>
      </c>
      <c r="E55" s="83">
        <v>421.1</v>
      </c>
    </row>
    <row r="56" spans="1:5" ht="15.75" customHeight="1" x14ac:dyDescent="0.25">
      <c r="A56" s="109" t="s">
        <v>353</v>
      </c>
      <c r="B56" s="206"/>
      <c r="C56" s="219"/>
      <c r="D56" s="113" t="s">
        <v>328</v>
      </c>
      <c r="E56" s="83">
        <v>100</v>
      </c>
    </row>
    <row r="57" spans="1:5" ht="15.75" customHeight="1" x14ac:dyDescent="0.25">
      <c r="A57" s="109" t="s">
        <v>354</v>
      </c>
      <c r="B57" s="206"/>
      <c r="C57" s="219"/>
      <c r="D57" s="113" t="s">
        <v>224</v>
      </c>
      <c r="E57" s="83">
        <v>100</v>
      </c>
    </row>
    <row r="58" spans="1:5" ht="15.75" customHeight="1" x14ac:dyDescent="0.25">
      <c r="A58" s="109" t="s">
        <v>355</v>
      </c>
      <c r="B58" s="207"/>
      <c r="C58" s="210"/>
      <c r="D58" s="113" t="s">
        <v>426</v>
      </c>
      <c r="E58" s="83">
        <v>95</v>
      </c>
    </row>
    <row r="59" spans="1:5" ht="15.75" customHeight="1" x14ac:dyDescent="0.25">
      <c r="A59" s="109" t="s">
        <v>356</v>
      </c>
      <c r="B59" s="204" t="s">
        <v>108</v>
      </c>
      <c r="C59" s="211" t="s">
        <v>2</v>
      </c>
      <c r="D59" s="82" t="s">
        <v>225</v>
      </c>
      <c r="E59" s="83">
        <v>60</v>
      </c>
    </row>
    <row r="60" spans="1:5" ht="15.75" customHeight="1" x14ac:dyDescent="0.25">
      <c r="A60" s="109" t="s">
        <v>357</v>
      </c>
      <c r="B60" s="204"/>
      <c r="C60" s="211"/>
      <c r="D60" s="82" t="s">
        <v>226</v>
      </c>
      <c r="E60" s="83">
        <v>46.5</v>
      </c>
    </row>
    <row r="61" spans="1:5" ht="15.75" customHeight="1" x14ac:dyDescent="0.25">
      <c r="A61" s="109" t="s">
        <v>358</v>
      </c>
      <c r="B61" s="204"/>
      <c r="C61" s="211"/>
      <c r="D61" s="82" t="s">
        <v>451</v>
      </c>
      <c r="E61" s="83">
        <v>72.7</v>
      </c>
    </row>
    <row r="62" spans="1:5" ht="31.5" customHeight="1" x14ac:dyDescent="0.25">
      <c r="A62" s="109" t="s">
        <v>359</v>
      </c>
      <c r="B62" s="204"/>
      <c r="C62" s="211"/>
      <c r="D62" s="82" t="s">
        <v>305</v>
      </c>
      <c r="E62" s="83">
        <v>2200</v>
      </c>
    </row>
    <row r="63" spans="1:5" ht="31.5" customHeight="1" x14ac:dyDescent="0.25">
      <c r="A63" s="109" t="s">
        <v>360</v>
      </c>
      <c r="B63" s="204"/>
      <c r="C63" s="211"/>
      <c r="D63" s="82" t="s">
        <v>304</v>
      </c>
      <c r="E63" s="83">
        <v>389</v>
      </c>
    </row>
    <row r="64" spans="1:5" ht="31.5" customHeight="1" x14ac:dyDescent="0.25">
      <c r="A64" s="109" t="s">
        <v>361</v>
      </c>
      <c r="B64" s="204"/>
      <c r="C64" s="211"/>
      <c r="D64" s="82" t="s">
        <v>431</v>
      </c>
      <c r="E64" s="83">
        <v>302.8</v>
      </c>
    </row>
    <row r="65" spans="1:5" ht="31.5" customHeight="1" x14ac:dyDescent="0.25">
      <c r="A65" s="109" t="s">
        <v>362</v>
      </c>
      <c r="B65" s="204"/>
      <c r="C65" s="211"/>
      <c r="D65" s="82" t="s">
        <v>432</v>
      </c>
      <c r="E65" s="83">
        <v>60.8</v>
      </c>
    </row>
    <row r="66" spans="1:5" ht="42" customHeight="1" x14ac:dyDescent="0.25">
      <c r="A66" s="109" t="s">
        <v>363</v>
      </c>
      <c r="B66" s="204"/>
      <c r="C66" s="211"/>
      <c r="D66" s="82" t="s">
        <v>433</v>
      </c>
      <c r="E66" s="83">
        <v>25.4</v>
      </c>
    </row>
    <row r="67" spans="1:5" ht="31.5" customHeight="1" x14ac:dyDescent="0.25">
      <c r="A67" s="109" t="s">
        <v>364</v>
      </c>
      <c r="B67" s="204"/>
      <c r="C67" s="211"/>
      <c r="D67" s="82" t="s">
        <v>434</v>
      </c>
      <c r="E67" s="83">
        <v>253.5</v>
      </c>
    </row>
    <row r="68" spans="1:5" ht="15.75" customHeight="1" x14ac:dyDescent="0.25">
      <c r="A68" s="109" t="s">
        <v>365</v>
      </c>
      <c r="B68" s="204"/>
      <c r="C68" s="211"/>
      <c r="D68" s="82" t="s">
        <v>227</v>
      </c>
      <c r="E68" s="83">
        <v>30</v>
      </c>
    </row>
    <row r="69" spans="1:5" ht="15.75" customHeight="1" x14ac:dyDescent="0.25">
      <c r="A69" s="109" t="s">
        <v>366</v>
      </c>
      <c r="B69" s="204"/>
      <c r="C69" s="211"/>
      <c r="D69" s="82" t="s">
        <v>228</v>
      </c>
      <c r="E69" s="83">
        <v>35</v>
      </c>
    </row>
    <row r="70" spans="1:5" ht="15.75" customHeight="1" x14ac:dyDescent="0.25">
      <c r="A70" s="109" t="s">
        <v>367</v>
      </c>
      <c r="B70" s="204"/>
      <c r="C70" s="211"/>
      <c r="D70" s="82" t="s">
        <v>229</v>
      </c>
      <c r="E70" s="83">
        <v>20</v>
      </c>
    </row>
    <row r="71" spans="1:5" ht="15.75" customHeight="1" x14ac:dyDescent="0.25">
      <c r="A71" s="109" t="s">
        <v>368</v>
      </c>
      <c r="B71" s="208" t="s">
        <v>109</v>
      </c>
      <c r="C71" s="209" t="s">
        <v>2</v>
      </c>
      <c r="D71" s="180" t="s">
        <v>297</v>
      </c>
      <c r="E71" s="90">
        <v>55</v>
      </c>
    </row>
    <row r="72" spans="1:5" ht="17.25" customHeight="1" x14ac:dyDescent="0.25">
      <c r="A72" s="109" t="s">
        <v>369</v>
      </c>
      <c r="B72" s="206"/>
      <c r="C72" s="219"/>
      <c r="D72" s="82" t="s">
        <v>230</v>
      </c>
      <c r="E72" s="83">
        <v>60.8</v>
      </c>
    </row>
    <row r="73" spans="1:5" ht="31.5" customHeight="1" x14ac:dyDescent="0.25">
      <c r="A73" s="109" t="s">
        <v>370</v>
      </c>
      <c r="B73" s="207"/>
      <c r="C73" s="210"/>
      <c r="D73" s="82" t="s">
        <v>231</v>
      </c>
      <c r="E73" s="83">
        <v>89.2</v>
      </c>
    </row>
    <row r="74" spans="1:5" ht="16.5" customHeight="1" x14ac:dyDescent="0.25">
      <c r="A74" s="109" t="s">
        <v>371</v>
      </c>
      <c r="B74" s="208" t="s">
        <v>110</v>
      </c>
      <c r="C74" s="209" t="s">
        <v>2</v>
      </c>
      <c r="D74" s="107" t="s">
        <v>232</v>
      </c>
      <c r="E74" s="83">
        <v>1014</v>
      </c>
    </row>
    <row r="75" spans="1:5" ht="16.5" customHeight="1" x14ac:dyDescent="0.25">
      <c r="A75" s="109" t="s">
        <v>372</v>
      </c>
      <c r="B75" s="207"/>
      <c r="C75" s="210"/>
      <c r="D75" s="107" t="s">
        <v>329</v>
      </c>
      <c r="E75" s="83">
        <v>60</v>
      </c>
    </row>
    <row r="76" spans="1:5" ht="16.5" customHeight="1" x14ac:dyDescent="0.25">
      <c r="A76" s="109" t="s">
        <v>373</v>
      </c>
      <c r="B76" s="206" t="s">
        <v>110</v>
      </c>
      <c r="C76" s="219" t="s">
        <v>2</v>
      </c>
      <c r="D76" s="98" t="s">
        <v>330</v>
      </c>
      <c r="E76" s="99">
        <v>2275.1</v>
      </c>
    </row>
    <row r="77" spans="1:5" ht="30.6" customHeight="1" x14ac:dyDescent="0.25">
      <c r="A77" s="109" t="s">
        <v>374</v>
      </c>
      <c r="B77" s="206"/>
      <c r="C77" s="219"/>
      <c r="D77" s="82" t="s">
        <v>331</v>
      </c>
      <c r="E77" s="83">
        <v>36.700000000000003</v>
      </c>
    </row>
    <row r="78" spans="1:5" ht="28.15" customHeight="1" x14ac:dyDescent="0.25">
      <c r="A78" s="109" t="s">
        <v>375</v>
      </c>
      <c r="B78" s="206"/>
      <c r="C78" s="219"/>
      <c r="D78" s="82" t="s">
        <v>332</v>
      </c>
      <c r="E78" s="83">
        <v>51.4</v>
      </c>
    </row>
    <row r="79" spans="1:5" ht="16.5" customHeight="1" x14ac:dyDescent="0.25">
      <c r="A79" s="109" t="s">
        <v>376</v>
      </c>
      <c r="B79" s="206"/>
      <c r="C79" s="219"/>
      <c r="D79" s="82" t="s">
        <v>233</v>
      </c>
      <c r="E79" s="83">
        <v>166.1</v>
      </c>
    </row>
    <row r="80" spans="1:5" ht="16.5" customHeight="1" x14ac:dyDescent="0.25">
      <c r="A80" s="109" t="s">
        <v>377</v>
      </c>
      <c r="B80" s="206"/>
      <c r="C80" s="219"/>
      <c r="D80" s="82" t="s">
        <v>235</v>
      </c>
      <c r="E80" s="83">
        <v>735</v>
      </c>
    </row>
    <row r="81" spans="1:5" ht="16.5" customHeight="1" x14ac:dyDescent="0.25">
      <c r="A81" s="109" t="s">
        <v>378</v>
      </c>
      <c r="B81" s="206"/>
      <c r="C81" s="219"/>
      <c r="D81" s="82" t="s">
        <v>236</v>
      </c>
      <c r="E81" s="83">
        <v>1158.2</v>
      </c>
    </row>
    <row r="82" spans="1:5" ht="20.25" customHeight="1" x14ac:dyDescent="0.25">
      <c r="A82" s="109" t="s">
        <v>379</v>
      </c>
      <c r="B82" s="206"/>
      <c r="C82" s="219"/>
      <c r="D82" s="82" t="s">
        <v>341</v>
      </c>
      <c r="E82" s="83">
        <v>187.5</v>
      </c>
    </row>
    <row r="83" spans="1:5" ht="29.45" customHeight="1" x14ac:dyDescent="0.25">
      <c r="A83" s="109" t="s">
        <v>380</v>
      </c>
      <c r="B83" s="206"/>
      <c r="C83" s="219"/>
      <c r="D83" s="82" t="s">
        <v>237</v>
      </c>
      <c r="E83" s="83">
        <v>20</v>
      </c>
    </row>
    <row r="84" spans="1:5" ht="16.5" customHeight="1" x14ac:dyDescent="0.25">
      <c r="A84" s="109" t="s">
        <v>381</v>
      </c>
      <c r="B84" s="206"/>
      <c r="C84" s="219"/>
      <c r="D84" s="82" t="s">
        <v>333</v>
      </c>
      <c r="E84" s="83">
        <v>50</v>
      </c>
    </row>
    <row r="85" spans="1:5" ht="16.5" customHeight="1" x14ac:dyDescent="0.25">
      <c r="A85" s="109" t="s">
        <v>382</v>
      </c>
      <c r="B85" s="206"/>
      <c r="C85" s="219"/>
      <c r="D85" s="82" t="s">
        <v>238</v>
      </c>
      <c r="E85" s="83">
        <v>665</v>
      </c>
    </row>
    <row r="86" spans="1:5" ht="16.5" customHeight="1" x14ac:dyDescent="0.25">
      <c r="A86" s="109" t="s">
        <v>383</v>
      </c>
      <c r="B86" s="206"/>
      <c r="C86" s="219"/>
      <c r="D86" s="82" t="s">
        <v>239</v>
      </c>
      <c r="E86" s="83">
        <v>18</v>
      </c>
    </row>
    <row r="87" spans="1:5" ht="25.5" customHeight="1" x14ac:dyDescent="0.25">
      <c r="A87" s="109" t="s">
        <v>384</v>
      </c>
      <c r="B87" s="206"/>
      <c r="C87" s="219"/>
      <c r="D87" s="82" t="s">
        <v>334</v>
      </c>
      <c r="E87" s="83">
        <v>87</v>
      </c>
    </row>
    <row r="88" spans="1:5" ht="16.5" customHeight="1" x14ac:dyDescent="0.25">
      <c r="A88" s="109" t="s">
        <v>385</v>
      </c>
      <c r="B88" s="207"/>
      <c r="C88" s="210"/>
      <c r="D88" s="82" t="s">
        <v>240</v>
      </c>
      <c r="E88" s="83">
        <v>7</v>
      </c>
    </row>
    <row r="89" spans="1:5" ht="16.5" customHeight="1" x14ac:dyDescent="0.25">
      <c r="A89" s="109" t="s">
        <v>386</v>
      </c>
      <c r="B89" s="204" t="s">
        <v>111</v>
      </c>
      <c r="C89" s="218" t="s">
        <v>2</v>
      </c>
      <c r="D89" s="82" t="s">
        <v>241</v>
      </c>
      <c r="E89" s="83">
        <v>1400</v>
      </c>
    </row>
    <row r="90" spans="1:5" ht="16.5" customHeight="1" x14ac:dyDescent="0.25">
      <c r="A90" s="109" t="s">
        <v>387</v>
      </c>
      <c r="B90" s="204"/>
      <c r="C90" s="218"/>
      <c r="D90" s="82" t="s">
        <v>242</v>
      </c>
      <c r="E90" s="83">
        <v>207</v>
      </c>
    </row>
    <row r="91" spans="1:5" ht="16.5" customHeight="1" x14ac:dyDescent="0.25">
      <c r="A91" s="109" t="s">
        <v>388</v>
      </c>
      <c r="B91" s="204" t="s">
        <v>112</v>
      </c>
      <c r="C91" s="211" t="s">
        <v>2</v>
      </c>
      <c r="D91" s="82" t="s">
        <v>243</v>
      </c>
      <c r="E91" s="83">
        <v>100</v>
      </c>
    </row>
    <row r="92" spans="1:5" ht="16.5" customHeight="1" x14ac:dyDescent="0.25">
      <c r="A92" s="109" t="s">
        <v>389</v>
      </c>
      <c r="B92" s="204"/>
      <c r="C92" s="211"/>
      <c r="D92" s="82" t="s">
        <v>335</v>
      </c>
      <c r="E92" s="83">
        <v>80</v>
      </c>
    </row>
    <row r="93" spans="1:5" ht="16.5" customHeight="1" x14ac:dyDescent="0.25">
      <c r="A93" s="109" t="s">
        <v>390</v>
      </c>
      <c r="B93" s="204"/>
      <c r="C93" s="211"/>
      <c r="D93" s="82" t="s">
        <v>244</v>
      </c>
      <c r="E93" s="83">
        <v>70</v>
      </c>
    </row>
    <row r="94" spans="1:5" ht="16.5" customHeight="1" x14ac:dyDescent="0.25">
      <c r="A94" s="109" t="s">
        <v>391</v>
      </c>
      <c r="B94" s="204"/>
      <c r="C94" s="211"/>
      <c r="D94" s="82" t="s">
        <v>245</v>
      </c>
      <c r="E94" s="83">
        <v>41.2</v>
      </c>
    </row>
    <row r="95" spans="1:5" ht="16.5" customHeight="1" x14ac:dyDescent="0.25">
      <c r="A95" s="109" t="s">
        <v>392</v>
      </c>
      <c r="B95" s="204"/>
      <c r="C95" s="211"/>
      <c r="D95" s="82" t="s">
        <v>246</v>
      </c>
      <c r="E95" s="83">
        <v>10</v>
      </c>
    </row>
    <row r="96" spans="1:5" ht="16.5" customHeight="1" x14ac:dyDescent="0.25">
      <c r="A96" s="109" t="s">
        <v>393</v>
      </c>
      <c r="B96" s="204"/>
      <c r="C96" s="211"/>
      <c r="D96" s="82" t="s">
        <v>247</v>
      </c>
      <c r="E96" s="83">
        <v>47</v>
      </c>
    </row>
    <row r="97" spans="1:5" ht="16.5" customHeight="1" x14ac:dyDescent="0.25">
      <c r="A97" s="109" t="s">
        <v>394</v>
      </c>
      <c r="B97" s="208" t="s">
        <v>113</v>
      </c>
      <c r="C97" s="209" t="s">
        <v>2</v>
      </c>
      <c r="D97" s="107" t="s">
        <v>248</v>
      </c>
      <c r="E97" s="83">
        <v>731.3</v>
      </c>
    </row>
    <row r="98" spans="1:5" ht="16.5" customHeight="1" x14ac:dyDescent="0.25">
      <c r="A98" s="109" t="s">
        <v>395</v>
      </c>
      <c r="B98" s="206"/>
      <c r="C98" s="219"/>
      <c r="D98" s="107" t="s">
        <v>249</v>
      </c>
      <c r="E98" s="90">
        <v>4935.5</v>
      </c>
    </row>
    <row r="99" spans="1:5" ht="16.5" customHeight="1" x14ac:dyDescent="0.25">
      <c r="A99" s="109" t="s">
        <v>396</v>
      </c>
      <c r="B99" s="207"/>
      <c r="C99" s="210"/>
      <c r="D99" s="107" t="s">
        <v>250</v>
      </c>
      <c r="E99" s="90">
        <v>1658.3</v>
      </c>
    </row>
    <row r="100" spans="1:5" ht="16.5" customHeight="1" x14ac:dyDescent="0.25">
      <c r="A100" s="109" t="s">
        <v>397</v>
      </c>
      <c r="B100" s="208" t="s">
        <v>113</v>
      </c>
      <c r="C100" s="209" t="s">
        <v>2</v>
      </c>
      <c r="D100" s="98" t="s">
        <v>251</v>
      </c>
      <c r="E100" s="99">
        <v>110</v>
      </c>
    </row>
    <row r="101" spans="1:5" ht="16.5" customHeight="1" x14ac:dyDescent="0.25">
      <c r="A101" s="109" t="s">
        <v>398</v>
      </c>
      <c r="B101" s="206"/>
      <c r="C101" s="219"/>
      <c r="D101" s="82" t="s">
        <v>252</v>
      </c>
      <c r="E101" s="83">
        <v>36</v>
      </c>
    </row>
    <row r="102" spans="1:5" ht="16.5" customHeight="1" x14ac:dyDescent="0.25">
      <c r="A102" s="109" t="s">
        <v>399</v>
      </c>
      <c r="B102" s="206"/>
      <c r="C102" s="219"/>
      <c r="D102" s="82" t="s">
        <v>336</v>
      </c>
      <c r="E102" s="83">
        <v>1.5</v>
      </c>
    </row>
    <row r="103" spans="1:5" ht="16.5" customHeight="1" x14ac:dyDescent="0.25">
      <c r="A103" s="109" t="s">
        <v>400</v>
      </c>
      <c r="B103" s="206"/>
      <c r="C103" s="219"/>
      <c r="D103" s="82" t="s">
        <v>253</v>
      </c>
      <c r="E103" s="83">
        <v>10</v>
      </c>
    </row>
    <row r="104" spans="1:5" ht="16.5" customHeight="1" x14ac:dyDescent="0.25">
      <c r="A104" s="109" t="s">
        <v>401</v>
      </c>
      <c r="B104" s="206"/>
      <c r="C104" s="219"/>
      <c r="D104" s="82" t="s">
        <v>337</v>
      </c>
      <c r="E104" s="83">
        <v>1</v>
      </c>
    </row>
    <row r="105" spans="1:5" ht="16.5" customHeight="1" x14ac:dyDescent="0.25">
      <c r="A105" s="109" t="s">
        <v>402</v>
      </c>
      <c r="B105" s="207"/>
      <c r="C105" s="210"/>
      <c r="D105" s="82" t="s">
        <v>254</v>
      </c>
      <c r="E105" s="83">
        <v>1</v>
      </c>
    </row>
    <row r="106" spans="1:5" ht="27.6" customHeight="1" x14ac:dyDescent="0.25">
      <c r="A106" s="109" t="s">
        <v>403</v>
      </c>
      <c r="B106" s="206" t="s">
        <v>114</v>
      </c>
      <c r="C106" s="209" t="s">
        <v>2</v>
      </c>
      <c r="D106" s="82" t="s">
        <v>255</v>
      </c>
      <c r="E106" s="90">
        <v>960</v>
      </c>
    </row>
    <row r="107" spans="1:5" ht="27" customHeight="1" x14ac:dyDescent="0.25">
      <c r="A107" s="109" t="s">
        <v>404</v>
      </c>
      <c r="B107" s="206"/>
      <c r="C107" s="219"/>
      <c r="D107" s="82" t="s">
        <v>256</v>
      </c>
      <c r="E107" s="90">
        <v>588</v>
      </c>
    </row>
    <row r="108" spans="1:5" ht="29.25" customHeight="1" x14ac:dyDescent="0.25">
      <c r="A108" s="109" t="s">
        <v>405</v>
      </c>
      <c r="B108" s="206"/>
      <c r="C108" s="219"/>
      <c r="D108" s="82" t="s">
        <v>257</v>
      </c>
      <c r="E108" s="90">
        <v>220</v>
      </c>
    </row>
    <row r="109" spans="1:5" ht="28.5" customHeight="1" x14ac:dyDescent="0.25">
      <c r="A109" s="109" t="s">
        <v>406</v>
      </c>
      <c r="B109" s="206"/>
      <c r="C109" s="219"/>
      <c r="D109" s="82" t="s">
        <v>258</v>
      </c>
      <c r="E109" s="90">
        <v>48</v>
      </c>
    </row>
    <row r="110" spans="1:5" ht="28.15" customHeight="1" x14ac:dyDescent="0.25">
      <c r="A110" s="109" t="s">
        <v>407</v>
      </c>
      <c r="B110" s="206"/>
      <c r="C110" s="219"/>
      <c r="D110" s="82" t="s">
        <v>259</v>
      </c>
      <c r="E110" s="90">
        <v>50</v>
      </c>
    </row>
    <row r="111" spans="1:5" ht="16.5" customHeight="1" x14ac:dyDescent="0.25">
      <c r="A111" s="109" t="s">
        <v>408</v>
      </c>
      <c r="B111" s="207"/>
      <c r="C111" s="210"/>
      <c r="D111" s="82" t="s">
        <v>260</v>
      </c>
      <c r="E111" s="90">
        <v>144</v>
      </c>
    </row>
    <row r="112" spans="1:5" ht="16.5" customHeight="1" x14ac:dyDescent="0.25">
      <c r="A112" s="95" t="s">
        <v>409</v>
      </c>
      <c r="B112" s="204" t="s">
        <v>113</v>
      </c>
      <c r="C112" s="218" t="s">
        <v>82</v>
      </c>
      <c r="D112" s="82" t="s">
        <v>261</v>
      </c>
      <c r="E112" s="83">
        <v>1167.0999999999999</v>
      </c>
    </row>
    <row r="113" spans="1:5" ht="16.5" customHeight="1" x14ac:dyDescent="0.25">
      <c r="A113" s="95" t="s">
        <v>410</v>
      </c>
      <c r="B113" s="204"/>
      <c r="C113" s="218"/>
      <c r="D113" s="82" t="s">
        <v>262</v>
      </c>
      <c r="E113" s="83">
        <v>350</v>
      </c>
    </row>
    <row r="114" spans="1:5" ht="16.5" customHeight="1" x14ac:dyDescent="0.25">
      <c r="A114" s="215" t="s">
        <v>119</v>
      </c>
      <c r="B114" s="216"/>
      <c r="C114" s="216"/>
      <c r="D114" s="217"/>
      <c r="E114" s="83">
        <f>SUM(E9:E27)+SUM(E50:E58)</f>
        <v>12898.900000000001</v>
      </c>
    </row>
    <row r="115" spans="1:5" ht="16.5" customHeight="1" x14ac:dyDescent="0.25">
      <c r="A115" s="215" t="s">
        <v>120</v>
      </c>
      <c r="B115" s="216"/>
      <c r="C115" s="216"/>
      <c r="D115" s="217"/>
      <c r="E115" s="83">
        <f>SUM(E28:E31)+SUM(E59:E70)</f>
        <v>4357.2000000000007</v>
      </c>
    </row>
    <row r="116" spans="1:5" ht="16.5" customHeight="1" x14ac:dyDescent="0.25">
      <c r="A116" s="215" t="s">
        <v>116</v>
      </c>
      <c r="B116" s="216"/>
      <c r="C116" s="216"/>
      <c r="D116" s="217"/>
      <c r="E116" s="83">
        <f>SUM(E71:E73)</f>
        <v>205</v>
      </c>
    </row>
    <row r="117" spans="1:5" ht="16.5" customHeight="1" x14ac:dyDescent="0.25">
      <c r="A117" s="215" t="s">
        <v>117</v>
      </c>
      <c r="B117" s="216"/>
      <c r="C117" s="216"/>
      <c r="D117" s="217"/>
      <c r="E117" s="83">
        <f>SUM(E32:E36)+SUM(E74:E88)</f>
        <v>8897.5</v>
      </c>
    </row>
    <row r="118" spans="1:5" ht="16.5" customHeight="1" x14ac:dyDescent="0.25">
      <c r="A118" s="215" t="s">
        <v>123</v>
      </c>
      <c r="B118" s="216"/>
      <c r="C118" s="216"/>
      <c r="D118" s="217"/>
      <c r="E118" s="83">
        <f>SUM(E89:E90)</f>
        <v>1607</v>
      </c>
    </row>
    <row r="119" spans="1:5" ht="16.5" customHeight="1" x14ac:dyDescent="0.25">
      <c r="A119" s="215" t="s">
        <v>121</v>
      </c>
      <c r="B119" s="216"/>
      <c r="C119" s="216"/>
      <c r="D119" s="217"/>
      <c r="E119" s="83">
        <f>SUM(E37:E45)+SUM(E91:E96)</f>
        <v>3879.0999999999995</v>
      </c>
    </row>
    <row r="120" spans="1:5" ht="16.5" customHeight="1" x14ac:dyDescent="0.25">
      <c r="A120" s="215" t="s">
        <v>118</v>
      </c>
      <c r="B120" s="216"/>
      <c r="C120" s="216"/>
      <c r="D120" s="217"/>
      <c r="E120" s="90">
        <f>E46+E47+E48+SUM(E97:E105)+E112+E113</f>
        <v>10404.300000000001</v>
      </c>
    </row>
    <row r="121" spans="1:5" ht="16.5" customHeight="1" x14ac:dyDescent="0.25">
      <c r="A121" s="215" t="s">
        <v>122</v>
      </c>
      <c r="B121" s="216"/>
      <c r="C121" s="216"/>
      <c r="D121" s="217"/>
      <c r="E121" s="90">
        <f>SUM(E106:E111)</f>
        <v>2010</v>
      </c>
    </row>
    <row r="122" spans="1:5" ht="16.5" customHeight="1" x14ac:dyDescent="0.2">
      <c r="A122" s="220" t="s">
        <v>9</v>
      </c>
      <c r="B122" s="221"/>
      <c r="C122" s="221"/>
      <c r="D122" s="222"/>
      <c r="E122" s="181">
        <f>SUM(E114:E121)</f>
        <v>44259</v>
      </c>
    </row>
    <row r="123" spans="1:5" ht="16.5" customHeight="1" x14ac:dyDescent="0.25">
      <c r="A123" s="223" t="s">
        <v>66</v>
      </c>
      <c r="B123" s="224"/>
      <c r="C123" s="224"/>
      <c r="D123" s="225"/>
      <c r="E123" s="83">
        <f>E112</f>
        <v>1167.0999999999999</v>
      </c>
    </row>
    <row r="124" spans="1:5" ht="18" customHeight="1" x14ac:dyDescent="0.2">
      <c r="A124" s="220" t="s">
        <v>62</v>
      </c>
      <c r="B124" s="221"/>
      <c r="C124" s="221"/>
      <c r="D124" s="222"/>
      <c r="E124" s="97">
        <f>E122-E123</f>
        <v>43091.9</v>
      </c>
    </row>
  </sheetData>
  <mergeCells count="48">
    <mergeCell ref="B74:B75"/>
    <mergeCell ref="C74:C75"/>
    <mergeCell ref="C76:C88"/>
    <mergeCell ref="C50:C54"/>
    <mergeCell ref="C55:C58"/>
    <mergeCell ref="B59:B70"/>
    <mergeCell ref="C59:C70"/>
    <mergeCell ref="C71:C73"/>
    <mergeCell ref="B71:B73"/>
    <mergeCell ref="B76:B88"/>
    <mergeCell ref="A122:D122"/>
    <mergeCell ref="A123:D123"/>
    <mergeCell ref="A124:D124"/>
    <mergeCell ref="A116:D116"/>
    <mergeCell ref="A117:D117"/>
    <mergeCell ref="A118:D118"/>
    <mergeCell ref="A119:D119"/>
    <mergeCell ref="A120:D120"/>
    <mergeCell ref="A121:D121"/>
    <mergeCell ref="A115:D115"/>
    <mergeCell ref="B89:B90"/>
    <mergeCell ref="C89:C90"/>
    <mergeCell ref="B91:B96"/>
    <mergeCell ref="C91:C96"/>
    <mergeCell ref="B112:B113"/>
    <mergeCell ref="C112:C113"/>
    <mergeCell ref="A114:D114"/>
    <mergeCell ref="C106:C111"/>
    <mergeCell ref="B106:B111"/>
    <mergeCell ref="C97:C99"/>
    <mergeCell ref="B97:B99"/>
    <mergeCell ref="B100:B105"/>
    <mergeCell ref="C100:C105"/>
    <mergeCell ref="D1:E1"/>
    <mergeCell ref="D3:E3"/>
    <mergeCell ref="D4:E4"/>
    <mergeCell ref="A6:E6"/>
    <mergeCell ref="B9:B27"/>
    <mergeCell ref="B46:B48"/>
    <mergeCell ref="D2:E2"/>
    <mergeCell ref="B29:B31"/>
    <mergeCell ref="B50:B54"/>
    <mergeCell ref="B55:B58"/>
    <mergeCell ref="D30:D31"/>
    <mergeCell ref="B32:B36"/>
    <mergeCell ref="C35:C36"/>
    <mergeCell ref="B37:B45"/>
    <mergeCell ref="C39:C40"/>
  </mergeCells>
  <pageMargins left="0.7" right="0.7"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2" ySplit="8" topLeftCell="C9" activePane="bottomRight" state="frozen"/>
      <selection pane="topRight" activeCell="C1" sqref="C1"/>
      <selection pane="bottomLeft" activeCell="A12" sqref="A12"/>
      <selection pane="bottomRight" activeCell="D41" sqref="D41"/>
    </sheetView>
  </sheetViews>
  <sheetFormatPr defaultColWidth="9.140625" defaultRowHeight="15" x14ac:dyDescent="0.2"/>
  <cols>
    <col min="1" max="1" width="4.140625" style="45" customWidth="1"/>
    <col min="2" max="2" width="7" style="45" customWidth="1"/>
    <col min="3" max="3" width="34.85546875" style="45" customWidth="1"/>
    <col min="4" max="4" width="83.85546875" style="45" customWidth="1"/>
    <col min="5" max="5" width="11.7109375" style="45" customWidth="1"/>
    <col min="6" max="6" width="10.140625" style="45" customWidth="1"/>
    <col min="7" max="16384" width="9.140625" style="45"/>
  </cols>
  <sheetData>
    <row r="1" spans="1:9" ht="12.75" customHeight="1" x14ac:dyDescent="0.2">
      <c r="D1" s="237" t="s">
        <v>411</v>
      </c>
      <c r="E1" s="237"/>
    </row>
    <row r="2" spans="1:9" ht="12.75" customHeight="1" x14ac:dyDescent="0.2">
      <c r="D2" s="237" t="s">
        <v>413</v>
      </c>
      <c r="E2" s="237"/>
    </row>
    <row r="3" spans="1:9" ht="13.15" customHeight="1" x14ac:dyDescent="0.2">
      <c r="D3" s="237" t="s">
        <v>442</v>
      </c>
      <c r="E3" s="237"/>
    </row>
    <row r="4" spans="1:9" ht="15" customHeight="1" x14ac:dyDescent="0.2">
      <c r="D4" s="237" t="s">
        <v>412</v>
      </c>
      <c r="E4" s="237"/>
    </row>
    <row r="5" spans="1:9" ht="9" customHeight="1" x14ac:dyDescent="0.2">
      <c r="D5" s="238"/>
      <c r="E5" s="238"/>
    </row>
    <row r="6" spans="1:9" ht="30.75" customHeight="1" x14ac:dyDescent="0.2">
      <c r="A6" s="236" t="s">
        <v>263</v>
      </c>
      <c r="B6" s="236"/>
      <c r="C6" s="236"/>
      <c r="D6" s="236"/>
      <c r="E6" s="236"/>
    </row>
    <row r="7" spans="1:9" ht="15" customHeight="1" x14ac:dyDescent="0.2">
      <c r="E7" s="46" t="s">
        <v>61</v>
      </c>
    </row>
    <row r="8" spans="1:9" ht="48.75" customHeight="1" x14ac:dyDescent="0.2">
      <c r="A8" s="100" t="s">
        <v>22</v>
      </c>
      <c r="B8" s="100" t="s">
        <v>17</v>
      </c>
      <c r="C8" s="100" t="s">
        <v>38</v>
      </c>
      <c r="D8" s="100" t="s">
        <v>39</v>
      </c>
      <c r="E8" s="100" t="s">
        <v>98</v>
      </c>
    </row>
    <row r="9" spans="1:9" ht="30" customHeight="1" x14ac:dyDescent="0.25">
      <c r="A9" s="100">
        <v>1</v>
      </c>
      <c r="B9" s="101" t="s">
        <v>109</v>
      </c>
      <c r="C9" s="103" t="s">
        <v>2</v>
      </c>
      <c r="D9" s="103" t="s">
        <v>264</v>
      </c>
      <c r="E9" s="105">
        <v>15.784000000000001</v>
      </c>
    </row>
    <row r="10" spans="1:9" ht="16.5" customHeight="1" x14ac:dyDescent="0.25">
      <c r="A10" s="100">
        <v>2</v>
      </c>
      <c r="B10" s="227" t="s">
        <v>110</v>
      </c>
      <c r="C10" s="230" t="s">
        <v>2</v>
      </c>
      <c r="D10" s="31" t="s">
        <v>265</v>
      </c>
      <c r="E10" s="105">
        <v>284.3</v>
      </c>
    </row>
    <row r="11" spans="1:9" ht="16.5" customHeight="1" x14ac:dyDescent="0.25">
      <c r="A11" s="100">
        <v>3</v>
      </c>
      <c r="B11" s="228"/>
      <c r="C11" s="231"/>
      <c r="D11" s="102" t="s">
        <v>266</v>
      </c>
      <c r="E11" s="105">
        <v>820.6</v>
      </c>
    </row>
    <row r="12" spans="1:9" ht="15.75" customHeight="1" x14ac:dyDescent="0.25">
      <c r="A12" s="100">
        <v>4</v>
      </c>
      <c r="B12" s="228"/>
      <c r="C12" s="232"/>
      <c r="D12" s="233" t="s">
        <v>339</v>
      </c>
      <c r="E12" s="105">
        <v>1535</v>
      </c>
      <c r="I12" s="47"/>
    </row>
    <row r="13" spans="1:9" ht="15.75" customHeight="1" x14ac:dyDescent="0.25">
      <c r="A13" s="100">
        <v>5</v>
      </c>
      <c r="B13" s="228"/>
      <c r="C13" s="8" t="s">
        <v>21</v>
      </c>
      <c r="D13" s="233"/>
      <c r="E13" s="105">
        <v>835.4</v>
      </c>
      <c r="I13" s="48"/>
    </row>
    <row r="14" spans="1:9" ht="16.5" customHeight="1" x14ac:dyDescent="0.25">
      <c r="A14" s="100">
        <v>6</v>
      </c>
      <c r="B14" s="228"/>
      <c r="C14" s="234" t="s">
        <v>2</v>
      </c>
      <c r="D14" s="102" t="s">
        <v>267</v>
      </c>
      <c r="E14" s="105">
        <v>37.6</v>
      </c>
    </row>
    <row r="15" spans="1:9" ht="16.5" customHeight="1" x14ac:dyDescent="0.25">
      <c r="A15" s="100">
        <v>7</v>
      </c>
      <c r="B15" s="228"/>
      <c r="C15" s="234"/>
      <c r="D15" s="49" t="s">
        <v>268</v>
      </c>
      <c r="E15" s="105">
        <v>4.3</v>
      </c>
    </row>
    <row r="16" spans="1:9" ht="16.5" customHeight="1" x14ac:dyDescent="0.25">
      <c r="A16" s="100">
        <v>8</v>
      </c>
      <c r="B16" s="228"/>
      <c r="C16" s="234"/>
      <c r="D16" s="49" t="s">
        <v>340</v>
      </c>
      <c r="E16" s="105">
        <v>109.2</v>
      </c>
    </row>
    <row r="17" spans="1:5" ht="16.5" customHeight="1" x14ac:dyDescent="0.25">
      <c r="A17" s="100">
        <v>9</v>
      </c>
      <c r="B17" s="229"/>
      <c r="C17" s="104" t="s">
        <v>128</v>
      </c>
      <c r="D17" s="103" t="s">
        <v>269</v>
      </c>
      <c r="E17" s="105">
        <v>372.24</v>
      </c>
    </row>
    <row r="18" spans="1:5" ht="16.5" customHeight="1" x14ac:dyDescent="0.25">
      <c r="A18" s="100">
        <v>10</v>
      </c>
      <c r="B18" s="227" t="s">
        <v>113</v>
      </c>
      <c r="C18" s="31" t="s">
        <v>30</v>
      </c>
      <c r="D18" s="50" t="s">
        <v>216</v>
      </c>
      <c r="E18" s="105">
        <v>1075.4000000000001</v>
      </c>
    </row>
    <row r="19" spans="1:5" ht="16.5" customHeight="1" x14ac:dyDescent="0.25">
      <c r="A19" s="100">
        <v>11</v>
      </c>
      <c r="B19" s="228"/>
      <c r="C19" s="230" t="s">
        <v>2</v>
      </c>
      <c r="D19" s="8" t="s">
        <v>270</v>
      </c>
      <c r="E19" s="105">
        <v>40.4</v>
      </c>
    </row>
    <row r="20" spans="1:5" ht="29.25" customHeight="1" x14ac:dyDescent="0.25">
      <c r="A20" s="100">
        <v>12</v>
      </c>
      <c r="B20" s="228"/>
      <c r="C20" s="231"/>
      <c r="D20" s="9" t="s">
        <v>271</v>
      </c>
      <c r="E20" s="105">
        <v>3.6</v>
      </c>
    </row>
    <row r="21" spans="1:5" ht="16.5" customHeight="1" x14ac:dyDescent="0.25">
      <c r="A21" s="100">
        <v>13</v>
      </c>
      <c r="B21" s="228"/>
      <c r="C21" s="231"/>
      <c r="D21" s="9" t="s">
        <v>273</v>
      </c>
      <c r="E21" s="105">
        <v>221.4</v>
      </c>
    </row>
    <row r="22" spans="1:5" ht="30" customHeight="1" x14ac:dyDescent="0.25">
      <c r="A22" s="100">
        <v>14</v>
      </c>
      <c r="B22" s="228"/>
      <c r="C22" s="231"/>
      <c r="D22" s="9" t="s">
        <v>272</v>
      </c>
      <c r="E22" s="105">
        <v>162</v>
      </c>
    </row>
    <row r="23" spans="1:5" ht="30.75" customHeight="1" x14ac:dyDescent="0.25">
      <c r="A23" s="100">
        <v>15</v>
      </c>
      <c r="B23" s="228"/>
      <c r="C23" s="231"/>
      <c r="D23" s="9" t="s">
        <v>274</v>
      </c>
      <c r="E23" s="191">
        <v>25.856000000000002</v>
      </c>
    </row>
    <row r="24" spans="1:5" ht="16.5" customHeight="1" x14ac:dyDescent="0.25">
      <c r="A24" s="100">
        <v>16</v>
      </c>
      <c r="B24" s="228"/>
      <c r="C24" s="231"/>
      <c r="D24" s="12" t="s">
        <v>275</v>
      </c>
      <c r="E24" s="105">
        <v>0.2</v>
      </c>
    </row>
    <row r="25" spans="1:5" ht="14.25" customHeight="1" x14ac:dyDescent="0.25">
      <c r="A25" s="100">
        <v>17</v>
      </c>
      <c r="B25" s="229"/>
      <c r="C25" s="232"/>
      <c r="D25" s="9" t="s">
        <v>276</v>
      </c>
      <c r="E25" s="105">
        <v>8</v>
      </c>
    </row>
    <row r="26" spans="1:5" ht="16.5" customHeight="1" x14ac:dyDescent="0.25">
      <c r="A26" s="100">
        <v>18</v>
      </c>
      <c r="B26" s="227" t="s">
        <v>113</v>
      </c>
      <c r="C26" s="230" t="s">
        <v>2</v>
      </c>
      <c r="D26" s="9" t="s">
        <v>282</v>
      </c>
      <c r="E26" s="105">
        <v>27.7</v>
      </c>
    </row>
    <row r="27" spans="1:5" ht="16.5" customHeight="1" x14ac:dyDescent="0.25">
      <c r="A27" s="100">
        <v>19</v>
      </c>
      <c r="B27" s="228"/>
      <c r="C27" s="231"/>
      <c r="D27" s="9" t="s">
        <v>277</v>
      </c>
      <c r="E27" s="105">
        <v>17.2</v>
      </c>
    </row>
    <row r="28" spans="1:5" ht="16.5" customHeight="1" x14ac:dyDescent="0.25">
      <c r="A28" s="100">
        <v>20</v>
      </c>
      <c r="B28" s="228"/>
      <c r="C28" s="231"/>
      <c r="D28" s="8" t="s">
        <v>278</v>
      </c>
      <c r="E28" s="105">
        <v>23</v>
      </c>
    </row>
    <row r="29" spans="1:5" ht="16.5" customHeight="1" x14ac:dyDescent="0.25">
      <c r="A29" s="100">
        <v>21</v>
      </c>
      <c r="B29" s="228"/>
      <c r="C29" s="231"/>
      <c r="D29" s="12" t="s">
        <v>279</v>
      </c>
      <c r="E29" s="105">
        <v>0.57999999999999996</v>
      </c>
    </row>
    <row r="30" spans="1:5" ht="16.5" customHeight="1" x14ac:dyDescent="0.25">
      <c r="A30" s="100">
        <v>22</v>
      </c>
      <c r="B30" s="228"/>
      <c r="C30" s="231"/>
      <c r="D30" s="9" t="s">
        <v>280</v>
      </c>
      <c r="E30" s="105">
        <v>8.2200000000000006</v>
      </c>
    </row>
    <row r="31" spans="1:5" ht="16.5" customHeight="1" x14ac:dyDescent="0.25">
      <c r="A31" s="100">
        <v>23</v>
      </c>
      <c r="B31" s="228"/>
      <c r="C31" s="231"/>
      <c r="D31" s="7" t="s">
        <v>281</v>
      </c>
      <c r="E31" s="105">
        <v>29</v>
      </c>
    </row>
    <row r="32" spans="1:5" ht="34.5" customHeight="1" x14ac:dyDescent="0.25">
      <c r="A32" s="100">
        <v>24</v>
      </c>
      <c r="B32" s="229"/>
      <c r="C32" s="232"/>
      <c r="D32" s="187" t="s">
        <v>457</v>
      </c>
      <c r="E32" s="72">
        <v>43.896000000000001</v>
      </c>
    </row>
    <row r="33" spans="1:5" ht="16.5" customHeight="1" x14ac:dyDescent="0.25">
      <c r="A33" s="235" t="s">
        <v>116</v>
      </c>
      <c r="B33" s="235"/>
      <c r="C33" s="235"/>
      <c r="D33" s="235"/>
      <c r="E33" s="105">
        <f>SUM(E9)</f>
        <v>15.784000000000001</v>
      </c>
    </row>
    <row r="34" spans="1:5" ht="16.5" customHeight="1" x14ac:dyDescent="0.25">
      <c r="A34" s="235" t="s">
        <v>117</v>
      </c>
      <c r="B34" s="235"/>
      <c r="C34" s="235"/>
      <c r="D34" s="235"/>
      <c r="E34" s="105">
        <f>SUM(E10:E17)</f>
        <v>3998.6400000000003</v>
      </c>
    </row>
    <row r="35" spans="1:5" ht="16.5" customHeight="1" x14ac:dyDescent="0.25">
      <c r="A35" s="235" t="s">
        <v>118</v>
      </c>
      <c r="B35" s="235"/>
      <c r="C35" s="235"/>
      <c r="D35" s="235"/>
      <c r="E35" s="191">
        <f>SUM(E18:E32)</f>
        <v>1686.4520000000002</v>
      </c>
    </row>
    <row r="36" spans="1:5" ht="16.5" customHeight="1" x14ac:dyDescent="0.2">
      <c r="A36" s="226" t="s">
        <v>62</v>
      </c>
      <c r="B36" s="226"/>
      <c r="C36" s="226"/>
      <c r="D36" s="226"/>
      <c r="E36" s="192">
        <f>E34+E35+E33</f>
        <v>5700.8760000000002</v>
      </c>
    </row>
  </sheetData>
  <mergeCells count="18">
    <mergeCell ref="A6:E6"/>
    <mergeCell ref="D1:E1"/>
    <mergeCell ref="D2:E2"/>
    <mergeCell ref="D3:E3"/>
    <mergeCell ref="D4:E4"/>
    <mergeCell ref="D5:E5"/>
    <mergeCell ref="A36:D36"/>
    <mergeCell ref="B10:B17"/>
    <mergeCell ref="C10:C12"/>
    <mergeCell ref="D12:D13"/>
    <mergeCell ref="C14:C16"/>
    <mergeCell ref="B18:B25"/>
    <mergeCell ref="C19:C25"/>
    <mergeCell ref="B26:B32"/>
    <mergeCell ref="C26:C32"/>
    <mergeCell ref="A33:D33"/>
    <mergeCell ref="A34:D34"/>
    <mergeCell ref="A35:D35"/>
  </mergeCells>
  <pageMargins left="0.23622047244094491" right="0.23622047244094491" top="0.74803149606299213" bottom="0.74803149606299213"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Normal="100" workbookViewId="0">
      <pane xSplit="2" ySplit="8" topLeftCell="C9" activePane="bottomRight" state="frozen"/>
      <selection pane="topRight" activeCell="C1" sqref="C1"/>
      <selection pane="bottomLeft" activeCell="A11" sqref="A11"/>
      <selection pane="bottomRight" activeCell="D33" sqref="D33"/>
    </sheetView>
  </sheetViews>
  <sheetFormatPr defaultColWidth="9.140625" defaultRowHeight="15" x14ac:dyDescent="0.2"/>
  <cols>
    <col min="1" max="1" width="4" style="110" customWidth="1"/>
    <col min="2" max="2" width="7.5703125" style="110" customWidth="1"/>
    <col min="3" max="3" width="40.85546875" style="110" customWidth="1"/>
    <col min="4" max="4" width="50.42578125" style="110" customWidth="1"/>
    <col min="5" max="5" width="12.28515625" style="110" customWidth="1"/>
    <col min="6" max="6" width="9.140625" style="110" hidden="1" customWidth="1"/>
    <col min="7" max="16384" width="9.140625" style="110"/>
  </cols>
  <sheetData>
    <row r="1" spans="1:8" ht="12.75" customHeight="1" x14ac:dyDescent="0.2">
      <c r="D1" s="213" t="s">
        <v>345</v>
      </c>
      <c r="E1" s="213"/>
    </row>
    <row r="2" spans="1:8" ht="14.25" customHeight="1" x14ac:dyDescent="0.2">
      <c r="D2" s="213" t="s">
        <v>414</v>
      </c>
      <c r="E2" s="213"/>
    </row>
    <row r="3" spans="1:8" ht="12" customHeight="1" x14ac:dyDescent="0.2">
      <c r="D3" s="213" t="s">
        <v>441</v>
      </c>
      <c r="E3" s="213"/>
    </row>
    <row r="4" spans="1:8" ht="15" customHeight="1" x14ac:dyDescent="0.2">
      <c r="D4" s="213" t="s">
        <v>415</v>
      </c>
      <c r="E4" s="213"/>
    </row>
    <row r="5" spans="1:8" ht="12" customHeight="1" x14ac:dyDescent="0.2"/>
    <row r="6" spans="1:8" ht="30.75" customHeight="1" x14ac:dyDescent="0.2">
      <c r="A6" s="240" t="s">
        <v>283</v>
      </c>
      <c r="B6" s="240"/>
      <c r="C6" s="240"/>
      <c r="D6" s="240"/>
      <c r="E6" s="240"/>
      <c r="F6" s="114"/>
      <c r="H6" s="115"/>
    </row>
    <row r="7" spans="1:8" ht="14.25" customHeight="1" x14ac:dyDescent="0.2">
      <c r="E7" s="116" t="s">
        <v>61</v>
      </c>
    </row>
    <row r="8" spans="1:8" ht="48.75" customHeight="1" x14ac:dyDescent="0.2">
      <c r="A8" s="117" t="s">
        <v>22</v>
      </c>
      <c r="B8" s="118" t="s">
        <v>17</v>
      </c>
      <c r="C8" s="118" t="s">
        <v>38</v>
      </c>
      <c r="D8" s="118" t="s">
        <v>39</v>
      </c>
      <c r="E8" s="119" t="s">
        <v>98</v>
      </c>
    </row>
    <row r="9" spans="1:8" ht="15" customHeight="1" x14ac:dyDescent="0.25">
      <c r="A9" s="118">
        <v>1</v>
      </c>
      <c r="B9" s="206" t="s">
        <v>107</v>
      </c>
      <c r="C9" s="117" t="s">
        <v>84</v>
      </c>
      <c r="D9" s="117" t="s">
        <v>186</v>
      </c>
      <c r="E9" s="120">
        <v>618.1</v>
      </c>
      <c r="F9" s="121"/>
    </row>
    <row r="10" spans="1:8" ht="15" customHeight="1" x14ac:dyDescent="0.25">
      <c r="A10" s="118">
        <v>2</v>
      </c>
      <c r="B10" s="206"/>
      <c r="C10" s="117" t="s">
        <v>85</v>
      </c>
      <c r="D10" s="117" t="s">
        <v>187</v>
      </c>
      <c r="E10" s="122">
        <v>1640.5</v>
      </c>
      <c r="F10" s="121"/>
    </row>
    <row r="11" spans="1:8" ht="15" customHeight="1" x14ac:dyDescent="0.25">
      <c r="A11" s="118">
        <v>3</v>
      </c>
      <c r="B11" s="206"/>
      <c r="C11" s="117" t="s">
        <v>96</v>
      </c>
      <c r="D11" s="117" t="s">
        <v>188</v>
      </c>
      <c r="E11" s="122">
        <v>1311.2</v>
      </c>
      <c r="F11" s="121"/>
    </row>
    <row r="12" spans="1:8" ht="15" customHeight="1" x14ac:dyDescent="0.25">
      <c r="A12" s="118">
        <v>4</v>
      </c>
      <c r="B12" s="206"/>
      <c r="C12" s="117" t="s">
        <v>3</v>
      </c>
      <c r="D12" s="117" t="s">
        <v>189</v>
      </c>
      <c r="E12" s="122">
        <v>2394.4</v>
      </c>
      <c r="F12" s="121"/>
    </row>
    <row r="13" spans="1:8" ht="15" customHeight="1" x14ac:dyDescent="0.25">
      <c r="A13" s="118">
        <v>5</v>
      </c>
      <c r="B13" s="206"/>
      <c r="C13" s="117" t="s">
        <v>4</v>
      </c>
      <c r="D13" s="117" t="s">
        <v>190</v>
      </c>
      <c r="E13" s="122">
        <v>2069.6</v>
      </c>
      <c r="F13" s="121"/>
    </row>
    <row r="14" spans="1:8" ht="15" customHeight="1" x14ac:dyDescent="0.25">
      <c r="A14" s="118">
        <v>6</v>
      </c>
      <c r="B14" s="206"/>
      <c r="C14" s="87" t="s">
        <v>52</v>
      </c>
      <c r="D14" s="107" t="s">
        <v>191</v>
      </c>
      <c r="E14" s="122">
        <v>2411</v>
      </c>
      <c r="F14" s="121"/>
    </row>
    <row r="15" spans="1:8" ht="15" customHeight="1" x14ac:dyDescent="0.25">
      <c r="A15" s="118">
        <v>7</v>
      </c>
      <c r="B15" s="206"/>
      <c r="C15" s="117" t="s">
        <v>55</v>
      </c>
      <c r="D15" s="117" t="s">
        <v>192</v>
      </c>
      <c r="E15" s="122">
        <v>994.7</v>
      </c>
      <c r="F15" s="121"/>
    </row>
    <row r="16" spans="1:8" ht="15" customHeight="1" x14ac:dyDescent="0.25">
      <c r="A16" s="118">
        <v>8</v>
      </c>
      <c r="B16" s="206"/>
      <c r="C16" s="117" t="s">
        <v>130</v>
      </c>
      <c r="D16" s="117" t="s">
        <v>215</v>
      </c>
      <c r="E16" s="122">
        <v>205.4</v>
      </c>
    </row>
    <row r="17" spans="1:6" ht="15" customHeight="1" x14ac:dyDescent="0.25">
      <c r="A17" s="118">
        <v>9</v>
      </c>
      <c r="B17" s="206"/>
      <c r="C17" s="87" t="s">
        <v>302</v>
      </c>
      <c r="D17" s="87" t="s">
        <v>303</v>
      </c>
      <c r="E17" s="122">
        <v>2863.2</v>
      </c>
    </row>
    <row r="18" spans="1:6" ht="15" customHeight="1" x14ac:dyDescent="0.25">
      <c r="A18" s="118">
        <v>10</v>
      </c>
      <c r="B18" s="206"/>
      <c r="C18" s="117" t="s">
        <v>11</v>
      </c>
      <c r="D18" s="117" t="s">
        <v>193</v>
      </c>
      <c r="E18" s="122">
        <v>465.2</v>
      </c>
      <c r="F18" s="123"/>
    </row>
    <row r="19" spans="1:6" ht="15" customHeight="1" x14ac:dyDescent="0.25">
      <c r="A19" s="118">
        <v>11</v>
      </c>
      <c r="B19" s="206"/>
      <c r="C19" s="117" t="s">
        <v>12</v>
      </c>
      <c r="D19" s="117" t="s">
        <v>194</v>
      </c>
      <c r="E19" s="122">
        <v>659</v>
      </c>
    </row>
    <row r="20" spans="1:6" ht="15" customHeight="1" x14ac:dyDescent="0.25">
      <c r="A20" s="118">
        <v>12</v>
      </c>
      <c r="B20" s="206"/>
      <c r="C20" s="117" t="s">
        <v>13</v>
      </c>
      <c r="D20" s="117" t="s">
        <v>195</v>
      </c>
      <c r="E20" s="122">
        <v>820.6</v>
      </c>
      <c r="F20" s="123"/>
    </row>
    <row r="21" spans="1:6" ht="15" customHeight="1" x14ac:dyDescent="0.25">
      <c r="A21" s="118">
        <v>13</v>
      </c>
      <c r="B21" s="206"/>
      <c r="C21" s="117" t="s">
        <v>14</v>
      </c>
      <c r="D21" s="117" t="s">
        <v>196</v>
      </c>
      <c r="E21" s="122">
        <v>624.6</v>
      </c>
      <c r="F21" s="123"/>
    </row>
    <row r="22" spans="1:6" ht="15" customHeight="1" x14ac:dyDescent="0.25">
      <c r="A22" s="118">
        <v>14</v>
      </c>
      <c r="B22" s="206"/>
      <c r="C22" s="117" t="s">
        <v>15</v>
      </c>
      <c r="D22" s="117" t="s">
        <v>197</v>
      </c>
      <c r="E22" s="122">
        <v>641.1</v>
      </c>
      <c r="F22" s="123"/>
    </row>
    <row r="23" spans="1:6" ht="15" customHeight="1" x14ac:dyDescent="0.25">
      <c r="A23" s="118">
        <v>15</v>
      </c>
      <c r="B23" s="206"/>
      <c r="C23" s="117" t="s">
        <v>16</v>
      </c>
      <c r="D23" s="117" t="s">
        <v>198</v>
      </c>
      <c r="E23" s="122">
        <v>924.5</v>
      </c>
      <c r="F23" s="123"/>
    </row>
    <row r="24" spans="1:6" ht="15" customHeight="1" x14ac:dyDescent="0.25">
      <c r="A24" s="118">
        <v>16</v>
      </c>
      <c r="B24" s="206"/>
      <c r="C24" s="117" t="s">
        <v>448</v>
      </c>
      <c r="D24" s="117" t="s">
        <v>449</v>
      </c>
      <c r="E24" s="122">
        <v>45.8</v>
      </c>
    </row>
    <row r="25" spans="1:6" ht="15" customHeight="1" x14ac:dyDescent="0.25">
      <c r="A25" s="118">
        <v>17</v>
      </c>
      <c r="B25" s="206"/>
      <c r="C25" s="117" t="s">
        <v>5</v>
      </c>
      <c r="D25" s="117" t="s">
        <v>199</v>
      </c>
      <c r="E25" s="122">
        <v>15.3</v>
      </c>
    </row>
    <row r="26" spans="1:6" ht="15" customHeight="1" x14ac:dyDescent="0.25">
      <c r="A26" s="118">
        <v>18</v>
      </c>
      <c r="B26" s="206"/>
      <c r="C26" s="93" t="s">
        <v>115</v>
      </c>
      <c r="D26" s="93" t="s">
        <v>200</v>
      </c>
      <c r="E26" s="122">
        <v>38.6</v>
      </c>
    </row>
    <row r="27" spans="1:6" ht="15" customHeight="1" x14ac:dyDescent="0.25">
      <c r="A27" s="118">
        <v>19</v>
      </c>
      <c r="B27" s="207"/>
      <c r="C27" s="117" t="s">
        <v>2</v>
      </c>
      <c r="D27" s="117" t="s">
        <v>284</v>
      </c>
      <c r="E27" s="122">
        <v>376.5</v>
      </c>
    </row>
    <row r="28" spans="1:6" ht="15" customHeight="1" x14ac:dyDescent="0.2">
      <c r="A28" s="239" t="s">
        <v>338</v>
      </c>
      <c r="B28" s="239"/>
      <c r="C28" s="239"/>
      <c r="D28" s="239"/>
      <c r="E28" s="97">
        <f>SUM(E9:E27)</f>
        <v>19119.299999999996</v>
      </c>
    </row>
    <row r="29" spans="1:6" ht="15" customHeight="1" x14ac:dyDescent="0.2">
      <c r="A29" s="124"/>
      <c r="B29" s="124"/>
      <c r="C29" s="124"/>
      <c r="D29" s="124"/>
      <c r="E29" s="125"/>
    </row>
    <row r="30" spans="1:6" ht="15" customHeight="1" x14ac:dyDescent="0.2">
      <c r="A30" s="124"/>
      <c r="B30" s="124"/>
      <c r="C30" s="124"/>
      <c r="D30" s="126"/>
      <c r="E30" s="127"/>
    </row>
    <row r="31" spans="1:6" ht="15" customHeight="1" x14ac:dyDescent="0.2">
      <c r="A31" s="128"/>
      <c r="B31" s="128"/>
      <c r="C31" s="128"/>
      <c r="D31" s="129"/>
      <c r="E31" s="127"/>
      <c r="F31" s="130"/>
    </row>
    <row r="32" spans="1:6" ht="13.5" customHeight="1" x14ac:dyDescent="0.2">
      <c r="A32" s="128"/>
      <c r="B32" s="128"/>
      <c r="C32" s="128"/>
      <c r="D32" s="129"/>
      <c r="E32" s="127"/>
      <c r="F32" s="130"/>
    </row>
    <row r="33" spans="1:6" ht="12.75" customHeight="1" x14ac:dyDescent="0.2">
      <c r="A33" s="130"/>
      <c r="B33" s="130"/>
      <c r="C33" s="130"/>
      <c r="D33" s="129"/>
      <c r="E33" s="131"/>
      <c r="F33" s="130"/>
    </row>
    <row r="34" spans="1:6" x14ac:dyDescent="0.2">
      <c r="A34" s="130"/>
      <c r="B34" s="130"/>
      <c r="C34" s="130"/>
      <c r="D34" s="129"/>
      <c r="E34" s="131"/>
      <c r="F34" s="130"/>
    </row>
    <row r="35" spans="1:6" x14ac:dyDescent="0.2">
      <c r="A35" s="130"/>
      <c r="B35" s="130"/>
      <c r="C35" s="130"/>
      <c r="D35" s="132"/>
      <c r="E35" s="133"/>
      <c r="F35" s="130"/>
    </row>
    <row r="36" spans="1:6" x14ac:dyDescent="0.2">
      <c r="A36" s="130"/>
      <c r="B36" s="130"/>
      <c r="C36" s="130"/>
      <c r="D36" s="132"/>
      <c r="E36" s="133"/>
      <c r="F36" s="130"/>
    </row>
    <row r="37" spans="1:6" x14ac:dyDescent="0.2">
      <c r="A37" s="130"/>
      <c r="B37" s="130"/>
      <c r="C37" s="130"/>
      <c r="D37" s="132"/>
      <c r="E37" s="133"/>
      <c r="F37" s="130"/>
    </row>
    <row r="38" spans="1:6" x14ac:dyDescent="0.2">
      <c r="A38" s="130"/>
      <c r="B38" s="130"/>
      <c r="C38" s="130"/>
      <c r="D38" s="132"/>
      <c r="E38" s="133"/>
      <c r="F38" s="130"/>
    </row>
    <row r="39" spans="1:6" x14ac:dyDescent="0.2">
      <c r="A39" s="130"/>
      <c r="B39" s="130"/>
      <c r="C39" s="130"/>
      <c r="D39" s="132"/>
      <c r="E39" s="133"/>
      <c r="F39" s="130"/>
    </row>
    <row r="40" spans="1:6" x14ac:dyDescent="0.2">
      <c r="A40" s="130"/>
      <c r="B40" s="130"/>
      <c r="C40" s="130"/>
      <c r="D40" s="132"/>
      <c r="E40" s="133"/>
      <c r="F40" s="130"/>
    </row>
    <row r="41" spans="1:6" x14ac:dyDescent="0.2">
      <c r="A41" s="130"/>
      <c r="B41" s="130"/>
      <c r="C41" s="130"/>
      <c r="D41" s="132"/>
      <c r="E41" s="133"/>
      <c r="F41" s="130"/>
    </row>
    <row r="42" spans="1:6" x14ac:dyDescent="0.2">
      <c r="A42" s="130"/>
      <c r="B42" s="130"/>
      <c r="C42" s="130"/>
      <c r="D42" s="132"/>
      <c r="E42" s="133"/>
      <c r="F42" s="130"/>
    </row>
    <row r="43" spans="1:6" x14ac:dyDescent="0.2">
      <c r="A43" s="130"/>
      <c r="B43" s="130"/>
      <c r="C43" s="130"/>
      <c r="D43" s="130"/>
      <c r="E43" s="134"/>
      <c r="F43" s="130"/>
    </row>
    <row r="44" spans="1:6" x14ac:dyDescent="0.2">
      <c r="A44" s="130"/>
      <c r="B44" s="130"/>
      <c r="C44" s="130"/>
      <c r="D44" s="130"/>
      <c r="E44" s="130"/>
      <c r="F44" s="130"/>
    </row>
    <row r="45" spans="1:6" x14ac:dyDescent="0.2">
      <c r="A45" s="130"/>
      <c r="B45" s="130"/>
      <c r="C45" s="130"/>
      <c r="D45" s="130"/>
      <c r="E45" s="130"/>
      <c r="F45" s="130"/>
    </row>
    <row r="46" spans="1:6" x14ac:dyDescent="0.2">
      <c r="A46" s="130"/>
      <c r="B46" s="130"/>
      <c r="C46" s="130"/>
      <c r="D46" s="130"/>
      <c r="E46" s="130"/>
      <c r="F46" s="130"/>
    </row>
    <row r="47" spans="1:6" x14ac:dyDescent="0.2">
      <c r="A47" s="130"/>
      <c r="B47" s="130"/>
      <c r="C47" s="130"/>
      <c r="D47" s="130"/>
      <c r="E47" s="130"/>
      <c r="F47" s="130"/>
    </row>
    <row r="48" spans="1:6" x14ac:dyDescent="0.2">
      <c r="A48" s="130"/>
      <c r="B48" s="130"/>
      <c r="C48" s="130"/>
      <c r="D48" s="130"/>
      <c r="E48" s="130"/>
      <c r="F48" s="130"/>
    </row>
    <row r="49" spans="1:6" x14ac:dyDescent="0.2">
      <c r="A49" s="130"/>
      <c r="B49" s="130"/>
      <c r="C49" s="130"/>
      <c r="D49" s="130"/>
      <c r="E49" s="130"/>
      <c r="F49" s="130"/>
    </row>
    <row r="50" spans="1:6" x14ac:dyDescent="0.2">
      <c r="A50" s="130"/>
      <c r="B50" s="130"/>
      <c r="C50" s="130"/>
      <c r="D50" s="130"/>
      <c r="E50" s="130"/>
      <c r="F50" s="130"/>
    </row>
    <row r="51" spans="1:6" x14ac:dyDescent="0.2">
      <c r="A51" s="130"/>
      <c r="B51" s="130"/>
      <c r="C51" s="130"/>
      <c r="D51" s="130"/>
      <c r="E51" s="130"/>
      <c r="F51" s="130"/>
    </row>
    <row r="52" spans="1:6" x14ac:dyDescent="0.2">
      <c r="A52" s="130"/>
      <c r="B52" s="130"/>
      <c r="C52" s="130"/>
      <c r="D52" s="130"/>
      <c r="E52" s="130"/>
      <c r="F52" s="130"/>
    </row>
    <row r="53" spans="1:6" x14ac:dyDescent="0.2">
      <c r="A53" s="130"/>
      <c r="B53" s="130"/>
      <c r="C53" s="130"/>
      <c r="D53" s="130"/>
      <c r="E53" s="130"/>
      <c r="F53" s="130"/>
    </row>
  </sheetData>
  <mergeCells count="7">
    <mergeCell ref="A28:D28"/>
    <mergeCell ref="D1:E1"/>
    <mergeCell ref="D2:E2"/>
    <mergeCell ref="D3:E3"/>
    <mergeCell ref="D4:E4"/>
    <mergeCell ref="A6:E6"/>
    <mergeCell ref="B9:B27"/>
  </mergeCells>
  <pageMargins left="1.1417322834645669" right="0.35433070866141736" top="0.39370078740157483" bottom="0"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pane xSplit="2" ySplit="8" topLeftCell="C9" activePane="bottomRight" state="frozen"/>
      <selection pane="topRight" activeCell="C1" sqref="C1"/>
      <selection pane="bottomLeft" activeCell="A12" sqref="A12"/>
      <selection pane="bottomRight" activeCell="D13" sqref="D13"/>
    </sheetView>
  </sheetViews>
  <sheetFormatPr defaultColWidth="9.140625" defaultRowHeight="15" x14ac:dyDescent="0.25"/>
  <cols>
    <col min="1" max="1" width="4.85546875" style="163" customWidth="1"/>
    <col min="2" max="2" width="7.5703125" style="163" customWidth="1"/>
    <col min="3" max="3" width="39.85546875" style="163" customWidth="1"/>
    <col min="4" max="4" width="65.5703125" style="163" customWidth="1"/>
    <col min="5" max="5" width="12.42578125" style="163" customWidth="1"/>
    <col min="6" max="6" width="9.140625" style="163"/>
    <col min="7" max="7" width="9.42578125" style="163" bestFit="1" customWidth="1"/>
    <col min="8" max="16384" width="9.140625" style="163"/>
  </cols>
  <sheetData>
    <row r="1" spans="1:9" ht="15" customHeight="1" x14ac:dyDescent="0.25">
      <c r="D1" s="256" t="s">
        <v>438</v>
      </c>
      <c r="E1" s="256"/>
    </row>
    <row r="2" spans="1:9" ht="16.149999999999999" customHeight="1" x14ac:dyDescent="0.25">
      <c r="D2" s="256" t="s">
        <v>437</v>
      </c>
      <c r="E2" s="256"/>
    </row>
    <row r="3" spans="1:9" ht="15" customHeight="1" x14ac:dyDescent="0.25">
      <c r="D3" s="256" t="s">
        <v>439</v>
      </c>
      <c r="E3" s="256"/>
    </row>
    <row r="4" spans="1:9" ht="15" customHeight="1" x14ac:dyDescent="0.25">
      <c r="D4" s="257" t="s">
        <v>440</v>
      </c>
      <c r="E4" s="257"/>
    </row>
    <row r="5" spans="1:9" ht="15" customHeight="1" x14ac:dyDescent="0.25">
      <c r="E5" s="164"/>
    </row>
    <row r="6" spans="1:9" ht="18.75" customHeight="1" x14ac:dyDescent="0.25">
      <c r="A6" s="258" t="s">
        <v>285</v>
      </c>
      <c r="B6" s="258"/>
      <c r="C6" s="258"/>
      <c r="D6" s="258"/>
      <c r="E6" s="258"/>
    </row>
    <row r="7" spans="1:9" ht="16.5" customHeight="1" x14ac:dyDescent="0.25">
      <c r="E7" s="165" t="s">
        <v>61</v>
      </c>
    </row>
    <row r="8" spans="1:9" ht="46.5" customHeight="1" x14ac:dyDescent="0.25">
      <c r="A8" s="166" t="s">
        <v>50</v>
      </c>
      <c r="B8" s="166" t="s">
        <v>17</v>
      </c>
      <c r="C8" s="166" t="s">
        <v>38</v>
      </c>
      <c r="D8" s="166" t="s">
        <v>39</v>
      </c>
      <c r="E8" s="166" t="s">
        <v>98</v>
      </c>
    </row>
    <row r="9" spans="1:9" ht="15" customHeight="1" x14ac:dyDescent="0.25">
      <c r="A9" s="166">
        <v>1</v>
      </c>
      <c r="B9" s="245" t="s">
        <v>107</v>
      </c>
      <c r="C9" s="167" t="s">
        <v>55</v>
      </c>
      <c r="D9" s="168" t="s">
        <v>192</v>
      </c>
      <c r="E9" s="169">
        <v>847</v>
      </c>
    </row>
    <row r="10" spans="1:9" ht="15" customHeight="1" x14ac:dyDescent="0.25">
      <c r="A10" s="166">
        <v>2</v>
      </c>
      <c r="B10" s="246"/>
      <c r="C10" s="170" t="s">
        <v>302</v>
      </c>
      <c r="D10" s="170" t="s">
        <v>303</v>
      </c>
      <c r="E10" s="171">
        <v>4.2309999999999999</v>
      </c>
      <c r="H10" s="164"/>
    </row>
    <row r="11" spans="1:9" ht="15" customHeight="1" x14ac:dyDescent="0.25">
      <c r="A11" s="166">
        <v>3</v>
      </c>
      <c r="B11" s="246"/>
      <c r="C11" s="172" t="s">
        <v>448</v>
      </c>
      <c r="D11" s="172" t="s">
        <v>449</v>
      </c>
      <c r="E11" s="169">
        <v>335</v>
      </c>
    </row>
    <row r="12" spans="1:9" ht="15" customHeight="1" x14ac:dyDescent="0.25">
      <c r="A12" s="166">
        <v>4</v>
      </c>
      <c r="B12" s="246"/>
      <c r="C12" s="250" t="s">
        <v>2</v>
      </c>
      <c r="D12" s="168" t="s">
        <v>301</v>
      </c>
      <c r="E12" s="169">
        <v>283.60000000000002</v>
      </c>
    </row>
    <row r="13" spans="1:9" ht="15" customHeight="1" x14ac:dyDescent="0.25">
      <c r="A13" s="166">
        <v>5</v>
      </c>
      <c r="B13" s="247"/>
      <c r="C13" s="252"/>
      <c r="D13" s="158" t="s">
        <v>435</v>
      </c>
      <c r="E13" s="184">
        <v>4.0999999999999996</v>
      </c>
    </row>
    <row r="14" spans="1:9" ht="15" customHeight="1" x14ac:dyDescent="0.25">
      <c r="A14" s="166">
        <v>6</v>
      </c>
      <c r="B14" s="245" t="s">
        <v>108</v>
      </c>
      <c r="C14" s="167" t="s">
        <v>2</v>
      </c>
      <c r="D14" s="168" t="s">
        <v>452</v>
      </c>
      <c r="E14" s="169">
        <v>22.713999999999999</v>
      </c>
    </row>
    <row r="15" spans="1:9" ht="32.25" customHeight="1" x14ac:dyDescent="0.25">
      <c r="A15" s="166">
        <v>7</v>
      </c>
      <c r="B15" s="246"/>
      <c r="C15" s="173" t="s">
        <v>21</v>
      </c>
      <c r="D15" s="174" t="s">
        <v>427</v>
      </c>
      <c r="E15" s="175">
        <v>195</v>
      </c>
      <c r="I15" s="164"/>
    </row>
    <row r="16" spans="1:9" ht="13.5" customHeight="1" x14ac:dyDescent="0.25">
      <c r="A16" s="166">
        <v>8</v>
      </c>
      <c r="B16" s="246"/>
      <c r="C16" s="176" t="s">
        <v>2</v>
      </c>
      <c r="D16" s="248" t="s">
        <v>306</v>
      </c>
      <c r="E16" s="175">
        <v>2025</v>
      </c>
      <c r="G16" s="177"/>
    </row>
    <row r="17" spans="1:5" ht="17.25" customHeight="1" x14ac:dyDescent="0.25">
      <c r="A17" s="166">
        <v>9</v>
      </c>
      <c r="B17" s="246"/>
      <c r="C17" s="176" t="s">
        <v>128</v>
      </c>
      <c r="D17" s="249"/>
      <c r="E17" s="175">
        <v>100</v>
      </c>
    </row>
    <row r="18" spans="1:5" ht="13.5" customHeight="1" x14ac:dyDescent="0.25">
      <c r="A18" s="166">
        <v>10</v>
      </c>
      <c r="B18" s="246"/>
      <c r="C18" s="172" t="s">
        <v>2</v>
      </c>
      <c r="D18" s="250" t="s">
        <v>436</v>
      </c>
      <c r="E18" s="175">
        <v>2171.9</v>
      </c>
    </row>
    <row r="19" spans="1:5" ht="13.5" customHeight="1" x14ac:dyDescent="0.25">
      <c r="A19" s="166">
        <v>11</v>
      </c>
      <c r="B19" s="246"/>
      <c r="C19" s="172" t="s">
        <v>31</v>
      </c>
      <c r="D19" s="251"/>
      <c r="E19" s="175">
        <v>810</v>
      </c>
    </row>
    <row r="20" spans="1:5" ht="13.5" customHeight="1" x14ac:dyDescent="0.25">
      <c r="A20" s="166">
        <v>12</v>
      </c>
      <c r="B20" s="246"/>
      <c r="C20" s="172" t="s">
        <v>127</v>
      </c>
      <c r="D20" s="251"/>
      <c r="E20" s="175">
        <v>60</v>
      </c>
    </row>
    <row r="21" spans="1:5" ht="13.5" customHeight="1" x14ac:dyDescent="0.25">
      <c r="A21" s="166">
        <v>13</v>
      </c>
      <c r="B21" s="247"/>
      <c r="C21" s="167" t="s">
        <v>55</v>
      </c>
      <c r="D21" s="252"/>
      <c r="E21" s="175">
        <v>140.80000000000001</v>
      </c>
    </row>
    <row r="22" spans="1:5" ht="15" customHeight="1" x14ac:dyDescent="0.25">
      <c r="A22" s="166">
        <v>14</v>
      </c>
      <c r="B22" s="243" t="s">
        <v>110</v>
      </c>
      <c r="C22" s="250" t="s">
        <v>2</v>
      </c>
      <c r="D22" s="176" t="s">
        <v>341</v>
      </c>
      <c r="E22" s="178">
        <v>163.80000000000001</v>
      </c>
    </row>
    <row r="23" spans="1:5" ht="15" customHeight="1" x14ac:dyDescent="0.25">
      <c r="A23" s="166">
        <v>15</v>
      </c>
      <c r="B23" s="253"/>
      <c r="C23" s="251"/>
      <c r="D23" s="176" t="s">
        <v>288</v>
      </c>
      <c r="E23" s="178">
        <v>27</v>
      </c>
    </row>
    <row r="24" spans="1:5" ht="29.25" customHeight="1" x14ac:dyDescent="0.25">
      <c r="A24" s="166">
        <v>16</v>
      </c>
      <c r="B24" s="253"/>
      <c r="C24" s="251"/>
      <c r="D24" s="176" t="s">
        <v>342</v>
      </c>
      <c r="E24" s="178">
        <v>89.906999999999996</v>
      </c>
    </row>
    <row r="25" spans="1:5" ht="15" customHeight="1" x14ac:dyDescent="0.25">
      <c r="A25" s="166">
        <v>17</v>
      </c>
      <c r="B25" s="253"/>
      <c r="C25" s="251"/>
      <c r="D25" s="168" t="s">
        <v>333</v>
      </c>
      <c r="E25" s="178">
        <v>48.3</v>
      </c>
    </row>
    <row r="26" spans="1:5" ht="15" customHeight="1" x14ac:dyDescent="0.25">
      <c r="A26" s="166">
        <v>18</v>
      </c>
      <c r="B26" s="253"/>
      <c r="C26" s="251"/>
      <c r="D26" s="168" t="s">
        <v>339</v>
      </c>
      <c r="E26" s="178">
        <v>60.6</v>
      </c>
    </row>
    <row r="27" spans="1:5" ht="15" customHeight="1" x14ac:dyDescent="0.25">
      <c r="A27" s="166">
        <v>19</v>
      </c>
      <c r="B27" s="253"/>
      <c r="C27" s="251"/>
      <c r="D27" s="163" t="s">
        <v>343</v>
      </c>
      <c r="E27" s="178">
        <v>24.419</v>
      </c>
    </row>
    <row r="28" spans="1:5" ht="15" customHeight="1" x14ac:dyDescent="0.25">
      <c r="A28" s="166">
        <v>20</v>
      </c>
      <c r="B28" s="253"/>
      <c r="C28" s="251"/>
      <c r="D28" s="176" t="s">
        <v>287</v>
      </c>
      <c r="E28" s="178">
        <v>95</v>
      </c>
    </row>
    <row r="29" spans="1:5" ht="15" customHeight="1" x14ac:dyDescent="0.25">
      <c r="A29" s="166">
        <v>21</v>
      </c>
      <c r="B29" s="253"/>
      <c r="C29" s="252"/>
      <c r="D29" s="250" t="s">
        <v>344</v>
      </c>
      <c r="E29" s="178">
        <v>2.4359999999999999</v>
      </c>
    </row>
    <row r="30" spans="1:5" ht="15" customHeight="1" x14ac:dyDescent="0.25">
      <c r="A30" s="166">
        <v>22</v>
      </c>
      <c r="B30" s="253"/>
      <c r="C30" s="254" t="s">
        <v>21</v>
      </c>
      <c r="D30" s="252"/>
      <c r="E30" s="178">
        <v>121.816</v>
      </c>
    </row>
    <row r="31" spans="1:5" ht="15" customHeight="1" x14ac:dyDescent="0.25">
      <c r="A31" s="166">
        <v>23</v>
      </c>
      <c r="B31" s="253"/>
      <c r="C31" s="255"/>
      <c r="D31" s="172" t="s">
        <v>204</v>
      </c>
      <c r="E31" s="178">
        <v>139.489</v>
      </c>
    </row>
    <row r="32" spans="1:5" ht="15" customHeight="1" x14ac:dyDescent="0.25">
      <c r="A32" s="166">
        <v>24</v>
      </c>
      <c r="B32" s="244"/>
      <c r="C32" s="172" t="s">
        <v>127</v>
      </c>
      <c r="D32" s="172" t="s">
        <v>203</v>
      </c>
      <c r="E32" s="178">
        <v>27</v>
      </c>
    </row>
    <row r="33" spans="1:5" ht="15" customHeight="1" x14ac:dyDescent="0.25">
      <c r="A33" s="166">
        <v>25</v>
      </c>
      <c r="B33" s="179" t="s">
        <v>112</v>
      </c>
      <c r="C33" s="172" t="s">
        <v>131</v>
      </c>
      <c r="D33" s="172" t="s">
        <v>207</v>
      </c>
      <c r="E33" s="178">
        <v>42.643999999999998</v>
      </c>
    </row>
    <row r="34" spans="1:5" ht="15" customHeight="1" x14ac:dyDescent="0.25">
      <c r="A34" s="166">
        <v>26</v>
      </c>
      <c r="B34" s="179" t="s">
        <v>113</v>
      </c>
      <c r="C34" s="172" t="s">
        <v>130</v>
      </c>
      <c r="D34" s="176" t="s">
        <v>286</v>
      </c>
      <c r="E34" s="178">
        <v>36.6</v>
      </c>
    </row>
    <row r="35" spans="1:5" ht="30" customHeight="1" x14ac:dyDescent="0.25">
      <c r="A35" s="166">
        <v>27</v>
      </c>
      <c r="B35" s="243" t="s">
        <v>114</v>
      </c>
      <c r="C35" s="172" t="s">
        <v>2</v>
      </c>
      <c r="D35" s="176" t="s">
        <v>257</v>
      </c>
      <c r="E35" s="178">
        <v>1200</v>
      </c>
    </row>
    <row r="36" spans="1:5" ht="30" customHeight="1" x14ac:dyDescent="0.25">
      <c r="A36" s="166">
        <v>28</v>
      </c>
      <c r="B36" s="244"/>
      <c r="C36" s="172" t="s">
        <v>2</v>
      </c>
      <c r="D36" s="176" t="s">
        <v>258</v>
      </c>
      <c r="E36" s="178">
        <v>1200</v>
      </c>
    </row>
    <row r="37" spans="1:5" ht="15.95" customHeight="1" x14ac:dyDescent="0.25">
      <c r="A37" s="241" t="s">
        <v>119</v>
      </c>
      <c r="B37" s="241"/>
      <c r="C37" s="241"/>
      <c r="D37" s="241"/>
      <c r="E37" s="182">
        <f>SUM(E9:E13)</f>
        <v>1473.931</v>
      </c>
    </row>
    <row r="38" spans="1:5" ht="15.95" customHeight="1" x14ac:dyDescent="0.25">
      <c r="A38" s="241" t="s">
        <v>120</v>
      </c>
      <c r="B38" s="241"/>
      <c r="C38" s="241"/>
      <c r="D38" s="241"/>
      <c r="E38" s="182">
        <f>SUM(E14:E21)</f>
        <v>5525.4139999999998</v>
      </c>
    </row>
    <row r="39" spans="1:5" ht="15.95" customHeight="1" x14ac:dyDescent="0.25">
      <c r="A39" s="241" t="s">
        <v>117</v>
      </c>
      <c r="B39" s="241"/>
      <c r="C39" s="241"/>
      <c r="D39" s="241"/>
      <c r="E39" s="182">
        <f>SUM(E22:E32)</f>
        <v>799.76700000000005</v>
      </c>
    </row>
    <row r="40" spans="1:5" ht="15.95" customHeight="1" x14ac:dyDescent="0.25">
      <c r="A40" s="241" t="s">
        <v>121</v>
      </c>
      <c r="B40" s="241"/>
      <c r="C40" s="241"/>
      <c r="D40" s="241"/>
      <c r="E40" s="182">
        <f>E33</f>
        <v>42.643999999999998</v>
      </c>
    </row>
    <row r="41" spans="1:5" ht="15.95" customHeight="1" x14ac:dyDescent="0.25">
      <c r="A41" s="241" t="s">
        <v>118</v>
      </c>
      <c r="B41" s="241"/>
      <c r="C41" s="241"/>
      <c r="D41" s="241"/>
      <c r="E41" s="182">
        <f>E34</f>
        <v>36.6</v>
      </c>
    </row>
    <row r="42" spans="1:5" ht="15.95" customHeight="1" x14ac:dyDescent="0.25">
      <c r="A42" s="241" t="s">
        <v>122</v>
      </c>
      <c r="B42" s="241"/>
      <c r="C42" s="241"/>
      <c r="D42" s="241"/>
      <c r="E42" s="182">
        <f>E36+E35</f>
        <v>2400</v>
      </c>
    </row>
    <row r="43" spans="1:5" ht="15.95" customHeight="1" x14ac:dyDescent="0.25">
      <c r="A43" s="242" t="s">
        <v>62</v>
      </c>
      <c r="B43" s="242"/>
      <c r="C43" s="242"/>
      <c r="D43" s="242"/>
      <c r="E43" s="183">
        <f>SUM(E37:E42)</f>
        <v>10278.356</v>
      </c>
    </row>
    <row r="44" spans="1:5" x14ac:dyDescent="0.25">
      <c r="D44" s="165"/>
      <c r="E44" s="177"/>
    </row>
  </sheetData>
  <mergeCells count="22">
    <mergeCell ref="B9:B13"/>
    <mergeCell ref="C12:C13"/>
    <mergeCell ref="D1:E1"/>
    <mergeCell ref="D2:E2"/>
    <mergeCell ref="D3:E3"/>
    <mergeCell ref="D4:E4"/>
    <mergeCell ref="A6:E6"/>
    <mergeCell ref="B14:B21"/>
    <mergeCell ref="D16:D17"/>
    <mergeCell ref="D18:D21"/>
    <mergeCell ref="B22:B32"/>
    <mergeCell ref="C22:C29"/>
    <mergeCell ref="D29:D30"/>
    <mergeCell ref="C30:C31"/>
    <mergeCell ref="A42:D42"/>
    <mergeCell ref="A43:D43"/>
    <mergeCell ref="B35:B36"/>
    <mergeCell ref="A37:D37"/>
    <mergeCell ref="A38:D38"/>
    <mergeCell ref="A39:D39"/>
    <mergeCell ref="A40:D40"/>
    <mergeCell ref="A41:D41"/>
  </mergeCells>
  <pageMargins left="1.1417322834645669" right="0.35433070866141736" top="0.39370078740157483" bottom="0"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Normal="100" workbookViewId="0">
      <pane xSplit="4" ySplit="8" topLeftCell="E9" activePane="bottomRight" state="frozen"/>
      <selection activeCell="E31" sqref="E31"/>
      <selection pane="topRight" activeCell="E31" sqref="E31"/>
      <selection pane="bottomLeft" activeCell="E31" sqref="E31"/>
      <selection pane="bottomRight" activeCell="A44" sqref="A44:D44"/>
    </sheetView>
  </sheetViews>
  <sheetFormatPr defaultColWidth="9.140625" defaultRowHeight="15" x14ac:dyDescent="0.2"/>
  <cols>
    <col min="1" max="1" width="4" style="20" customWidth="1"/>
    <col min="2" max="2" width="10.28515625" style="20" customWidth="1"/>
    <col min="3" max="3" width="41.28515625" style="20" customWidth="1"/>
    <col min="4" max="4" width="49.7109375" style="20" customWidth="1"/>
    <col min="5" max="5" width="12.7109375" style="20" customWidth="1"/>
    <col min="6" max="16384" width="9.140625" style="20"/>
  </cols>
  <sheetData>
    <row r="1" spans="1:5" ht="12.75" customHeight="1" x14ac:dyDescent="0.2">
      <c r="D1" s="203" t="s">
        <v>416</v>
      </c>
      <c r="E1" s="203"/>
    </row>
    <row r="2" spans="1:5" ht="12.75" customHeight="1" x14ac:dyDescent="0.2">
      <c r="D2" s="203" t="s">
        <v>417</v>
      </c>
      <c r="E2" s="203"/>
    </row>
    <row r="3" spans="1:5" ht="12.75" customHeight="1" x14ac:dyDescent="0.2">
      <c r="D3" s="203" t="s">
        <v>418</v>
      </c>
      <c r="E3" s="203"/>
    </row>
    <row r="4" spans="1:5" ht="15" customHeight="1" x14ac:dyDescent="0.2">
      <c r="D4" s="203" t="s">
        <v>419</v>
      </c>
      <c r="E4" s="203"/>
    </row>
    <row r="5" spans="1:5" ht="15" customHeight="1" x14ac:dyDescent="0.2"/>
    <row r="6" spans="1:5" ht="15" customHeight="1" x14ac:dyDescent="0.2">
      <c r="A6" s="263" t="s">
        <v>289</v>
      </c>
      <c r="B6" s="263"/>
      <c r="C6" s="263"/>
      <c r="D6" s="263"/>
      <c r="E6" s="263"/>
    </row>
    <row r="7" spans="1:5" ht="15" customHeight="1" x14ac:dyDescent="0.2">
      <c r="E7" s="36" t="s">
        <v>61</v>
      </c>
    </row>
    <row r="8" spans="1:5" ht="45.75" customHeight="1" x14ac:dyDescent="0.2">
      <c r="A8" s="38" t="s">
        <v>22</v>
      </c>
      <c r="B8" s="38" t="s">
        <v>17</v>
      </c>
      <c r="C8" s="38" t="s">
        <v>38</v>
      </c>
      <c r="D8" s="38" t="s">
        <v>39</v>
      </c>
      <c r="E8" s="38" t="s">
        <v>98</v>
      </c>
    </row>
    <row r="9" spans="1:5" ht="18" customHeight="1" x14ac:dyDescent="0.25">
      <c r="A9" s="38">
        <v>1</v>
      </c>
      <c r="B9" s="228" t="s">
        <v>107</v>
      </c>
      <c r="C9" s="31" t="s">
        <v>84</v>
      </c>
      <c r="D9" s="31" t="s">
        <v>186</v>
      </c>
      <c r="E9" s="57">
        <v>3</v>
      </c>
    </row>
    <row r="10" spans="1:5" ht="18" customHeight="1" x14ac:dyDescent="0.25">
      <c r="A10" s="38">
        <v>2</v>
      </c>
      <c r="B10" s="228"/>
      <c r="C10" s="31" t="s">
        <v>85</v>
      </c>
      <c r="D10" s="31" t="s">
        <v>187</v>
      </c>
      <c r="E10" s="57">
        <v>6</v>
      </c>
    </row>
    <row r="11" spans="1:5" ht="18" customHeight="1" x14ac:dyDescent="0.25">
      <c r="A11" s="38">
        <v>3</v>
      </c>
      <c r="B11" s="228"/>
      <c r="C11" s="31" t="s">
        <v>96</v>
      </c>
      <c r="D11" s="31" t="s">
        <v>188</v>
      </c>
      <c r="E11" s="57">
        <v>39.1</v>
      </c>
    </row>
    <row r="12" spans="1:5" ht="18" customHeight="1" x14ac:dyDescent="0.25">
      <c r="A12" s="56">
        <v>4</v>
      </c>
      <c r="B12" s="228"/>
      <c r="C12" s="31" t="s">
        <v>3</v>
      </c>
      <c r="D12" s="31" t="s">
        <v>189</v>
      </c>
      <c r="E12" s="57">
        <v>106</v>
      </c>
    </row>
    <row r="13" spans="1:5" ht="15" customHeight="1" x14ac:dyDescent="0.25">
      <c r="A13" s="56">
        <v>5</v>
      </c>
      <c r="B13" s="228"/>
      <c r="C13" s="31" t="s">
        <v>4</v>
      </c>
      <c r="D13" s="31" t="s">
        <v>190</v>
      </c>
      <c r="E13" s="57">
        <v>7</v>
      </c>
    </row>
    <row r="14" spans="1:5" ht="15" customHeight="1" x14ac:dyDescent="0.25">
      <c r="A14" s="56">
        <v>6</v>
      </c>
      <c r="B14" s="228"/>
      <c r="C14" s="1" t="s">
        <v>52</v>
      </c>
      <c r="D14" s="35" t="s">
        <v>191</v>
      </c>
      <c r="E14" s="57">
        <v>130</v>
      </c>
    </row>
    <row r="15" spans="1:5" ht="15" customHeight="1" x14ac:dyDescent="0.25">
      <c r="A15" s="56">
        <v>7</v>
      </c>
      <c r="B15" s="228"/>
      <c r="C15" s="31" t="s">
        <v>55</v>
      </c>
      <c r="D15" s="31" t="s">
        <v>192</v>
      </c>
      <c r="E15" s="57">
        <v>25</v>
      </c>
    </row>
    <row r="16" spans="1:5" ht="15" customHeight="1" x14ac:dyDescent="0.25">
      <c r="A16" s="56">
        <v>8</v>
      </c>
      <c r="B16" s="228"/>
      <c r="C16" s="1" t="s">
        <v>302</v>
      </c>
      <c r="D16" s="1" t="s">
        <v>303</v>
      </c>
      <c r="E16" s="32">
        <v>123.4</v>
      </c>
    </row>
    <row r="17" spans="1:5" ht="15" customHeight="1" x14ac:dyDescent="0.25">
      <c r="A17" s="56">
        <v>9</v>
      </c>
      <c r="B17" s="228"/>
      <c r="C17" s="31" t="s">
        <v>11</v>
      </c>
      <c r="D17" s="31" t="s">
        <v>193</v>
      </c>
      <c r="E17" s="57">
        <v>75.5</v>
      </c>
    </row>
    <row r="18" spans="1:5" ht="15" customHeight="1" x14ac:dyDescent="0.25">
      <c r="A18" s="56">
        <v>10</v>
      </c>
      <c r="B18" s="228"/>
      <c r="C18" s="31" t="s">
        <v>12</v>
      </c>
      <c r="D18" s="31" t="s">
        <v>290</v>
      </c>
      <c r="E18" s="57">
        <v>104.5</v>
      </c>
    </row>
    <row r="19" spans="1:5" ht="15" customHeight="1" x14ac:dyDescent="0.25">
      <c r="A19" s="56">
        <v>11</v>
      </c>
      <c r="B19" s="228"/>
      <c r="C19" s="31" t="s">
        <v>13</v>
      </c>
      <c r="D19" s="31" t="s">
        <v>195</v>
      </c>
      <c r="E19" s="57">
        <v>124.2</v>
      </c>
    </row>
    <row r="20" spans="1:5" ht="15" customHeight="1" x14ac:dyDescent="0.25">
      <c r="A20" s="56">
        <v>12</v>
      </c>
      <c r="B20" s="228"/>
      <c r="C20" s="31" t="s">
        <v>14</v>
      </c>
      <c r="D20" s="31" t="s">
        <v>196</v>
      </c>
      <c r="E20" s="57">
        <v>127</v>
      </c>
    </row>
    <row r="21" spans="1:5" ht="15" customHeight="1" x14ac:dyDescent="0.25">
      <c r="A21" s="56">
        <v>13</v>
      </c>
      <c r="B21" s="228"/>
      <c r="C21" s="31" t="s">
        <v>15</v>
      </c>
      <c r="D21" s="31" t="s">
        <v>197</v>
      </c>
      <c r="E21" s="57">
        <v>110</v>
      </c>
    </row>
    <row r="22" spans="1:5" ht="15" customHeight="1" x14ac:dyDescent="0.25">
      <c r="A22" s="56">
        <v>14</v>
      </c>
      <c r="B22" s="228"/>
      <c r="C22" s="31" t="s">
        <v>16</v>
      </c>
      <c r="D22" s="31" t="s">
        <v>291</v>
      </c>
      <c r="E22" s="57">
        <v>155.6</v>
      </c>
    </row>
    <row r="23" spans="1:5" ht="15" customHeight="1" x14ac:dyDescent="0.25">
      <c r="A23" s="56">
        <v>15</v>
      </c>
      <c r="B23" s="228"/>
      <c r="C23" s="31" t="s">
        <v>448</v>
      </c>
      <c r="D23" s="31" t="s">
        <v>453</v>
      </c>
      <c r="E23" s="32">
        <v>115.8</v>
      </c>
    </row>
    <row r="24" spans="1:5" ht="15" customHeight="1" x14ac:dyDescent="0.25">
      <c r="A24" s="56">
        <v>16</v>
      </c>
      <c r="B24" s="228"/>
      <c r="C24" s="31" t="s">
        <v>5</v>
      </c>
      <c r="D24" s="31" t="s">
        <v>199</v>
      </c>
      <c r="E24" s="57">
        <v>25</v>
      </c>
    </row>
    <row r="25" spans="1:5" ht="15" customHeight="1" x14ac:dyDescent="0.25">
      <c r="A25" s="56">
        <v>17</v>
      </c>
      <c r="B25" s="228"/>
      <c r="C25" s="39" t="s">
        <v>115</v>
      </c>
      <c r="D25" s="39" t="s">
        <v>292</v>
      </c>
      <c r="E25" s="57">
        <v>84</v>
      </c>
    </row>
    <row r="26" spans="1:5" ht="15" customHeight="1" x14ac:dyDescent="0.25">
      <c r="A26" s="56">
        <v>18</v>
      </c>
      <c r="B26" s="229"/>
      <c r="C26" s="39" t="s">
        <v>126</v>
      </c>
      <c r="D26" s="39" t="s">
        <v>200</v>
      </c>
      <c r="E26" s="57">
        <v>350</v>
      </c>
    </row>
    <row r="27" spans="1:5" ht="15" customHeight="1" x14ac:dyDescent="0.25">
      <c r="A27" s="56">
        <v>19</v>
      </c>
      <c r="B27" s="259" t="s">
        <v>110</v>
      </c>
      <c r="C27" s="35" t="s">
        <v>127</v>
      </c>
      <c r="D27" s="35" t="s">
        <v>203</v>
      </c>
      <c r="E27" s="57">
        <v>16</v>
      </c>
    </row>
    <row r="28" spans="1:5" ht="15" customHeight="1" x14ac:dyDescent="0.25">
      <c r="A28" s="56">
        <v>20</v>
      </c>
      <c r="B28" s="259"/>
      <c r="C28" s="35" t="s">
        <v>21</v>
      </c>
      <c r="D28" s="35" t="s">
        <v>293</v>
      </c>
      <c r="E28" s="57">
        <v>77.2</v>
      </c>
    </row>
    <row r="29" spans="1:5" ht="15" customHeight="1" x14ac:dyDescent="0.25">
      <c r="A29" s="56">
        <v>21</v>
      </c>
      <c r="B29" s="259"/>
      <c r="C29" s="31" t="s">
        <v>128</v>
      </c>
      <c r="D29" s="31" t="s">
        <v>205</v>
      </c>
      <c r="E29" s="57">
        <v>8</v>
      </c>
    </row>
    <row r="30" spans="1:5" ht="15" customHeight="1" x14ac:dyDescent="0.25">
      <c r="A30" s="56">
        <v>22</v>
      </c>
      <c r="B30" s="227" t="s">
        <v>112</v>
      </c>
      <c r="C30" s="31" t="s">
        <v>131</v>
      </c>
      <c r="D30" s="31" t="s">
        <v>207</v>
      </c>
      <c r="E30" s="32">
        <v>6</v>
      </c>
    </row>
    <row r="31" spans="1:5" ht="15" customHeight="1" x14ac:dyDescent="0.25">
      <c r="A31" s="56">
        <v>23</v>
      </c>
      <c r="B31" s="228"/>
      <c r="C31" s="31" t="s">
        <v>129</v>
      </c>
      <c r="D31" s="31" t="s">
        <v>294</v>
      </c>
      <c r="E31" s="32">
        <v>10</v>
      </c>
    </row>
    <row r="32" spans="1:5" ht="15" customHeight="1" x14ac:dyDescent="0.25">
      <c r="A32" s="56">
        <v>24</v>
      </c>
      <c r="B32" s="228"/>
      <c r="C32" s="31" t="s">
        <v>31</v>
      </c>
      <c r="D32" s="31" t="s">
        <v>209</v>
      </c>
      <c r="E32" s="32">
        <v>100</v>
      </c>
    </row>
    <row r="33" spans="1:7" ht="15" customHeight="1" x14ac:dyDescent="0.25">
      <c r="A33" s="56">
        <v>25</v>
      </c>
      <c r="B33" s="228"/>
      <c r="C33" s="31" t="s">
        <v>7</v>
      </c>
      <c r="D33" s="31" t="s">
        <v>425</v>
      </c>
      <c r="E33" s="32">
        <v>105</v>
      </c>
    </row>
    <row r="34" spans="1:7" ht="15" customHeight="1" x14ac:dyDescent="0.25">
      <c r="A34" s="56">
        <v>26</v>
      </c>
      <c r="B34" s="228"/>
      <c r="C34" s="51" t="s">
        <v>19</v>
      </c>
      <c r="D34" s="51" t="s">
        <v>211</v>
      </c>
      <c r="E34" s="64">
        <v>0.8</v>
      </c>
    </row>
    <row r="35" spans="1:7" ht="15" customHeight="1" x14ac:dyDescent="0.25">
      <c r="A35" s="56">
        <v>27</v>
      </c>
      <c r="B35" s="229"/>
      <c r="C35" s="31" t="s">
        <v>29</v>
      </c>
      <c r="D35" s="31" t="s">
        <v>212</v>
      </c>
      <c r="E35" s="32">
        <v>2.4</v>
      </c>
    </row>
    <row r="36" spans="1:7" ht="15" customHeight="1" x14ac:dyDescent="0.25">
      <c r="A36" s="56">
        <v>28</v>
      </c>
      <c r="B36" s="228" t="s">
        <v>112</v>
      </c>
      <c r="C36" s="51" t="s">
        <v>8</v>
      </c>
      <c r="D36" s="51" t="s">
        <v>213</v>
      </c>
      <c r="E36" s="64">
        <v>6.3</v>
      </c>
    </row>
    <row r="37" spans="1:7" ht="15" customHeight="1" x14ac:dyDescent="0.25">
      <c r="A37" s="56">
        <v>29</v>
      </c>
      <c r="B37" s="229"/>
      <c r="C37" s="31" t="s">
        <v>35</v>
      </c>
      <c r="D37" s="31" t="s">
        <v>214</v>
      </c>
      <c r="E37" s="32">
        <v>2</v>
      </c>
    </row>
    <row r="38" spans="1:7" ht="15" customHeight="1" x14ac:dyDescent="0.25">
      <c r="A38" s="56">
        <v>30</v>
      </c>
      <c r="B38" s="227" t="s">
        <v>113</v>
      </c>
      <c r="C38" s="31" t="s">
        <v>130</v>
      </c>
      <c r="D38" s="31" t="s">
        <v>215</v>
      </c>
      <c r="E38" s="32">
        <v>2.7</v>
      </c>
    </row>
    <row r="39" spans="1:7" ht="15" customHeight="1" x14ac:dyDescent="0.25">
      <c r="A39" s="56">
        <v>31</v>
      </c>
      <c r="B39" s="228"/>
      <c r="C39" s="234" t="s">
        <v>2</v>
      </c>
      <c r="D39" s="31" t="s">
        <v>249</v>
      </c>
      <c r="E39" s="32">
        <v>252.6</v>
      </c>
    </row>
    <row r="40" spans="1:7" ht="15" customHeight="1" x14ac:dyDescent="0.25">
      <c r="A40" s="56">
        <v>32</v>
      </c>
      <c r="B40" s="229"/>
      <c r="C40" s="234"/>
      <c r="D40" s="31" t="s">
        <v>250</v>
      </c>
      <c r="E40" s="32">
        <v>7.6</v>
      </c>
    </row>
    <row r="41" spans="1:7" ht="15" customHeight="1" x14ac:dyDescent="0.25">
      <c r="A41" s="56">
        <v>33</v>
      </c>
      <c r="B41" s="34" t="s">
        <v>114</v>
      </c>
      <c r="C41" s="234"/>
      <c r="D41" s="185" t="s">
        <v>456</v>
      </c>
      <c r="E41" s="61">
        <v>150</v>
      </c>
      <c r="G41" s="22"/>
    </row>
    <row r="42" spans="1:7" ht="16.5" customHeight="1" x14ac:dyDescent="0.25">
      <c r="A42" s="235" t="s">
        <v>119</v>
      </c>
      <c r="B42" s="235"/>
      <c r="C42" s="235"/>
      <c r="D42" s="235"/>
      <c r="E42" s="32">
        <f>SUM(E9:E26)</f>
        <v>1711.1</v>
      </c>
    </row>
    <row r="43" spans="1:7" ht="16.5" customHeight="1" x14ac:dyDescent="0.25">
      <c r="A43" s="235" t="s">
        <v>117</v>
      </c>
      <c r="B43" s="235"/>
      <c r="C43" s="235"/>
      <c r="D43" s="235"/>
      <c r="E43" s="32">
        <f>SUM(E27:E29)</f>
        <v>101.2</v>
      </c>
    </row>
    <row r="44" spans="1:7" ht="16.5" customHeight="1" x14ac:dyDescent="0.25">
      <c r="A44" s="235" t="s">
        <v>121</v>
      </c>
      <c r="B44" s="235"/>
      <c r="C44" s="235"/>
      <c r="D44" s="235"/>
      <c r="E44" s="32">
        <f>SUM(E30:E37)</f>
        <v>232.50000000000003</v>
      </c>
    </row>
    <row r="45" spans="1:7" ht="16.5" customHeight="1" x14ac:dyDescent="0.25">
      <c r="A45" s="235" t="s">
        <v>118</v>
      </c>
      <c r="B45" s="235"/>
      <c r="C45" s="235"/>
      <c r="D45" s="235"/>
      <c r="E45" s="32">
        <f>SUM(E38:E40)</f>
        <v>262.89999999999998</v>
      </c>
    </row>
    <row r="46" spans="1:7" ht="16.5" customHeight="1" x14ac:dyDescent="0.25">
      <c r="A46" s="260" t="s">
        <v>122</v>
      </c>
      <c r="B46" s="261"/>
      <c r="C46" s="261"/>
      <c r="D46" s="262"/>
      <c r="E46" s="32">
        <f>E41</f>
        <v>150</v>
      </c>
    </row>
    <row r="47" spans="1:7" ht="16.5" customHeight="1" x14ac:dyDescent="0.2">
      <c r="A47" s="226" t="s">
        <v>62</v>
      </c>
      <c r="B47" s="226"/>
      <c r="C47" s="226"/>
      <c r="D47" s="226"/>
      <c r="E47" s="59">
        <f>SUM(E42+E43+E44+E45+E46)</f>
        <v>2457.6999999999998</v>
      </c>
    </row>
  </sheetData>
  <mergeCells count="17">
    <mergeCell ref="D1:E1"/>
    <mergeCell ref="D2:E2"/>
    <mergeCell ref="D3:E3"/>
    <mergeCell ref="A6:E6"/>
    <mergeCell ref="B9:B26"/>
    <mergeCell ref="D4:E4"/>
    <mergeCell ref="A47:D47"/>
    <mergeCell ref="B27:B29"/>
    <mergeCell ref="A45:D45"/>
    <mergeCell ref="C39:C41"/>
    <mergeCell ref="A42:D42"/>
    <mergeCell ref="A43:D43"/>
    <mergeCell ref="A44:D44"/>
    <mergeCell ref="B38:B40"/>
    <mergeCell ref="A46:D46"/>
    <mergeCell ref="B30:B35"/>
    <mergeCell ref="B36:B37"/>
  </mergeCells>
  <pageMargins left="1.1417322834645669" right="0.35433070866141736" top="0.39370078740157483"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workbookViewId="0">
      <pane xSplit="4" ySplit="8" topLeftCell="E9" activePane="bottomRight" state="frozen"/>
      <selection activeCell="H21" sqref="H21"/>
      <selection pane="topRight" activeCell="H21" sqref="H21"/>
      <selection pane="bottomLeft" activeCell="H21" sqref="H21"/>
      <selection pane="bottomRight" activeCell="D25" sqref="D25"/>
    </sheetView>
  </sheetViews>
  <sheetFormatPr defaultColWidth="9.140625" defaultRowHeight="15" x14ac:dyDescent="0.2"/>
  <cols>
    <col min="1" max="1" width="4" style="20" customWidth="1"/>
    <col min="2" max="2" width="6.42578125" style="20" customWidth="1"/>
    <col min="3" max="3" width="49.42578125" style="20" customWidth="1"/>
    <col min="4" max="4" width="58.28515625" style="20" customWidth="1"/>
    <col min="5" max="5" width="13.28515625" style="20" customWidth="1"/>
    <col min="6" max="9" width="9.140625" style="20"/>
    <col min="10" max="10" width="9.42578125" style="20" bestFit="1" customWidth="1"/>
    <col min="11" max="11" width="11.42578125" style="20" bestFit="1" customWidth="1"/>
    <col min="12" max="12" width="10.7109375" style="20" customWidth="1"/>
    <col min="13" max="13" width="9.140625" style="20"/>
    <col min="14" max="14" width="11.42578125" style="20" bestFit="1" customWidth="1"/>
    <col min="15" max="16384" width="9.140625" style="20"/>
  </cols>
  <sheetData>
    <row r="1" spans="1:12" ht="13.5" customHeight="1" x14ac:dyDescent="0.2">
      <c r="D1" s="203" t="s">
        <v>420</v>
      </c>
      <c r="E1" s="203"/>
    </row>
    <row r="2" spans="1:12" ht="13.5" customHeight="1" x14ac:dyDescent="0.2">
      <c r="D2" s="203" t="s">
        <v>421</v>
      </c>
      <c r="E2" s="203"/>
    </row>
    <row r="3" spans="1:12" ht="13.5" customHeight="1" x14ac:dyDescent="0.2">
      <c r="D3" s="203" t="s">
        <v>422</v>
      </c>
      <c r="E3" s="203"/>
    </row>
    <row r="4" spans="1:12" ht="13.5" customHeight="1" x14ac:dyDescent="0.2">
      <c r="D4" s="202" t="s">
        <v>423</v>
      </c>
      <c r="E4" s="202"/>
    </row>
    <row r="5" spans="1:12" ht="13.5" customHeight="1" x14ac:dyDescent="0.2"/>
    <row r="6" spans="1:12" ht="20.25" customHeight="1" x14ac:dyDescent="0.2">
      <c r="A6" s="263" t="s">
        <v>295</v>
      </c>
      <c r="B6" s="263"/>
      <c r="C6" s="263"/>
      <c r="D6" s="263"/>
      <c r="E6" s="263"/>
    </row>
    <row r="7" spans="1:12" ht="15" customHeight="1" x14ac:dyDescent="0.2">
      <c r="E7" s="43" t="s">
        <v>61</v>
      </c>
    </row>
    <row r="8" spans="1:12" ht="45" customHeight="1" x14ac:dyDescent="0.2">
      <c r="A8" s="38" t="s">
        <v>22</v>
      </c>
      <c r="B8" s="38" t="s">
        <v>17</v>
      </c>
      <c r="C8" s="38" t="s">
        <v>38</v>
      </c>
      <c r="D8" s="38" t="s">
        <v>39</v>
      </c>
      <c r="E8" s="38" t="s">
        <v>1</v>
      </c>
    </row>
    <row r="9" spans="1:12" ht="16.5" customHeight="1" x14ac:dyDescent="0.2">
      <c r="A9" s="28">
        <v>1</v>
      </c>
      <c r="B9" s="259" t="s">
        <v>107</v>
      </c>
      <c r="C9" s="39" t="s">
        <v>3</v>
      </c>
      <c r="D9" s="29" t="s">
        <v>300</v>
      </c>
      <c r="E9" s="67">
        <v>15.1</v>
      </c>
    </row>
    <row r="10" spans="1:12" ht="16.5" customHeight="1" x14ac:dyDescent="0.2">
      <c r="A10" s="28">
        <v>2</v>
      </c>
      <c r="B10" s="259"/>
      <c r="C10" s="39" t="s">
        <v>115</v>
      </c>
      <c r="D10" s="29" t="s">
        <v>299</v>
      </c>
      <c r="E10" s="67">
        <v>2.9</v>
      </c>
    </row>
    <row r="11" spans="1:12" ht="16.5" customHeight="1" x14ac:dyDescent="0.2">
      <c r="A11" s="28">
        <v>3</v>
      </c>
      <c r="B11" s="259"/>
      <c r="C11" s="39" t="s">
        <v>126</v>
      </c>
      <c r="D11" s="29" t="s">
        <v>299</v>
      </c>
      <c r="E11" s="67">
        <v>34.299999999999997</v>
      </c>
    </row>
    <row r="12" spans="1:12" s="42" customFormat="1" ht="34.5" customHeight="1" x14ac:dyDescent="0.2">
      <c r="A12" s="28">
        <v>4</v>
      </c>
      <c r="B12" s="228" t="s">
        <v>108</v>
      </c>
      <c r="C12" s="31" t="s">
        <v>21</v>
      </c>
      <c r="D12" s="74" t="s">
        <v>427</v>
      </c>
      <c r="E12" s="75">
        <v>45.5</v>
      </c>
      <c r="G12" s="22"/>
      <c r="H12" s="22"/>
    </row>
    <row r="13" spans="1:12" ht="32.25" customHeight="1" x14ac:dyDescent="0.2">
      <c r="A13" s="28">
        <v>5</v>
      </c>
      <c r="B13" s="228"/>
      <c r="C13" s="73" t="s">
        <v>2</v>
      </c>
      <c r="D13" s="69" t="s">
        <v>327</v>
      </c>
      <c r="E13" s="21">
        <v>156.19999999999999</v>
      </c>
      <c r="G13" s="22"/>
    </row>
    <row r="14" spans="1:12" ht="16.5" customHeight="1" x14ac:dyDescent="0.2">
      <c r="A14" s="28">
        <v>6</v>
      </c>
      <c r="B14" s="228"/>
      <c r="C14" s="39" t="s">
        <v>55</v>
      </c>
      <c r="D14" s="230" t="s">
        <v>298</v>
      </c>
      <c r="E14" s="21">
        <v>43.5</v>
      </c>
      <c r="G14" s="22"/>
    </row>
    <row r="15" spans="1:12" s="70" customFormat="1" ht="16.5" customHeight="1" x14ac:dyDescent="0.2">
      <c r="A15" s="28">
        <v>7</v>
      </c>
      <c r="B15" s="228"/>
      <c r="C15" s="71" t="s">
        <v>59</v>
      </c>
      <c r="D15" s="231"/>
      <c r="E15" s="76">
        <v>32.299999999999997</v>
      </c>
      <c r="F15" s="20"/>
      <c r="G15" s="20"/>
      <c r="H15" s="20"/>
      <c r="I15" s="20"/>
      <c r="J15" s="20"/>
      <c r="K15" s="20"/>
      <c r="L15" s="20"/>
    </row>
    <row r="16" spans="1:12" ht="16.5" customHeight="1" x14ac:dyDescent="0.2">
      <c r="A16" s="28">
        <v>8</v>
      </c>
      <c r="B16" s="228"/>
      <c r="C16" s="39" t="s">
        <v>6</v>
      </c>
      <c r="D16" s="231"/>
      <c r="E16" s="76">
        <v>10.8</v>
      </c>
    </row>
    <row r="17" spans="1:17" ht="16.5" customHeight="1" x14ac:dyDescent="0.25">
      <c r="A17" s="28">
        <v>9</v>
      </c>
      <c r="B17" s="34" t="s">
        <v>109</v>
      </c>
      <c r="C17" s="234" t="s">
        <v>2</v>
      </c>
      <c r="D17" s="29" t="s">
        <v>297</v>
      </c>
      <c r="E17" s="32">
        <v>203.2</v>
      </c>
    </row>
    <row r="18" spans="1:17" ht="16.5" customHeight="1" x14ac:dyDescent="0.25">
      <c r="A18" s="28">
        <v>10</v>
      </c>
      <c r="B18" s="259" t="s">
        <v>110</v>
      </c>
      <c r="C18" s="234"/>
      <c r="D18" s="29" t="s">
        <v>288</v>
      </c>
      <c r="E18" s="32">
        <v>165.2</v>
      </c>
    </row>
    <row r="19" spans="1:17" ht="16.5" customHeight="1" x14ac:dyDescent="0.25">
      <c r="A19" s="28">
        <v>11</v>
      </c>
      <c r="B19" s="259"/>
      <c r="C19" s="234"/>
      <c r="D19" s="29" t="s">
        <v>234</v>
      </c>
      <c r="E19" s="32">
        <v>400</v>
      </c>
      <c r="G19" s="54"/>
      <c r="H19" s="54"/>
      <c r="I19" s="54"/>
      <c r="J19" s="54"/>
      <c r="K19" s="54"/>
      <c r="L19" s="54"/>
    </row>
    <row r="20" spans="1:17" ht="16.5" customHeight="1" x14ac:dyDescent="0.25">
      <c r="A20" s="28">
        <v>12</v>
      </c>
      <c r="B20" s="259"/>
      <c r="C20" s="234"/>
      <c r="D20" s="29" t="s">
        <v>236</v>
      </c>
      <c r="E20" s="32">
        <v>500</v>
      </c>
      <c r="G20" s="53"/>
      <c r="H20" s="53"/>
      <c r="I20" s="52"/>
      <c r="J20" s="54"/>
      <c r="K20" s="54"/>
      <c r="L20" s="54"/>
    </row>
    <row r="21" spans="1:17" ht="16.5" customHeight="1" x14ac:dyDescent="0.25">
      <c r="A21" s="28">
        <v>13</v>
      </c>
      <c r="B21" s="66" t="s">
        <v>111</v>
      </c>
      <c r="C21" s="234"/>
      <c r="D21" s="29" t="s">
        <v>296</v>
      </c>
      <c r="E21" s="32">
        <v>14.9</v>
      </c>
      <c r="F21" s="65"/>
      <c r="G21" s="53"/>
      <c r="H21" s="53"/>
      <c r="I21" s="52"/>
      <c r="J21" s="54"/>
      <c r="K21" s="54"/>
      <c r="L21" s="54"/>
    </row>
    <row r="22" spans="1:17" ht="16.5" customHeight="1" x14ac:dyDescent="0.25">
      <c r="A22" s="28">
        <v>14</v>
      </c>
      <c r="B22" s="34" t="s">
        <v>112</v>
      </c>
      <c r="C22" s="39" t="s">
        <v>7</v>
      </c>
      <c r="D22" s="29" t="s">
        <v>428</v>
      </c>
      <c r="E22" s="32">
        <v>7</v>
      </c>
      <c r="G22" s="54"/>
      <c r="H22" s="53"/>
      <c r="I22" s="52"/>
      <c r="J22" s="54"/>
      <c r="K22" s="54"/>
      <c r="L22" s="54"/>
      <c r="M22" s="54"/>
      <c r="N22" s="54"/>
      <c r="O22" s="54"/>
      <c r="P22" s="54"/>
      <c r="Q22" s="54"/>
    </row>
    <row r="23" spans="1:17" ht="16.5" customHeight="1" x14ac:dyDescent="0.25">
      <c r="A23" s="28">
        <v>15</v>
      </c>
      <c r="B23" s="227" t="s">
        <v>113</v>
      </c>
      <c r="C23" s="234" t="s">
        <v>2</v>
      </c>
      <c r="D23" s="29" t="s">
        <v>317</v>
      </c>
      <c r="E23" s="32">
        <v>9.4</v>
      </c>
      <c r="G23" s="54"/>
      <c r="H23" s="53"/>
      <c r="I23" s="52"/>
      <c r="J23" s="54"/>
      <c r="K23" s="54"/>
      <c r="L23" s="54"/>
      <c r="M23" s="54"/>
      <c r="N23" s="54"/>
      <c r="O23" s="54"/>
      <c r="P23" s="54"/>
      <c r="Q23" s="54"/>
    </row>
    <row r="24" spans="1:17" s="65" customFormat="1" ht="16.5" customHeight="1" x14ac:dyDescent="0.25">
      <c r="A24" s="28">
        <v>16</v>
      </c>
      <c r="B24" s="229"/>
      <c r="C24" s="234"/>
      <c r="D24" s="29" t="s">
        <v>249</v>
      </c>
      <c r="E24" s="32">
        <v>1458.7</v>
      </c>
      <c r="F24" s="20"/>
      <c r="G24" s="54"/>
      <c r="H24" s="54"/>
      <c r="I24" s="54"/>
      <c r="J24" s="54"/>
      <c r="K24" s="54"/>
      <c r="L24" s="54"/>
      <c r="M24" s="54"/>
      <c r="N24" s="54"/>
      <c r="O24" s="54"/>
      <c r="P24" s="54"/>
      <c r="Q24" s="54"/>
    </row>
    <row r="25" spans="1:17" ht="28.5" customHeight="1" x14ac:dyDescent="0.25">
      <c r="A25" s="28">
        <v>17</v>
      </c>
      <c r="B25" s="34" t="s">
        <v>114</v>
      </c>
      <c r="C25" s="234"/>
      <c r="D25" s="69" t="s">
        <v>326</v>
      </c>
      <c r="E25" s="32">
        <v>193.5</v>
      </c>
      <c r="G25" s="54"/>
      <c r="H25" s="54"/>
      <c r="I25" s="54"/>
      <c r="J25" s="54"/>
      <c r="K25" s="54"/>
      <c r="L25" s="54"/>
      <c r="M25" s="54"/>
      <c r="N25" s="54"/>
      <c r="O25" s="54"/>
      <c r="P25" s="54"/>
      <c r="Q25" s="54"/>
    </row>
    <row r="26" spans="1:17" ht="16.5" customHeight="1" x14ac:dyDescent="0.25">
      <c r="A26" s="260" t="s">
        <v>119</v>
      </c>
      <c r="B26" s="261"/>
      <c r="C26" s="261"/>
      <c r="D26" s="262"/>
      <c r="E26" s="32">
        <f>E9+E10+E11</f>
        <v>52.3</v>
      </c>
      <c r="G26" s="54"/>
      <c r="H26" s="54"/>
      <c r="I26" s="54"/>
      <c r="J26" s="54"/>
      <c r="K26" s="55"/>
      <c r="L26" s="54"/>
      <c r="M26" s="54"/>
      <c r="N26" s="54"/>
      <c r="O26" s="264"/>
      <c r="P26" s="264"/>
      <c r="Q26" s="54"/>
    </row>
    <row r="27" spans="1:17" ht="16.5" customHeight="1" x14ac:dyDescent="0.25">
      <c r="A27" s="260" t="s">
        <v>120</v>
      </c>
      <c r="B27" s="261"/>
      <c r="C27" s="261"/>
      <c r="D27" s="262"/>
      <c r="E27" s="32">
        <f>SUM(E12:E16)</f>
        <v>288.3</v>
      </c>
      <c r="G27" s="54"/>
      <c r="H27" s="54"/>
      <c r="I27" s="54"/>
      <c r="J27" s="54"/>
      <c r="K27" s="54"/>
      <c r="L27" s="54"/>
      <c r="M27" s="54"/>
      <c r="N27" s="54"/>
      <c r="O27" s="54"/>
      <c r="P27" s="54"/>
      <c r="Q27" s="54"/>
    </row>
    <row r="28" spans="1:17" ht="16.5" customHeight="1" x14ac:dyDescent="0.25">
      <c r="A28" s="260" t="s">
        <v>116</v>
      </c>
      <c r="B28" s="261"/>
      <c r="C28" s="261"/>
      <c r="D28" s="262"/>
      <c r="E28" s="32">
        <f>E17</f>
        <v>203.2</v>
      </c>
      <c r="G28" s="53"/>
      <c r="H28" s="54"/>
      <c r="I28" s="54"/>
      <c r="J28" s="54"/>
      <c r="K28" s="54"/>
      <c r="L28" s="54"/>
      <c r="M28" s="54"/>
      <c r="N28" s="54"/>
      <c r="O28" s="54"/>
      <c r="P28" s="54"/>
      <c r="Q28" s="54"/>
    </row>
    <row r="29" spans="1:17" ht="16.5" customHeight="1" x14ac:dyDescent="0.25">
      <c r="A29" s="260" t="s">
        <v>117</v>
      </c>
      <c r="B29" s="261"/>
      <c r="C29" s="261"/>
      <c r="D29" s="262"/>
      <c r="E29" s="32">
        <f>E18+E19+E20</f>
        <v>1065.2</v>
      </c>
      <c r="G29" s="54"/>
      <c r="H29" s="54"/>
      <c r="I29" s="54"/>
      <c r="J29" s="54"/>
      <c r="K29" s="54"/>
      <c r="L29" s="54"/>
      <c r="M29" s="54"/>
      <c r="N29" s="55"/>
      <c r="O29" s="54"/>
      <c r="P29" s="54"/>
      <c r="Q29" s="54"/>
    </row>
    <row r="30" spans="1:17" ht="16.5" customHeight="1" x14ac:dyDescent="0.25">
      <c r="A30" s="260" t="s">
        <v>123</v>
      </c>
      <c r="B30" s="261"/>
      <c r="C30" s="261"/>
      <c r="D30" s="262"/>
      <c r="E30" s="32">
        <f>E21</f>
        <v>14.9</v>
      </c>
      <c r="G30" s="54"/>
      <c r="H30" s="54"/>
      <c r="I30" s="54"/>
      <c r="J30" s="54"/>
      <c r="K30" s="54"/>
      <c r="L30" s="54"/>
      <c r="M30" s="54"/>
      <c r="N30" s="54"/>
      <c r="O30" s="54"/>
      <c r="P30" s="54"/>
      <c r="Q30" s="54"/>
    </row>
    <row r="31" spans="1:17" ht="16.5" customHeight="1" x14ac:dyDescent="0.25">
      <c r="A31" s="260" t="s">
        <v>121</v>
      </c>
      <c r="B31" s="261"/>
      <c r="C31" s="261"/>
      <c r="D31" s="262"/>
      <c r="E31" s="32">
        <f>E22</f>
        <v>7</v>
      </c>
      <c r="H31" s="22"/>
      <c r="M31" s="54"/>
      <c r="N31" s="54"/>
      <c r="O31" s="54"/>
      <c r="P31" s="54"/>
      <c r="Q31" s="54"/>
    </row>
    <row r="32" spans="1:17" ht="16.5" customHeight="1" x14ac:dyDescent="0.25">
      <c r="A32" s="260" t="s">
        <v>118</v>
      </c>
      <c r="B32" s="261"/>
      <c r="C32" s="261"/>
      <c r="D32" s="262"/>
      <c r="E32" s="32">
        <f>E23+E24</f>
        <v>1468.1000000000001</v>
      </c>
      <c r="M32" s="54"/>
      <c r="N32" s="54"/>
      <c r="O32" s="54"/>
      <c r="P32" s="54"/>
      <c r="Q32" s="54"/>
    </row>
    <row r="33" spans="1:17" ht="16.5" customHeight="1" x14ac:dyDescent="0.25">
      <c r="A33" s="260" t="s">
        <v>122</v>
      </c>
      <c r="B33" s="261"/>
      <c r="C33" s="261"/>
      <c r="D33" s="262"/>
      <c r="E33" s="32">
        <f>E25</f>
        <v>193.5</v>
      </c>
      <c r="M33" s="54"/>
      <c r="N33" s="54"/>
      <c r="O33" s="54"/>
      <c r="P33" s="54"/>
      <c r="Q33" s="54"/>
    </row>
    <row r="34" spans="1:17" ht="16.5" customHeight="1" x14ac:dyDescent="0.2">
      <c r="A34" s="226" t="s">
        <v>62</v>
      </c>
      <c r="B34" s="226"/>
      <c r="C34" s="226"/>
      <c r="D34" s="226"/>
      <c r="E34" s="68">
        <f>SUM(E26:E33)</f>
        <v>3292.5</v>
      </c>
    </row>
    <row r="35" spans="1:17" x14ac:dyDescent="0.2">
      <c r="D35" s="36"/>
      <c r="E35" s="52"/>
    </row>
    <row r="36" spans="1:17" x14ac:dyDescent="0.2">
      <c r="D36" s="36"/>
      <c r="E36" s="53"/>
    </row>
    <row r="37" spans="1:17" x14ac:dyDescent="0.2">
      <c r="E37" s="53"/>
    </row>
    <row r="38" spans="1:17" x14ac:dyDescent="0.2">
      <c r="E38" s="54"/>
    </row>
    <row r="39" spans="1:17" x14ac:dyDescent="0.2">
      <c r="E39" s="53"/>
    </row>
  </sheetData>
  <mergeCells count="22">
    <mergeCell ref="A34:D34"/>
    <mergeCell ref="C23:C25"/>
    <mergeCell ref="A26:D26"/>
    <mergeCell ref="B9:B11"/>
    <mergeCell ref="D14:D16"/>
    <mergeCell ref="B12:B16"/>
    <mergeCell ref="A27:D27"/>
    <mergeCell ref="A28:D28"/>
    <mergeCell ref="A29:D29"/>
    <mergeCell ref="A32:D32"/>
    <mergeCell ref="A30:D30"/>
    <mergeCell ref="A33:D33"/>
    <mergeCell ref="A31:D31"/>
    <mergeCell ref="B18:B20"/>
    <mergeCell ref="O26:P26"/>
    <mergeCell ref="D1:E1"/>
    <mergeCell ref="D2:E2"/>
    <mergeCell ref="D3:E3"/>
    <mergeCell ref="C17:C21"/>
    <mergeCell ref="D4:E4"/>
    <mergeCell ref="A6:E6"/>
    <mergeCell ref="B23:B24"/>
  </mergeCells>
  <pageMargins left="1.1417322834645669" right="0.35433070866141736" top="0.39370078740157483" bottom="0"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27"/>
  <sheetViews>
    <sheetView workbookViewId="0">
      <selection activeCell="H19" sqref="H19"/>
    </sheetView>
  </sheetViews>
  <sheetFormatPr defaultColWidth="9.140625" defaultRowHeight="15" x14ac:dyDescent="0.2"/>
  <cols>
    <col min="1" max="1" width="4.5703125" style="10" customWidth="1"/>
    <col min="2" max="2" width="10.140625" style="10" customWidth="1"/>
    <col min="3" max="3" width="63.5703125" style="10" customWidth="1"/>
    <col min="4" max="4" width="27.5703125" style="10" customWidth="1"/>
    <col min="5" max="5" width="9.140625" style="10"/>
    <col min="6" max="6" width="16.5703125" style="10" customWidth="1"/>
    <col min="7" max="16384" width="9.140625" style="10"/>
  </cols>
  <sheetData>
    <row r="1" spans="1:7" ht="13.5" customHeight="1" x14ac:dyDescent="0.2">
      <c r="C1" s="20"/>
      <c r="D1" s="27" t="s">
        <v>102</v>
      </c>
    </row>
    <row r="2" spans="1:7" ht="13.5" customHeight="1" x14ac:dyDescent="0.2">
      <c r="C2" s="20"/>
      <c r="D2" s="27" t="s">
        <v>424</v>
      </c>
    </row>
    <row r="3" spans="1:7" ht="13.5" customHeight="1" x14ac:dyDescent="0.2">
      <c r="C3" s="20"/>
      <c r="D3" s="137" t="s">
        <v>307</v>
      </c>
    </row>
    <row r="4" spans="1:7" ht="13.5" customHeight="1" x14ac:dyDescent="0.2">
      <c r="C4" s="20"/>
      <c r="D4" s="33" t="s">
        <v>105</v>
      </c>
    </row>
    <row r="5" spans="1:7" x14ac:dyDescent="0.25">
      <c r="D5" s="19"/>
    </row>
    <row r="6" spans="1:7" ht="32.25" customHeight="1" x14ac:dyDescent="0.2">
      <c r="A6" s="265" t="s">
        <v>454</v>
      </c>
      <c r="B6" s="265"/>
      <c r="C6" s="265"/>
      <c r="D6" s="265"/>
    </row>
    <row r="7" spans="1:7" ht="15" customHeight="1" x14ac:dyDescent="0.2">
      <c r="D7" s="16" t="s">
        <v>61</v>
      </c>
    </row>
    <row r="8" spans="1:7" ht="35.25" customHeight="1" x14ac:dyDescent="0.2">
      <c r="A8" s="24" t="s">
        <v>50</v>
      </c>
      <c r="B8" s="23" t="s">
        <v>17</v>
      </c>
      <c r="C8" s="23" t="s">
        <v>10</v>
      </c>
      <c r="D8" s="26" t="s">
        <v>1</v>
      </c>
      <c r="E8" s="188"/>
      <c r="F8" s="188"/>
      <c r="G8" s="188"/>
    </row>
    <row r="9" spans="1:7" ht="24.95" customHeight="1" x14ac:dyDescent="0.25">
      <c r="A9" s="24">
        <v>1</v>
      </c>
      <c r="B9" s="25" t="s">
        <v>107</v>
      </c>
      <c r="C9" s="30" t="s">
        <v>97</v>
      </c>
      <c r="D9" s="63">
        <f>'savivaldybės funkcijos(3)'!E114+'ugd_reikmems(5)'!E28+'kt_ dotacijos (6)'!E37+'biud_ist_pajamos (7)'!E42+'likutis (8)'!E26</f>
        <v>35255.530999999995</v>
      </c>
      <c r="E9" s="188"/>
      <c r="F9" s="188"/>
      <c r="G9" s="188"/>
    </row>
    <row r="10" spans="1:7" ht="24.95" customHeight="1" x14ac:dyDescent="0.25">
      <c r="A10" s="24">
        <v>2</v>
      </c>
      <c r="B10" s="25" t="s">
        <v>108</v>
      </c>
      <c r="C10" s="30" t="s">
        <v>28</v>
      </c>
      <c r="D10" s="63">
        <f>'savivaldybės funkcijos(3)'!E115+'kt_ dotacijos (6)'!E38+'likutis (8)'!E27</f>
        <v>10170.914000000001</v>
      </c>
      <c r="E10" s="188"/>
      <c r="F10" s="188"/>
      <c r="G10" s="188"/>
    </row>
    <row r="11" spans="1:7" ht="24.95" customHeight="1" x14ac:dyDescent="0.25">
      <c r="A11" s="24">
        <v>3</v>
      </c>
      <c r="B11" s="25" t="s">
        <v>109</v>
      </c>
      <c r="C11" s="30" t="s">
        <v>18</v>
      </c>
      <c r="D11" s="63">
        <f>'savivaldybės funkcijos(3)'!E116+'v-f (4)'!E33+'likutis (8)'!E28</f>
        <v>423.98399999999998</v>
      </c>
      <c r="E11" s="188"/>
      <c r="F11" s="188"/>
      <c r="G11" s="188"/>
    </row>
    <row r="12" spans="1:7" ht="24.95" customHeight="1" x14ac:dyDescent="0.25">
      <c r="A12" s="24">
        <v>4</v>
      </c>
      <c r="B12" s="25" t="s">
        <v>110</v>
      </c>
      <c r="C12" s="30" t="s">
        <v>40</v>
      </c>
      <c r="D12" s="63">
        <f>'savivaldybės funkcijos(3)'!E117+'v-f (4)'!E34+'kt_ dotacijos (6)'!E39+'biud_ist_pajamos (7)'!E43+'likutis (8)'!E29</f>
        <v>14862.307000000001</v>
      </c>
      <c r="E12" s="188"/>
      <c r="F12" s="188"/>
      <c r="G12" s="188"/>
    </row>
    <row r="13" spans="1:7" ht="24.95" customHeight="1" x14ac:dyDescent="0.25">
      <c r="A13" s="40">
        <v>5</v>
      </c>
      <c r="B13" s="25" t="s">
        <v>111</v>
      </c>
      <c r="C13" s="30" t="s">
        <v>125</v>
      </c>
      <c r="D13" s="72">
        <f>'savivaldybės funkcijos(3)'!E118+'likutis (8)'!E30</f>
        <v>1621.9</v>
      </c>
      <c r="E13" s="188"/>
      <c r="F13" s="188"/>
      <c r="G13" s="188"/>
    </row>
    <row r="14" spans="1:7" ht="24.95" customHeight="1" x14ac:dyDescent="0.25">
      <c r="A14" s="40">
        <v>6</v>
      </c>
      <c r="B14" s="25" t="s">
        <v>112</v>
      </c>
      <c r="C14" s="30" t="s">
        <v>100</v>
      </c>
      <c r="D14" s="72">
        <f>'savivaldybės funkcijos(3)'!E119+'kt_ dotacijos (6)'!E40+'biud_ist_pajamos (7)'!E44+'likutis (8)'!E31</f>
        <v>4161.2439999999997</v>
      </c>
      <c r="E14" s="188"/>
      <c r="F14" s="188"/>
      <c r="G14" s="188"/>
    </row>
    <row r="15" spans="1:7" ht="24.95" customHeight="1" x14ac:dyDescent="0.25">
      <c r="A15" s="40">
        <v>7</v>
      </c>
      <c r="B15" s="25" t="s">
        <v>113</v>
      </c>
      <c r="C15" s="30" t="s">
        <v>41</v>
      </c>
      <c r="D15" s="72">
        <f>'savivaldybės funkcijos(3)'!E120+'v-f (4)'!E35+'kt_ dotacijos (6)'!E41+'biud_ist_pajamos (7)'!E45+'likutis (8)'!E32</f>
        <v>13858.352000000001</v>
      </c>
      <c r="E15" s="188"/>
      <c r="F15" s="188"/>
      <c r="G15" s="188"/>
    </row>
    <row r="16" spans="1:7" ht="24.95" customHeight="1" x14ac:dyDescent="0.25">
      <c r="A16" s="40">
        <v>8</v>
      </c>
      <c r="B16" s="25" t="s">
        <v>114</v>
      </c>
      <c r="C16" s="30" t="s">
        <v>42</v>
      </c>
      <c r="D16" s="72">
        <f>'savivaldybės funkcijos(3)'!E121+'kt_ dotacijos (6)'!E42+'biud_ist_pajamos (7)'!E46+'likutis (8)'!E33</f>
        <v>4753.5</v>
      </c>
      <c r="E16" s="188"/>
      <c r="F16" s="188"/>
      <c r="G16" s="188"/>
    </row>
    <row r="17" spans="1:7" ht="16.5" customHeight="1" x14ac:dyDescent="0.2">
      <c r="A17" s="40">
        <v>9</v>
      </c>
      <c r="B17" s="270" t="s">
        <v>60</v>
      </c>
      <c r="C17" s="271"/>
      <c r="D17" s="193">
        <f>SUM(D9:D16)</f>
        <v>85107.731999999989</v>
      </c>
      <c r="E17" s="189"/>
      <c r="F17" s="189"/>
      <c r="G17" s="188"/>
    </row>
    <row r="18" spans="1:7" ht="16.5" customHeight="1" x14ac:dyDescent="0.25">
      <c r="A18" s="40">
        <v>10</v>
      </c>
      <c r="B18" s="266" t="s">
        <v>88</v>
      </c>
      <c r="C18" s="267"/>
      <c r="D18" s="72">
        <f>'savivaldybės funkcijos(3)'!E123</f>
        <v>1167.0999999999999</v>
      </c>
      <c r="E18" s="188"/>
      <c r="F18" s="188"/>
      <c r="G18" s="188"/>
    </row>
    <row r="19" spans="1:7" ht="16.5" customHeight="1" x14ac:dyDescent="0.2">
      <c r="A19" s="40">
        <v>11</v>
      </c>
      <c r="B19" s="268" t="s">
        <v>67</v>
      </c>
      <c r="C19" s="269"/>
      <c r="D19" s="193">
        <f>D17-D18</f>
        <v>83940.631999999983</v>
      </c>
    </row>
    <row r="20" spans="1:7" x14ac:dyDescent="0.2">
      <c r="C20" s="16"/>
    </row>
    <row r="21" spans="1:7" x14ac:dyDescent="0.2">
      <c r="D21" s="41"/>
    </row>
    <row r="23" spans="1:7" x14ac:dyDescent="0.2">
      <c r="D23" s="41"/>
    </row>
    <row r="27" spans="1:7" x14ac:dyDescent="0.25">
      <c r="D27" s="44"/>
    </row>
  </sheetData>
  <mergeCells count="4">
    <mergeCell ref="A6:D6"/>
    <mergeCell ref="B18:C18"/>
    <mergeCell ref="B19:C19"/>
    <mergeCell ref="B17:C17"/>
  </mergeCells>
  <phoneticPr fontId="0" type="noConversion"/>
  <pageMargins left="1.1417322834645669" right="0.35433070866141736" top="0.39370078740157483" bottom="0"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9</vt:i4>
      </vt:variant>
    </vt:vector>
  </HeadingPairs>
  <TitlesOfParts>
    <vt:vector size="18" baseType="lpstr">
      <vt:lpstr>pajamos (1)</vt:lpstr>
      <vt:lpstr> imokos(2)</vt:lpstr>
      <vt:lpstr>savivaldybės funkcijos(3)</vt:lpstr>
      <vt:lpstr>v-f (4)</vt:lpstr>
      <vt:lpstr>ugd_reikmems(5)</vt:lpstr>
      <vt:lpstr>kt_ dotacijos (6)</vt:lpstr>
      <vt:lpstr>biud_ist_pajamos (7)</vt:lpstr>
      <vt:lpstr>likutis (8)</vt:lpstr>
      <vt:lpstr>programos(9)</vt:lpstr>
      <vt:lpstr>'ugd_reikmems(5)'!Print_Area</vt:lpstr>
      <vt:lpstr>' imokos(2)'!Print_Titles</vt:lpstr>
      <vt:lpstr>'biud_ist_pajamos (7)'!Print_Titles</vt:lpstr>
      <vt:lpstr>'kt_ dotacijos (6)'!Print_Titles</vt:lpstr>
      <vt:lpstr>'likutis (8)'!Print_Titles</vt:lpstr>
      <vt:lpstr>'pajamos (1)'!Print_Titles</vt:lpstr>
      <vt:lpstr>'savivaldybės funkcijos(3)'!Print_Titles</vt:lpstr>
      <vt:lpstr>'ugd_reikmems(5)'!Print_Titles</vt:lpstr>
      <vt:lpstr>'v-f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dc:creator>
  <cp:lastModifiedBy>Monika Dambrauskienė</cp:lastModifiedBy>
  <cp:lastPrinted>2025-01-28T18:08:43Z</cp:lastPrinted>
  <dcterms:created xsi:type="dcterms:W3CDTF">2002-11-07T10:01:21Z</dcterms:created>
  <dcterms:modified xsi:type="dcterms:W3CDTF">2025-02-06T14:49:05Z</dcterms:modified>
</cp:coreProperties>
</file>