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nika.dambrauskiene\AppData\Local\Microsoft\Windows\INetCache\Content.Outlook\7KPGJSNB\"/>
    </mc:Choice>
  </mc:AlternateContent>
  <bookViews>
    <workbookView xWindow="0" yWindow="0" windowWidth="28800" windowHeight="12210" tabRatio="719"/>
  </bookViews>
  <sheets>
    <sheet name="1 lentelė_2 programos" sheetId="50" r:id="rId1"/>
    <sheet name="2 lentelė_2 programos priem." sheetId="31" r:id="rId2"/>
    <sheet name="3 lentelė_architek." sheetId="47" r:id="rId3"/>
    <sheet name="4 lentelė_ Soc. veikla" sheetId="41" r:id="rId4"/>
    <sheet name=" 5 lentelė_paveldas ir rengin." sheetId="46" r:id="rId5"/>
    <sheet name="6 lentelė_ seniūnaičiams" sheetId="4" r:id="rId6"/>
    <sheet name="7 lentelė_8 programos" sheetId="51" r:id="rId7"/>
    <sheet name="8 lentelė_ pajamos " sheetId="43" r:id="rId8"/>
    <sheet name="9 lentelė_ dotac.valstyb. f.  " sheetId="40" r:id="rId9"/>
    <sheet name=" 10 lentelė_ turtui ir kt." sheetId="37" r:id="rId10"/>
    <sheet name="11 lentelė_darbo užmokestis " sheetId="49" r:id="rId11"/>
  </sheets>
  <definedNames>
    <definedName name="_xlnm.Print_Area" localSheetId="1">'2 lentelė_2 programos priem.'!$A$2:$G$28</definedName>
    <definedName name="_xlnm.Print_Titles" localSheetId="7">'8 lentelė_ pajamos '!$3:$5</definedName>
  </definedNames>
  <calcPr calcId="162913"/>
</workbook>
</file>

<file path=xl/calcChain.xml><?xml version="1.0" encoding="utf-8"?>
<calcChain xmlns="http://schemas.openxmlformats.org/spreadsheetml/2006/main">
  <c r="C7" i="51" l="1"/>
  <c r="C6" i="51" s="1"/>
  <c r="C10" i="51"/>
  <c r="C21" i="51"/>
  <c r="C24" i="51"/>
  <c r="C26" i="51"/>
  <c r="C29" i="51"/>
  <c r="C32" i="51"/>
  <c r="C34" i="51"/>
  <c r="C37" i="51"/>
  <c r="C36" i="51" s="1"/>
  <c r="C42" i="51"/>
  <c r="C44" i="51"/>
  <c r="C47" i="51"/>
  <c r="C46" i="51" s="1"/>
  <c r="C50" i="51"/>
  <c r="C49" i="51" s="1"/>
  <c r="C53" i="51"/>
  <c r="C52" i="51" s="1"/>
  <c r="C55" i="51"/>
  <c r="C57" i="51" l="1"/>
  <c r="N280" i="50"/>
  <c r="M280" i="50"/>
  <c r="L280" i="50"/>
  <c r="K280" i="50"/>
  <c r="J280" i="50"/>
  <c r="I280" i="50"/>
  <c r="N279" i="50"/>
  <c r="M279" i="50"/>
  <c r="L279" i="50"/>
  <c r="K279" i="50"/>
  <c r="J279" i="50"/>
  <c r="I279" i="50"/>
  <c r="N278" i="50"/>
  <c r="M278" i="50"/>
  <c r="L278" i="50"/>
  <c r="K278" i="50"/>
  <c r="J278" i="50"/>
  <c r="I278" i="50"/>
  <c r="N277" i="50"/>
  <c r="M277" i="50"/>
  <c r="L277" i="50"/>
  <c r="K277" i="50"/>
  <c r="J277" i="50"/>
  <c r="I277" i="50"/>
  <c r="N276" i="50"/>
  <c r="M276" i="50"/>
  <c r="L276" i="50"/>
  <c r="K276" i="50"/>
  <c r="J276" i="50"/>
  <c r="I276" i="50"/>
  <c r="N275" i="50"/>
  <c r="N281" i="50" s="1"/>
  <c r="M275" i="50"/>
  <c r="L275" i="50"/>
  <c r="L281" i="50" s="1"/>
  <c r="J275" i="50"/>
  <c r="J281" i="50" s="1"/>
  <c r="I275" i="50"/>
  <c r="N271" i="50"/>
  <c r="M271" i="50"/>
  <c r="L271" i="50"/>
  <c r="K271" i="50"/>
  <c r="J271" i="50"/>
  <c r="I271" i="50"/>
  <c r="N270" i="50"/>
  <c r="M270" i="50"/>
  <c r="L270" i="50"/>
  <c r="K270" i="50"/>
  <c r="J270" i="50"/>
  <c r="I270" i="50"/>
  <c r="N269" i="50"/>
  <c r="M269" i="50"/>
  <c r="L269" i="50"/>
  <c r="K269" i="50"/>
  <c r="J269" i="50"/>
  <c r="I269" i="50"/>
  <c r="N268" i="50"/>
  <c r="M268" i="50"/>
  <c r="L268" i="50"/>
  <c r="K268" i="50"/>
  <c r="J268" i="50"/>
  <c r="I268" i="50"/>
  <c r="N267" i="50"/>
  <c r="M267" i="50"/>
  <c r="L267" i="50"/>
  <c r="K267" i="50"/>
  <c r="J267" i="50"/>
  <c r="I267" i="50"/>
  <c r="N266" i="50"/>
  <c r="M266" i="50"/>
  <c r="L266" i="50"/>
  <c r="K266" i="50"/>
  <c r="J266" i="50"/>
  <c r="I266" i="50"/>
  <c r="O264" i="50"/>
  <c r="N264" i="50"/>
  <c r="M264" i="50"/>
  <c r="L264" i="50"/>
  <c r="K264" i="50"/>
  <c r="J264" i="50"/>
  <c r="I264" i="50"/>
  <c r="R263" i="50"/>
  <c r="Q263" i="50"/>
  <c r="P263" i="50"/>
  <c r="O263" i="50"/>
  <c r="R262" i="50"/>
  <c r="Q262" i="50"/>
  <c r="P262" i="50"/>
  <c r="O262" i="50"/>
  <c r="R261" i="50"/>
  <c r="Q261" i="50"/>
  <c r="P261" i="50"/>
  <c r="O261" i="50"/>
  <c r="R260" i="50"/>
  <c r="Q260" i="50"/>
  <c r="P260" i="50"/>
  <c r="O260" i="50"/>
  <c r="R259" i="50"/>
  <c r="Q259" i="50"/>
  <c r="P259" i="50"/>
  <c r="O259" i="50"/>
  <c r="R258" i="50"/>
  <c r="R264" i="50" s="1"/>
  <c r="Q258" i="50"/>
  <c r="Q264" i="50" s="1"/>
  <c r="P258" i="50"/>
  <c r="P264" i="50" s="1"/>
  <c r="O258" i="50"/>
  <c r="N257" i="50"/>
  <c r="M257" i="50"/>
  <c r="L257" i="50"/>
  <c r="K257" i="50"/>
  <c r="J257" i="50"/>
  <c r="I257" i="50"/>
  <c r="R256" i="50"/>
  <c r="Q256" i="50"/>
  <c r="P256" i="50"/>
  <c r="O256" i="50"/>
  <c r="R255" i="50"/>
  <c r="Q255" i="50"/>
  <c r="P255" i="50"/>
  <c r="O255" i="50"/>
  <c r="R254" i="50"/>
  <c r="Q254" i="50"/>
  <c r="P254" i="50"/>
  <c r="O254" i="50"/>
  <c r="R253" i="50"/>
  <c r="Q253" i="50"/>
  <c r="P253" i="50"/>
  <c r="O253" i="50"/>
  <c r="R252" i="50"/>
  <c r="Q252" i="50"/>
  <c r="P252" i="50"/>
  <c r="O252" i="50"/>
  <c r="R251" i="50"/>
  <c r="R257" i="50" s="1"/>
  <c r="Q251" i="50"/>
  <c r="Q257" i="50" s="1"/>
  <c r="P251" i="50"/>
  <c r="P257" i="50" s="1"/>
  <c r="O251" i="50"/>
  <c r="O257" i="50" s="1"/>
  <c r="R250" i="50"/>
  <c r="N250" i="50"/>
  <c r="M250" i="50"/>
  <c r="L250" i="50"/>
  <c r="K250" i="50"/>
  <c r="J250" i="50"/>
  <c r="I250" i="50"/>
  <c r="R249" i="50"/>
  <c r="Q249" i="50"/>
  <c r="P249" i="50"/>
  <c r="O249" i="50"/>
  <c r="R248" i="50"/>
  <c r="Q248" i="50"/>
  <c r="P248" i="50"/>
  <c r="O248" i="50"/>
  <c r="R247" i="50"/>
  <c r="Q247" i="50"/>
  <c r="P247" i="50"/>
  <c r="O247" i="50"/>
  <c r="R246" i="50"/>
  <c r="Q246" i="50"/>
  <c r="P246" i="50"/>
  <c r="O246" i="50"/>
  <c r="R245" i="50"/>
  <c r="Q245" i="50"/>
  <c r="P245" i="50"/>
  <c r="O245" i="50"/>
  <c r="R244" i="50"/>
  <c r="Q244" i="50"/>
  <c r="Q250" i="50" s="1"/>
  <c r="P244" i="50"/>
  <c r="P250" i="50" s="1"/>
  <c r="O244" i="50"/>
  <c r="O250" i="50" s="1"/>
  <c r="Q243" i="50"/>
  <c r="P243" i="50"/>
  <c r="N243" i="50"/>
  <c r="M243" i="50"/>
  <c r="L243" i="50"/>
  <c r="K243" i="50"/>
  <c r="J243" i="50"/>
  <c r="I243" i="50"/>
  <c r="R242" i="50"/>
  <c r="Q242" i="50"/>
  <c r="P242" i="50"/>
  <c r="O242" i="50"/>
  <c r="R241" i="50"/>
  <c r="Q241" i="50"/>
  <c r="P241" i="50"/>
  <c r="O241" i="50"/>
  <c r="R240" i="50"/>
  <c r="Q240" i="50"/>
  <c r="P240" i="50"/>
  <c r="O240" i="50"/>
  <c r="R239" i="50"/>
  <c r="Q239" i="50"/>
  <c r="P239" i="50"/>
  <c r="O239" i="50"/>
  <c r="R238" i="50"/>
  <c r="R243" i="50" s="1"/>
  <c r="Q238" i="50"/>
  <c r="P238" i="50"/>
  <c r="O238" i="50"/>
  <c r="R237" i="50"/>
  <c r="Q237" i="50"/>
  <c r="P237" i="50"/>
  <c r="O237" i="50"/>
  <c r="O243" i="50" s="1"/>
  <c r="O236" i="50"/>
  <c r="N236" i="50"/>
  <c r="M236" i="50"/>
  <c r="L236" i="50"/>
  <c r="K236" i="50"/>
  <c r="J236" i="50"/>
  <c r="I236" i="50"/>
  <c r="R235" i="50"/>
  <c r="Q235" i="50"/>
  <c r="P235" i="50"/>
  <c r="O235" i="50"/>
  <c r="R234" i="50"/>
  <c r="Q234" i="50"/>
  <c r="P234" i="50"/>
  <c r="O234" i="50"/>
  <c r="R233" i="50"/>
  <c r="Q233" i="50"/>
  <c r="P233" i="50"/>
  <c r="O233" i="50"/>
  <c r="R232" i="50"/>
  <c r="Q232" i="50"/>
  <c r="P232" i="50"/>
  <c r="O232" i="50"/>
  <c r="R231" i="50"/>
  <c r="R236" i="50" s="1"/>
  <c r="Q231" i="50"/>
  <c r="Q236" i="50" s="1"/>
  <c r="P231" i="50"/>
  <c r="P236" i="50" s="1"/>
  <c r="O231" i="50"/>
  <c r="R230" i="50"/>
  <c r="Q230" i="50"/>
  <c r="P230" i="50"/>
  <c r="O230" i="50"/>
  <c r="Q229" i="50"/>
  <c r="N229" i="50"/>
  <c r="M229" i="50"/>
  <c r="L229" i="50"/>
  <c r="K229" i="50"/>
  <c r="J229" i="50"/>
  <c r="I229" i="50"/>
  <c r="R228" i="50"/>
  <c r="Q228" i="50"/>
  <c r="P228" i="50"/>
  <c r="O228" i="50"/>
  <c r="R227" i="50"/>
  <c r="Q227" i="50"/>
  <c r="P227" i="50"/>
  <c r="O227" i="50"/>
  <c r="R226" i="50"/>
  <c r="Q226" i="50"/>
  <c r="P226" i="50"/>
  <c r="O226" i="50"/>
  <c r="R225" i="50"/>
  <c r="Q225" i="50"/>
  <c r="P225" i="50"/>
  <c r="O225" i="50"/>
  <c r="R224" i="50"/>
  <c r="Q224" i="50"/>
  <c r="P224" i="50"/>
  <c r="P229" i="50" s="1"/>
  <c r="O224" i="50"/>
  <c r="O229" i="50" s="1"/>
  <c r="R223" i="50"/>
  <c r="R229" i="50" s="1"/>
  <c r="Q223" i="50"/>
  <c r="P223" i="50"/>
  <c r="O223" i="50"/>
  <c r="O222" i="50"/>
  <c r="N222" i="50"/>
  <c r="M222" i="50"/>
  <c r="L222" i="50"/>
  <c r="K222" i="50"/>
  <c r="J222" i="50"/>
  <c r="I222" i="50"/>
  <c r="R221" i="50"/>
  <c r="Q221" i="50"/>
  <c r="P221" i="50"/>
  <c r="O221" i="50"/>
  <c r="R220" i="50"/>
  <c r="Q220" i="50"/>
  <c r="P220" i="50"/>
  <c r="O220" i="50"/>
  <c r="R219" i="50"/>
  <c r="Q219" i="50"/>
  <c r="P219" i="50"/>
  <c r="O219" i="50"/>
  <c r="R218" i="50"/>
  <c r="Q218" i="50"/>
  <c r="P218" i="50"/>
  <c r="O218" i="50"/>
  <c r="R217" i="50"/>
  <c r="Q217" i="50"/>
  <c r="P217" i="50"/>
  <c r="O217" i="50"/>
  <c r="R216" i="50"/>
  <c r="R222" i="50" s="1"/>
  <c r="Q216" i="50"/>
  <c r="Q222" i="50" s="1"/>
  <c r="P216" i="50"/>
  <c r="P222" i="50" s="1"/>
  <c r="O216" i="50"/>
  <c r="N215" i="50"/>
  <c r="M215" i="50"/>
  <c r="L215" i="50"/>
  <c r="K215" i="50"/>
  <c r="J215" i="50"/>
  <c r="I215" i="50"/>
  <c r="R214" i="50"/>
  <c r="Q214" i="50"/>
  <c r="P214" i="50"/>
  <c r="O214" i="50"/>
  <c r="R213" i="50"/>
  <c r="Q213" i="50"/>
  <c r="P213" i="50"/>
  <c r="O213" i="50"/>
  <c r="R212" i="50"/>
  <c r="Q212" i="50"/>
  <c r="P212" i="50"/>
  <c r="O212" i="50"/>
  <c r="R211" i="50"/>
  <c r="Q211" i="50"/>
  <c r="P211" i="50"/>
  <c r="O211" i="50"/>
  <c r="R210" i="50"/>
  <c r="Q210" i="50"/>
  <c r="P210" i="50"/>
  <c r="O210" i="50"/>
  <c r="R209" i="50"/>
  <c r="R215" i="50" s="1"/>
  <c r="Q209" i="50"/>
  <c r="Q215" i="50" s="1"/>
  <c r="P209" i="50"/>
  <c r="P215" i="50" s="1"/>
  <c r="O209" i="50"/>
  <c r="O215" i="50" s="1"/>
  <c r="R208" i="50"/>
  <c r="N208" i="50"/>
  <c r="M208" i="50"/>
  <c r="L208" i="50"/>
  <c r="K208" i="50"/>
  <c r="J208" i="50"/>
  <c r="I208" i="50"/>
  <c r="R207" i="50"/>
  <c r="Q207" i="50"/>
  <c r="P207" i="50"/>
  <c r="O207" i="50"/>
  <c r="R206" i="50"/>
  <c r="Q206" i="50"/>
  <c r="P206" i="50"/>
  <c r="O206" i="50"/>
  <c r="R205" i="50"/>
  <c r="Q205" i="50"/>
  <c r="P205" i="50"/>
  <c r="O205" i="50"/>
  <c r="R204" i="50"/>
  <c r="Q204" i="50"/>
  <c r="P204" i="50"/>
  <c r="O204" i="50"/>
  <c r="R203" i="50"/>
  <c r="Q203" i="50"/>
  <c r="P203" i="50"/>
  <c r="O203" i="50"/>
  <c r="R202" i="50"/>
  <c r="Q202" i="50"/>
  <c r="Q208" i="50" s="1"/>
  <c r="P202" i="50"/>
  <c r="P208" i="50" s="1"/>
  <c r="O202" i="50"/>
  <c r="O208" i="50" s="1"/>
  <c r="Q201" i="50"/>
  <c r="P201" i="50"/>
  <c r="N201" i="50"/>
  <c r="M201" i="50"/>
  <c r="L201" i="50"/>
  <c r="K201" i="50"/>
  <c r="J201" i="50"/>
  <c r="I201" i="50"/>
  <c r="R200" i="50"/>
  <c r="Q200" i="50"/>
  <c r="P200" i="50"/>
  <c r="O200" i="50"/>
  <c r="R199" i="50"/>
  <c r="Q199" i="50"/>
  <c r="P199" i="50"/>
  <c r="O199" i="50"/>
  <c r="R198" i="50"/>
  <c r="Q198" i="50"/>
  <c r="P198" i="50"/>
  <c r="O198" i="50"/>
  <c r="R197" i="50"/>
  <c r="Q197" i="50"/>
  <c r="P197" i="50"/>
  <c r="O197" i="50"/>
  <c r="R196" i="50"/>
  <c r="R201" i="50" s="1"/>
  <c r="Q196" i="50"/>
  <c r="P196" i="50"/>
  <c r="O196" i="50"/>
  <c r="R195" i="50"/>
  <c r="Q195" i="50"/>
  <c r="P195" i="50"/>
  <c r="O195" i="50"/>
  <c r="O201" i="50" s="1"/>
  <c r="O194" i="50"/>
  <c r="N194" i="50"/>
  <c r="M194" i="50"/>
  <c r="L194" i="50"/>
  <c r="K194" i="50"/>
  <c r="J194" i="50"/>
  <c r="I194" i="50"/>
  <c r="R193" i="50"/>
  <c r="Q193" i="50"/>
  <c r="P193" i="50"/>
  <c r="O193" i="50"/>
  <c r="R192" i="50"/>
  <c r="Q192" i="50"/>
  <c r="P192" i="50"/>
  <c r="O192" i="50"/>
  <c r="R191" i="50"/>
  <c r="Q191" i="50"/>
  <c r="P191" i="50"/>
  <c r="O191" i="50"/>
  <c r="R190" i="50"/>
  <c r="Q190" i="50"/>
  <c r="P190" i="50"/>
  <c r="O190" i="50"/>
  <c r="R189" i="50"/>
  <c r="R194" i="50" s="1"/>
  <c r="Q189" i="50"/>
  <c r="Q194" i="50" s="1"/>
  <c r="P189" i="50"/>
  <c r="P194" i="50" s="1"/>
  <c r="O189" i="50"/>
  <c r="R188" i="50"/>
  <c r="Q188" i="50"/>
  <c r="P188" i="50"/>
  <c r="O188" i="50"/>
  <c r="Q187" i="50"/>
  <c r="N187" i="50"/>
  <c r="N265" i="50" s="1"/>
  <c r="M187" i="50"/>
  <c r="L187" i="50"/>
  <c r="L265" i="50" s="1"/>
  <c r="K187" i="50"/>
  <c r="J187" i="50"/>
  <c r="I187" i="50"/>
  <c r="R186" i="50"/>
  <c r="Q186" i="50"/>
  <c r="P186" i="50"/>
  <c r="O186" i="50"/>
  <c r="R185" i="50"/>
  <c r="Q185" i="50"/>
  <c r="P185" i="50"/>
  <c r="O185" i="50"/>
  <c r="R184" i="50"/>
  <c r="Q184" i="50"/>
  <c r="P184" i="50"/>
  <c r="O184" i="50"/>
  <c r="R183" i="50"/>
  <c r="Q183" i="50"/>
  <c r="P183" i="50"/>
  <c r="O183" i="50"/>
  <c r="R182" i="50"/>
  <c r="Q182" i="50"/>
  <c r="P182" i="50"/>
  <c r="P187" i="50" s="1"/>
  <c r="O182" i="50"/>
  <c r="O187" i="50" s="1"/>
  <c r="R181" i="50"/>
  <c r="R187" i="50" s="1"/>
  <c r="Q181" i="50"/>
  <c r="P181" i="50"/>
  <c r="O181" i="50"/>
  <c r="O180" i="50"/>
  <c r="N180" i="50"/>
  <c r="M180" i="50"/>
  <c r="L180" i="50"/>
  <c r="K180" i="50"/>
  <c r="J180" i="50"/>
  <c r="I180" i="50"/>
  <c r="R179" i="50"/>
  <c r="Q179" i="50"/>
  <c r="P179" i="50"/>
  <c r="O179" i="50"/>
  <c r="R178" i="50"/>
  <c r="Q178" i="50"/>
  <c r="P178" i="50"/>
  <c r="O178" i="50"/>
  <c r="R177" i="50"/>
  <c r="Q177" i="50"/>
  <c r="P177" i="50"/>
  <c r="O177" i="50"/>
  <c r="R176" i="50"/>
  <c r="Q176" i="50"/>
  <c r="P176" i="50"/>
  <c r="O176" i="50"/>
  <c r="R175" i="50"/>
  <c r="Q175" i="50"/>
  <c r="P175" i="50"/>
  <c r="O175" i="50"/>
  <c r="R174" i="50"/>
  <c r="R180" i="50" s="1"/>
  <c r="Q174" i="50"/>
  <c r="Q180" i="50" s="1"/>
  <c r="P174" i="50"/>
  <c r="P180" i="50" s="1"/>
  <c r="O174" i="50"/>
  <c r="N173" i="50"/>
  <c r="M173" i="50"/>
  <c r="L173" i="50"/>
  <c r="K173" i="50"/>
  <c r="J173" i="50"/>
  <c r="I173" i="50"/>
  <c r="R172" i="50"/>
  <c r="Q172" i="50"/>
  <c r="P172" i="50"/>
  <c r="O172" i="50"/>
  <c r="R171" i="50"/>
  <c r="Q171" i="50"/>
  <c r="Q270" i="50" s="1"/>
  <c r="P171" i="50"/>
  <c r="P270" i="50" s="1"/>
  <c r="O171" i="50"/>
  <c r="R170" i="50"/>
  <c r="Q170" i="50"/>
  <c r="P170" i="50"/>
  <c r="O170" i="50"/>
  <c r="R169" i="50"/>
  <c r="R268" i="50" s="1"/>
  <c r="Q169" i="50"/>
  <c r="P169" i="50"/>
  <c r="O169" i="50"/>
  <c r="R168" i="50"/>
  <c r="Q168" i="50"/>
  <c r="P168" i="50"/>
  <c r="O168" i="50"/>
  <c r="R167" i="50"/>
  <c r="R173" i="50" s="1"/>
  <c r="Q167" i="50"/>
  <c r="Q173" i="50" s="1"/>
  <c r="P167" i="50"/>
  <c r="P266" i="50" s="1"/>
  <c r="O167" i="50"/>
  <c r="O173" i="50" s="1"/>
  <c r="R166" i="50"/>
  <c r="N166" i="50"/>
  <c r="M166" i="50"/>
  <c r="L166" i="50"/>
  <c r="K166" i="50"/>
  <c r="J166" i="50"/>
  <c r="I166" i="50"/>
  <c r="R165" i="50"/>
  <c r="R271" i="50" s="1"/>
  <c r="Q165" i="50"/>
  <c r="Q271" i="50" s="1"/>
  <c r="P165" i="50"/>
  <c r="O165" i="50"/>
  <c r="R164" i="50"/>
  <c r="Q164" i="50"/>
  <c r="P164" i="50"/>
  <c r="O164" i="50"/>
  <c r="R163" i="50"/>
  <c r="R269" i="50" s="1"/>
  <c r="Q163" i="50"/>
  <c r="P163" i="50"/>
  <c r="O163" i="50"/>
  <c r="R162" i="50"/>
  <c r="Q162" i="50"/>
  <c r="P162" i="50"/>
  <c r="O162" i="50"/>
  <c r="R161" i="50"/>
  <c r="Q161" i="50"/>
  <c r="P161" i="50"/>
  <c r="O161" i="50"/>
  <c r="R160" i="50"/>
  <c r="R266" i="50" s="1"/>
  <c r="Q160" i="50"/>
  <c r="P160" i="50"/>
  <c r="P166" i="50" s="1"/>
  <c r="O160" i="50"/>
  <c r="O166" i="50" s="1"/>
  <c r="Q159" i="50"/>
  <c r="P159" i="50"/>
  <c r="N159" i="50"/>
  <c r="M159" i="50"/>
  <c r="L159" i="50"/>
  <c r="K159" i="50"/>
  <c r="K265" i="50" s="1"/>
  <c r="J159" i="50"/>
  <c r="J265" i="50" s="1"/>
  <c r="I159" i="50"/>
  <c r="I265" i="50" s="1"/>
  <c r="R158" i="50"/>
  <c r="Q158" i="50"/>
  <c r="P158" i="50"/>
  <c r="P271" i="50" s="1"/>
  <c r="O158" i="50"/>
  <c r="O271" i="50" s="1"/>
  <c r="R157" i="50"/>
  <c r="R270" i="50" s="1"/>
  <c r="Q157" i="50"/>
  <c r="P157" i="50"/>
  <c r="O157" i="50"/>
  <c r="R156" i="50"/>
  <c r="Q156" i="50"/>
  <c r="Q269" i="50" s="1"/>
  <c r="P156" i="50"/>
  <c r="P269" i="50" s="1"/>
  <c r="O156" i="50"/>
  <c r="O269" i="50" s="1"/>
  <c r="R155" i="50"/>
  <c r="Q155" i="50"/>
  <c r="Q268" i="50" s="1"/>
  <c r="P155" i="50"/>
  <c r="P268" i="50" s="1"/>
  <c r="O155" i="50"/>
  <c r="O268" i="50" s="1"/>
  <c r="R154" i="50"/>
  <c r="R267" i="50" s="1"/>
  <c r="Q154" i="50"/>
  <c r="P154" i="50"/>
  <c r="O154" i="50"/>
  <c r="R153" i="50"/>
  <c r="Q153" i="50"/>
  <c r="P153" i="50"/>
  <c r="O153" i="50"/>
  <c r="N151" i="50"/>
  <c r="M151" i="50"/>
  <c r="L151" i="50"/>
  <c r="K151" i="50"/>
  <c r="J151" i="50"/>
  <c r="I151" i="50"/>
  <c r="N150" i="50"/>
  <c r="M150" i="50"/>
  <c r="L150" i="50"/>
  <c r="K150" i="50"/>
  <c r="J150" i="50"/>
  <c r="I150" i="50"/>
  <c r="N149" i="50"/>
  <c r="M149" i="50"/>
  <c r="L149" i="50"/>
  <c r="K149" i="50"/>
  <c r="J149" i="50"/>
  <c r="I149" i="50"/>
  <c r="N148" i="50"/>
  <c r="M148" i="50"/>
  <c r="L148" i="50"/>
  <c r="K148" i="50"/>
  <c r="J148" i="50"/>
  <c r="I148" i="50"/>
  <c r="N147" i="50"/>
  <c r="M147" i="50"/>
  <c r="L147" i="50"/>
  <c r="K147" i="50"/>
  <c r="J147" i="50"/>
  <c r="I147" i="50"/>
  <c r="N146" i="50"/>
  <c r="M146" i="50"/>
  <c r="L146" i="50"/>
  <c r="K146" i="50"/>
  <c r="J146" i="50"/>
  <c r="I146" i="50"/>
  <c r="Q144" i="50"/>
  <c r="N144" i="50"/>
  <c r="M144" i="50"/>
  <c r="L144" i="50"/>
  <c r="K144" i="50"/>
  <c r="J144" i="50"/>
  <c r="I144" i="50"/>
  <c r="R143" i="50"/>
  <c r="Q143" i="50"/>
  <c r="P143" i="50"/>
  <c r="O143" i="50"/>
  <c r="R142" i="50"/>
  <c r="Q142" i="50"/>
  <c r="P142" i="50"/>
  <c r="O142" i="50"/>
  <c r="R141" i="50"/>
  <c r="Q141" i="50"/>
  <c r="P141" i="50"/>
  <c r="O141" i="50"/>
  <c r="R140" i="50"/>
  <c r="Q140" i="50"/>
  <c r="P140" i="50"/>
  <c r="O140" i="50"/>
  <c r="R139" i="50"/>
  <c r="Q139" i="50"/>
  <c r="P139" i="50"/>
  <c r="P144" i="50" s="1"/>
  <c r="O139" i="50"/>
  <c r="O144" i="50" s="1"/>
  <c r="R138" i="50"/>
  <c r="R144" i="50" s="1"/>
  <c r="Q138" i="50"/>
  <c r="P138" i="50"/>
  <c r="O138" i="50"/>
  <c r="O137" i="50"/>
  <c r="N137" i="50"/>
  <c r="M137" i="50"/>
  <c r="L137" i="50"/>
  <c r="K137" i="50"/>
  <c r="J137" i="50"/>
  <c r="I137" i="50"/>
  <c r="R136" i="50"/>
  <c r="Q136" i="50"/>
  <c r="P136" i="50"/>
  <c r="O136" i="50"/>
  <c r="R135" i="50"/>
  <c r="Q135" i="50"/>
  <c r="P135" i="50"/>
  <c r="O135" i="50"/>
  <c r="R134" i="50"/>
  <c r="Q134" i="50"/>
  <c r="P134" i="50"/>
  <c r="O134" i="50"/>
  <c r="R133" i="50"/>
  <c r="Q133" i="50"/>
  <c r="P133" i="50"/>
  <c r="O133" i="50"/>
  <c r="R132" i="50"/>
  <c r="Q132" i="50"/>
  <c r="P132" i="50"/>
  <c r="O132" i="50"/>
  <c r="R131" i="50"/>
  <c r="R137" i="50" s="1"/>
  <c r="Q131" i="50"/>
  <c r="Q137" i="50" s="1"/>
  <c r="P131" i="50"/>
  <c r="P137" i="50" s="1"/>
  <c r="O131" i="50"/>
  <c r="N130" i="50"/>
  <c r="M130" i="50"/>
  <c r="L130" i="50"/>
  <c r="K130" i="50"/>
  <c r="J130" i="50"/>
  <c r="I130" i="50"/>
  <c r="R129" i="50"/>
  <c r="Q129" i="50"/>
  <c r="P129" i="50"/>
  <c r="O129" i="50"/>
  <c r="R128" i="50"/>
  <c r="Q128" i="50"/>
  <c r="P128" i="50"/>
  <c r="O128" i="50"/>
  <c r="R127" i="50"/>
  <c r="Q127" i="50"/>
  <c r="P127" i="50"/>
  <c r="O127" i="50"/>
  <c r="R126" i="50"/>
  <c r="Q126" i="50"/>
  <c r="P126" i="50"/>
  <c r="O126" i="50"/>
  <c r="R125" i="50"/>
  <c r="Q125" i="50"/>
  <c r="P125" i="50"/>
  <c r="O125" i="50"/>
  <c r="R124" i="50"/>
  <c r="R130" i="50" s="1"/>
  <c r="Q124" i="50"/>
  <c r="Q130" i="50" s="1"/>
  <c r="P124" i="50"/>
  <c r="P130" i="50" s="1"/>
  <c r="O124" i="50"/>
  <c r="O130" i="50" s="1"/>
  <c r="R123" i="50"/>
  <c r="N123" i="50"/>
  <c r="M123" i="50"/>
  <c r="L123" i="50"/>
  <c r="K123" i="50"/>
  <c r="J123" i="50"/>
  <c r="I123" i="50"/>
  <c r="R122" i="50"/>
  <c r="Q122" i="50"/>
  <c r="P122" i="50"/>
  <c r="O122" i="50"/>
  <c r="R121" i="50"/>
  <c r="Q121" i="50"/>
  <c r="P121" i="50"/>
  <c r="O121" i="50"/>
  <c r="R120" i="50"/>
  <c r="Q120" i="50"/>
  <c r="P120" i="50"/>
  <c r="O120" i="50"/>
  <c r="R119" i="50"/>
  <c r="Q119" i="50"/>
  <c r="P119" i="50"/>
  <c r="O119" i="50"/>
  <c r="R118" i="50"/>
  <c r="Q118" i="50"/>
  <c r="P118" i="50"/>
  <c r="O118" i="50"/>
  <c r="R117" i="50"/>
  <c r="Q117" i="50"/>
  <c r="Q123" i="50" s="1"/>
  <c r="P117" i="50"/>
  <c r="P123" i="50" s="1"/>
  <c r="O117" i="50"/>
  <c r="O123" i="50" s="1"/>
  <c r="Q116" i="50"/>
  <c r="P116" i="50"/>
  <c r="N116" i="50"/>
  <c r="M116" i="50"/>
  <c r="L116" i="50"/>
  <c r="K116" i="50"/>
  <c r="J116" i="50"/>
  <c r="I116" i="50"/>
  <c r="R115" i="50"/>
  <c r="Q115" i="50"/>
  <c r="P115" i="50"/>
  <c r="O115" i="50"/>
  <c r="R114" i="50"/>
  <c r="Q114" i="50"/>
  <c r="P114" i="50"/>
  <c r="O114" i="50"/>
  <c r="R113" i="50"/>
  <c r="Q113" i="50"/>
  <c r="P113" i="50"/>
  <c r="O113" i="50"/>
  <c r="R112" i="50"/>
  <c r="Q112" i="50"/>
  <c r="P112" i="50"/>
  <c r="O112" i="50"/>
  <c r="R111" i="50"/>
  <c r="R116" i="50" s="1"/>
  <c r="Q111" i="50"/>
  <c r="P111" i="50"/>
  <c r="O111" i="50"/>
  <c r="R110" i="50"/>
  <c r="Q110" i="50"/>
  <c r="P110" i="50"/>
  <c r="O110" i="50"/>
  <c r="O116" i="50" s="1"/>
  <c r="O109" i="50"/>
  <c r="N109" i="50"/>
  <c r="M109" i="50"/>
  <c r="L109" i="50"/>
  <c r="K109" i="50"/>
  <c r="J109" i="50"/>
  <c r="I109" i="50"/>
  <c r="R108" i="50"/>
  <c r="Q108" i="50"/>
  <c r="P108" i="50"/>
  <c r="O108" i="50"/>
  <c r="R107" i="50"/>
  <c r="Q107" i="50"/>
  <c r="P107" i="50"/>
  <c r="O107" i="50"/>
  <c r="R106" i="50"/>
  <c r="Q106" i="50"/>
  <c r="P106" i="50"/>
  <c r="O106" i="50"/>
  <c r="R105" i="50"/>
  <c r="Q105" i="50"/>
  <c r="P105" i="50"/>
  <c r="O105" i="50"/>
  <c r="R104" i="50"/>
  <c r="R109" i="50" s="1"/>
  <c r="Q104" i="50"/>
  <c r="Q109" i="50" s="1"/>
  <c r="P104" i="50"/>
  <c r="P109" i="50" s="1"/>
  <c r="O104" i="50"/>
  <c r="R103" i="50"/>
  <c r="Q103" i="50"/>
  <c r="P103" i="50"/>
  <c r="O103" i="50"/>
  <c r="Q102" i="50"/>
  <c r="N102" i="50"/>
  <c r="M102" i="50"/>
  <c r="L102" i="50"/>
  <c r="K102" i="50"/>
  <c r="J102" i="50"/>
  <c r="I102" i="50"/>
  <c r="R101" i="50"/>
  <c r="Q101" i="50"/>
  <c r="P101" i="50"/>
  <c r="O101" i="50"/>
  <c r="R100" i="50"/>
  <c r="Q100" i="50"/>
  <c r="P100" i="50"/>
  <c r="O100" i="50"/>
  <c r="R99" i="50"/>
  <c r="Q99" i="50"/>
  <c r="P99" i="50"/>
  <c r="O99" i="50"/>
  <c r="R98" i="50"/>
  <c r="Q98" i="50"/>
  <c r="P98" i="50"/>
  <c r="O98" i="50"/>
  <c r="R97" i="50"/>
  <c r="Q97" i="50"/>
  <c r="P97" i="50"/>
  <c r="P102" i="50" s="1"/>
  <c r="O97" i="50"/>
  <c r="O102" i="50" s="1"/>
  <c r="R96" i="50"/>
  <c r="R102" i="50" s="1"/>
  <c r="Q96" i="50"/>
  <c r="P96" i="50"/>
  <c r="O96" i="50"/>
  <c r="O95" i="50"/>
  <c r="N95" i="50"/>
  <c r="M95" i="50"/>
  <c r="L95" i="50"/>
  <c r="K95" i="50"/>
  <c r="J95" i="50"/>
  <c r="I95" i="50"/>
  <c r="R94" i="50"/>
  <c r="Q94" i="50"/>
  <c r="P94" i="50"/>
  <c r="O94" i="50"/>
  <c r="R93" i="50"/>
  <c r="Q93" i="50"/>
  <c r="P93" i="50"/>
  <c r="O93" i="50"/>
  <c r="R92" i="50"/>
  <c r="Q92" i="50"/>
  <c r="P92" i="50"/>
  <c r="O92" i="50"/>
  <c r="R91" i="50"/>
  <c r="Q91" i="50"/>
  <c r="P91" i="50"/>
  <c r="O91" i="50"/>
  <c r="R90" i="50"/>
  <c r="Q90" i="50"/>
  <c r="P90" i="50"/>
  <c r="O90" i="50"/>
  <c r="R89" i="50"/>
  <c r="R146" i="50" s="1"/>
  <c r="Q89" i="50"/>
  <c r="Q146" i="50" s="1"/>
  <c r="P89" i="50"/>
  <c r="P95" i="50" s="1"/>
  <c r="O89" i="50"/>
  <c r="N88" i="50"/>
  <c r="M88" i="50"/>
  <c r="L88" i="50"/>
  <c r="K88" i="50"/>
  <c r="J88" i="50"/>
  <c r="I88" i="50"/>
  <c r="R87" i="50"/>
  <c r="Q87" i="50"/>
  <c r="P87" i="50"/>
  <c r="O87" i="50"/>
  <c r="R86" i="50"/>
  <c r="Q86" i="50"/>
  <c r="P86" i="50"/>
  <c r="O86" i="50"/>
  <c r="O150" i="50" s="1"/>
  <c r="R85" i="50"/>
  <c r="Q85" i="50"/>
  <c r="P85" i="50"/>
  <c r="O85" i="50"/>
  <c r="R84" i="50"/>
  <c r="R277" i="50" s="1"/>
  <c r="Q84" i="50"/>
  <c r="P84" i="50"/>
  <c r="O84" i="50"/>
  <c r="R83" i="50"/>
  <c r="Q83" i="50"/>
  <c r="P83" i="50"/>
  <c r="O83" i="50"/>
  <c r="R82" i="50"/>
  <c r="R88" i="50" s="1"/>
  <c r="Q82" i="50"/>
  <c r="Q88" i="50" s="1"/>
  <c r="P82" i="50"/>
  <c r="P88" i="50" s="1"/>
  <c r="O82" i="50"/>
  <c r="O88" i="50" s="1"/>
  <c r="R81" i="50"/>
  <c r="N81" i="50"/>
  <c r="M81" i="50"/>
  <c r="L81" i="50"/>
  <c r="K81" i="50"/>
  <c r="J81" i="50"/>
  <c r="I81" i="50"/>
  <c r="R80" i="50"/>
  <c r="Q80" i="50"/>
  <c r="P80" i="50"/>
  <c r="O80" i="50"/>
  <c r="R79" i="50"/>
  <c r="Q79" i="50"/>
  <c r="P79" i="50"/>
  <c r="O79" i="50"/>
  <c r="R78" i="50"/>
  <c r="Q78" i="50"/>
  <c r="P78" i="50"/>
  <c r="O78" i="50"/>
  <c r="R77" i="50"/>
  <c r="Q77" i="50"/>
  <c r="P77" i="50"/>
  <c r="O77" i="50"/>
  <c r="R76" i="50"/>
  <c r="Q76" i="50"/>
  <c r="P76" i="50"/>
  <c r="O76" i="50"/>
  <c r="R75" i="50"/>
  <c r="Q75" i="50"/>
  <c r="Q81" i="50" s="1"/>
  <c r="P75" i="50"/>
  <c r="P81" i="50" s="1"/>
  <c r="O75" i="50"/>
  <c r="O81" i="50" s="1"/>
  <c r="Q74" i="50"/>
  <c r="P74" i="50"/>
  <c r="N74" i="50"/>
  <c r="M74" i="50"/>
  <c r="L74" i="50"/>
  <c r="K74" i="50"/>
  <c r="J74" i="50"/>
  <c r="I74" i="50"/>
  <c r="R73" i="50"/>
  <c r="Q73" i="50"/>
  <c r="P73" i="50"/>
  <c r="P151" i="50" s="1"/>
  <c r="O73" i="50"/>
  <c r="O151" i="50" s="1"/>
  <c r="R72" i="50"/>
  <c r="Q72" i="50"/>
  <c r="P72" i="50"/>
  <c r="O72" i="50"/>
  <c r="R71" i="50"/>
  <c r="Q71" i="50"/>
  <c r="P71" i="50"/>
  <c r="P149" i="50" s="1"/>
  <c r="O71" i="50"/>
  <c r="O149" i="50" s="1"/>
  <c r="R70" i="50"/>
  <c r="Q70" i="50"/>
  <c r="P70" i="50"/>
  <c r="O70" i="50"/>
  <c r="R69" i="50"/>
  <c r="R74" i="50" s="1"/>
  <c r="Q69" i="50"/>
  <c r="P69" i="50"/>
  <c r="O69" i="50"/>
  <c r="R68" i="50"/>
  <c r="Q68" i="50"/>
  <c r="P68" i="50"/>
  <c r="O68" i="50"/>
  <c r="O74" i="50" s="1"/>
  <c r="O67" i="50"/>
  <c r="N67" i="50"/>
  <c r="N145" i="50" s="1"/>
  <c r="M67" i="50"/>
  <c r="M145" i="50" s="1"/>
  <c r="L67" i="50"/>
  <c r="L145" i="50" s="1"/>
  <c r="K67" i="50"/>
  <c r="K145" i="50" s="1"/>
  <c r="J67" i="50"/>
  <c r="J145" i="50" s="1"/>
  <c r="I67" i="50"/>
  <c r="I145" i="50" s="1"/>
  <c r="R66" i="50"/>
  <c r="R151" i="50" s="1"/>
  <c r="Q66" i="50"/>
  <c r="Q151" i="50" s="1"/>
  <c r="P66" i="50"/>
  <c r="O66" i="50"/>
  <c r="R65" i="50"/>
  <c r="R150" i="50" s="1"/>
  <c r="Q65" i="50"/>
  <c r="Q150" i="50" s="1"/>
  <c r="P65" i="50"/>
  <c r="P150" i="50" s="1"/>
  <c r="O65" i="50"/>
  <c r="R64" i="50"/>
  <c r="Q64" i="50"/>
  <c r="P64" i="50"/>
  <c r="O64" i="50"/>
  <c r="R63" i="50"/>
  <c r="Q63" i="50"/>
  <c r="P63" i="50"/>
  <c r="O63" i="50"/>
  <c r="O148" i="50" s="1"/>
  <c r="R62" i="50"/>
  <c r="R67" i="50" s="1"/>
  <c r="Q62" i="50"/>
  <c r="Q67" i="50" s="1"/>
  <c r="P62" i="50"/>
  <c r="P276" i="50" s="1"/>
  <c r="O62" i="50"/>
  <c r="R61" i="50"/>
  <c r="Q61" i="50"/>
  <c r="P61" i="50"/>
  <c r="O61" i="50"/>
  <c r="R60" i="50"/>
  <c r="R149" i="50" s="1"/>
  <c r="Q60" i="50"/>
  <c r="Q149" i="50" s="1"/>
  <c r="P60" i="50"/>
  <c r="O60" i="50"/>
  <c r="R59" i="50"/>
  <c r="R148" i="50" s="1"/>
  <c r="Q59" i="50"/>
  <c r="Q148" i="50" s="1"/>
  <c r="P59" i="50"/>
  <c r="P148" i="50" s="1"/>
  <c r="O59" i="50"/>
  <c r="R58" i="50"/>
  <c r="Q58" i="50"/>
  <c r="P58" i="50"/>
  <c r="O58" i="50"/>
  <c r="O147" i="50" s="1"/>
  <c r="R57" i="50"/>
  <c r="Q57" i="50"/>
  <c r="P57" i="50"/>
  <c r="O57" i="50"/>
  <c r="O146" i="50" s="1"/>
  <c r="R55" i="50"/>
  <c r="Q55" i="50"/>
  <c r="P55" i="50"/>
  <c r="N55" i="50"/>
  <c r="M55" i="50"/>
  <c r="L55" i="50"/>
  <c r="K55" i="50"/>
  <c r="J55" i="50"/>
  <c r="N54" i="50"/>
  <c r="M54" i="50"/>
  <c r="L54" i="50"/>
  <c r="K54" i="50"/>
  <c r="J54" i="50"/>
  <c r="I54" i="50"/>
  <c r="N53" i="50"/>
  <c r="M53" i="50"/>
  <c r="L53" i="50"/>
  <c r="K53" i="50"/>
  <c r="J53" i="50"/>
  <c r="I53" i="50"/>
  <c r="N52" i="50"/>
  <c r="M52" i="50"/>
  <c r="L52" i="50"/>
  <c r="K52" i="50"/>
  <c r="J52" i="50"/>
  <c r="I52" i="50"/>
  <c r="N51" i="50"/>
  <c r="M51" i="50"/>
  <c r="L51" i="50"/>
  <c r="K51" i="50"/>
  <c r="J51" i="50"/>
  <c r="I51" i="50"/>
  <c r="N50" i="50"/>
  <c r="M50" i="50"/>
  <c r="L50" i="50"/>
  <c r="K50" i="50"/>
  <c r="J50" i="50"/>
  <c r="I50" i="50"/>
  <c r="R48" i="50"/>
  <c r="N48" i="50"/>
  <c r="M48" i="50"/>
  <c r="L48" i="50"/>
  <c r="K48" i="50"/>
  <c r="J48" i="50"/>
  <c r="I48" i="50"/>
  <c r="R47" i="50"/>
  <c r="Q47" i="50"/>
  <c r="P47" i="50"/>
  <c r="O47" i="50"/>
  <c r="R46" i="50"/>
  <c r="Q46" i="50"/>
  <c r="P46" i="50"/>
  <c r="O46" i="50"/>
  <c r="R45" i="50"/>
  <c r="Q45" i="50"/>
  <c r="P45" i="50"/>
  <c r="O45" i="50"/>
  <c r="R44" i="50"/>
  <c r="Q44" i="50"/>
  <c r="P44" i="50"/>
  <c r="O44" i="50"/>
  <c r="R43" i="50"/>
  <c r="Q43" i="50"/>
  <c r="Q48" i="50" s="1"/>
  <c r="P43" i="50"/>
  <c r="P48" i="50" s="1"/>
  <c r="O43" i="50"/>
  <c r="O48" i="50" s="1"/>
  <c r="R42" i="50"/>
  <c r="Q42" i="50"/>
  <c r="P42" i="50"/>
  <c r="O42" i="50"/>
  <c r="P41" i="50"/>
  <c r="N41" i="50"/>
  <c r="M41" i="50"/>
  <c r="L41" i="50"/>
  <c r="K41" i="50"/>
  <c r="J41" i="50"/>
  <c r="I41" i="50"/>
  <c r="R40" i="50"/>
  <c r="Q40" i="50"/>
  <c r="P40" i="50"/>
  <c r="O40" i="50"/>
  <c r="O55" i="50" s="1"/>
  <c r="R39" i="50"/>
  <c r="R54" i="50" s="1"/>
  <c r="Q39" i="50"/>
  <c r="P39" i="50"/>
  <c r="O39" i="50"/>
  <c r="R38" i="50"/>
  <c r="Q38" i="50"/>
  <c r="P38" i="50"/>
  <c r="O38" i="50"/>
  <c r="R37" i="50"/>
  <c r="Q37" i="50"/>
  <c r="P37" i="50"/>
  <c r="P52" i="50" s="1"/>
  <c r="O37" i="50"/>
  <c r="O52" i="50" s="1"/>
  <c r="R36" i="50"/>
  <c r="Q36" i="50"/>
  <c r="P36" i="50"/>
  <c r="O36" i="50"/>
  <c r="O41" i="50" s="1"/>
  <c r="R35" i="50"/>
  <c r="R41" i="50" s="1"/>
  <c r="Q35" i="50"/>
  <c r="Q41" i="50" s="1"/>
  <c r="P35" i="50"/>
  <c r="O35" i="50"/>
  <c r="N34" i="50"/>
  <c r="N49" i="50" s="1"/>
  <c r="M34" i="50"/>
  <c r="M49" i="50" s="1"/>
  <c r="L34" i="50"/>
  <c r="L49" i="50" s="1"/>
  <c r="K34" i="50"/>
  <c r="K49" i="50" s="1"/>
  <c r="J34" i="50"/>
  <c r="J49" i="50" s="1"/>
  <c r="I34" i="50"/>
  <c r="I49" i="50" s="1"/>
  <c r="R33" i="50"/>
  <c r="Q33" i="50"/>
  <c r="P33" i="50"/>
  <c r="O33" i="50"/>
  <c r="R32" i="50"/>
  <c r="Q32" i="50"/>
  <c r="Q54" i="50" s="1"/>
  <c r="P32" i="50"/>
  <c r="P54" i="50" s="1"/>
  <c r="O32" i="50"/>
  <c r="R31" i="50"/>
  <c r="R53" i="50" s="1"/>
  <c r="Q31" i="50"/>
  <c r="Q53" i="50" s="1"/>
  <c r="P31" i="50"/>
  <c r="P53" i="50" s="1"/>
  <c r="O31" i="50"/>
  <c r="O53" i="50" s="1"/>
  <c r="R30" i="50"/>
  <c r="R52" i="50" s="1"/>
  <c r="Q30" i="50"/>
  <c r="Q52" i="50" s="1"/>
  <c r="P30" i="50"/>
  <c r="O30" i="50"/>
  <c r="R29" i="50"/>
  <c r="R51" i="50" s="1"/>
  <c r="Q29" i="50"/>
  <c r="Q51" i="50" s="1"/>
  <c r="P29" i="50"/>
  <c r="P51" i="50" s="1"/>
  <c r="O29" i="50"/>
  <c r="O51" i="50" s="1"/>
  <c r="R28" i="50"/>
  <c r="R34" i="50" s="1"/>
  <c r="Q28" i="50"/>
  <c r="Q34" i="50" s="1"/>
  <c r="P28" i="50"/>
  <c r="P50" i="50" s="1"/>
  <c r="O28" i="50"/>
  <c r="O34" i="50" s="1"/>
  <c r="N26" i="50"/>
  <c r="M26" i="50"/>
  <c r="L26" i="50"/>
  <c r="K26" i="50"/>
  <c r="J26" i="50"/>
  <c r="I26" i="50"/>
  <c r="N25" i="50"/>
  <c r="M25" i="50"/>
  <c r="L25" i="50"/>
  <c r="K25" i="50"/>
  <c r="J25" i="50"/>
  <c r="I25" i="50"/>
  <c r="R24" i="50"/>
  <c r="Q24" i="50"/>
  <c r="P24" i="50"/>
  <c r="O24" i="50"/>
  <c r="N24" i="50"/>
  <c r="M24" i="50"/>
  <c r="L24" i="50"/>
  <c r="K24" i="50"/>
  <c r="J24" i="50"/>
  <c r="I24" i="50"/>
  <c r="N23" i="50"/>
  <c r="M23" i="50"/>
  <c r="L23" i="50"/>
  <c r="K23" i="50"/>
  <c r="J23" i="50"/>
  <c r="I23" i="50"/>
  <c r="P22" i="50"/>
  <c r="O22" i="50"/>
  <c r="N22" i="50"/>
  <c r="M22" i="50"/>
  <c r="L22" i="50"/>
  <c r="K22" i="50"/>
  <c r="J22" i="50"/>
  <c r="I22" i="50"/>
  <c r="N21" i="50"/>
  <c r="M21" i="50"/>
  <c r="L21" i="50"/>
  <c r="K21" i="50"/>
  <c r="J21" i="50"/>
  <c r="I21" i="50"/>
  <c r="N20" i="50"/>
  <c r="M20" i="50"/>
  <c r="L20" i="50"/>
  <c r="I20" i="50"/>
  <c r="R19" i="50"/>
  <c r="Q19" i="50"/>
  <c r="N19" i="50"/>
  <c r="M19" i="50"/>
  <c r="L19" i="50"/>
  <c r="K19" i="50"/>
  <c r="J19" i="50"/>
  <c r="J20" i="50" s="1"/>
  <c r="I19" i="50"/>
  <c r="R18" i="50"/>
  <c r="Q18" i="50"/>
  <c r="Q280" i="50" s="1"/>
  <c r="P18" i="50"/>
  <c r="O18" i="50"/>
  <c r="R17" i="50"/>
  <c r="Q17" i="50"/>
  <c r="P17" i="50"/>
  <c r="O17" i="50"/>
  <c r="R16" i="50"/>
  <c r="Q16" i="50"/>
  <c r="P16" i="50"/>
  <c r="O16" i="50"/>
  <c r="R15" i="50"/>
  <c r="Q15" i="50"/>
  <c r="P15" i="50"/>
  <c r="O15" i="50"/>
  <c r="R14" i="50"/>
  <c r="Q14" i="50"/>
  <c r="P14" i="50"/>
  <c r="O14" i="50"/>
  <c r="R13" i="50"/>
  <c r="Q13" i="50"/>
  <c r="P13" i="50"/>
  <c r="P19" i="50" s="1"/>
  <c r="O13" i="50"/>
  <c r="O19" i="50" s="1"/>
  <c r="P12" i="50"/>
  <c r="P20" i="50" s="1"/>
  <c r="N12" i="50"/>
  <c r="M12" i="50"/>
  <c r="L12" i="50"/>
  <c r="J12" i="50"/>
  <c r="I12" i="50"/>
  <c r="R11" i="50"/>
  <c r="R26" i="50" s="1"/>
  <c r="Q11" i="50"/>
  <c r="Q26" i="50" s="1"/>
  <c r="P11" i="50"/>
  <c r="P280" i="50" s="1"/>
  <c r="O11" i="50"/>
  <c r="O280" i="50" s="1"/>
  <c r="R10" i="50"/>
  <c r="R279" i="50" s="1"/>
  <c r="Q10" i="50"/>
  <c r="Q279" i="50" s="1"/>
  <c r="P10" i="50"/>
  <c r="P25" i="50" s="1"/>
  <c r="O10" i="50"/>
  <c r="O25" i="50" s="1"/>
  <c r="R9" i="50"/>
  <c r="R278" i="50" s="1"/>
  <c r="Q9" i="50"/>
  <c r="Q278" i="50" s="1"/>
  <c r="P9" i="50"/>
  <c r="P278" i="50" s="1"/>
  <c r="O9" i="50"/>
  <c r="R8" i="50"/>
  <c r="R23" i="50" s="1"/>
  <c r="Q8" i="50"/>
  <c r="Q23" i="50" s="1"/>
  <c r="P8" i="50"/>
  <c r="P23" i="50" s="1"/>
  <c r="O8" i="50"/>
  <c r="O23" i="50" s="1"/>
  <c r="R7" i="50"/>
  <c r="R12" i="50" s="1"/>
  <c r="R20" i="50" s="1"/>
  <c r="Q7" i="50"/>
  <c r="Q22" i="50" s="1"/>
  <c r="P7" i="50"/>
  <c r="O7" i="50"/>
  <c r="R6" i="50"/>
  <c r="R275" i="50" s="1"/>
  <c r="Q6" i="50"/>
  <c r="Q21" i="50" s="1"/>
  <c r="P6" i="50"/>
  <c r="P21" i="50" s="1"/>
  <c r="K6" i="50"/>
  <c r="O6" i="50" s="1"/>
  <c r="I281" i="50" l="1"/>
  <c r="O270" i="50"/>
  <c r="O279" i="50"/>
  <c r="O278" i="50"/>
  <c r="O159" i="50"/>
  <c r="O275" i="50"/>
  <c r="O267" i="50"/>
  <c r="O276" i="50"/>
  <c r="Q275" i="50"/>
  <c r="M281" i="50"/>
  <c r="M265" i="50"/>
  <c r="Q266" i="50"/>
  <c r="O145" i="50"/>
  <c r="P265" i="50"/>
  <c r="O21" i="50"/>
  <c r="O12" i="50"/>
  <c r="O20" i="50" s="1"/>
  <c r="O49" i="50"/>
  <c r="Q49" i="50"/>
  <c r="O265" i="50"/>
  <c r="R49" i="50"/>
  <c r="P146" i="50"/>
  <c r="P267" i="50"/>
  <c r="R25" i="50"/>
  <c r="R50" i="50"/>
  <c r="O266" i="50"/>
  <c r="Q267" i="50"/>
  <c r="Q276" i="50"/>
  <c r="K12" i="50"/>
  <c r="K20" i="50" s="1"/>
  <c r="O26" i="50"/>
  <c r="R95" i="50"/>
  <c r="R145" i="50" s="1"/>
  <c r="P173" i="50"/>
  <c r="Q25" i="50"/>
  <c r="R147" i="50"/>
  <c r="Q12" i="50"/>
  <c r="Q20" i="50" s="1"/>
  <c r="O54" i="50"/>
  <c r="P67" i="50"/>
  <c r="P145" i="50" s="1"/>
  <c r="R159" i="50"/>
  <c r="R265" i="50" s="1"/>
  <c r="P275" i="50"/>
  <c r="P281" i="50" s="1"/>
  <c r="R22" i="50"/>
  <c r="Q95" i="50"/>
  <c r="Q145" i="50" s="1"/>
  <c r="R21" i="50"/>
  <c r="P26" i="50"/>
  <c r="K275" i="50"/>
  <c r="O277" i="50"/>
  <c r="R276" i="50"/>
  <c r="R281" i="50" s="1"/>
  <c r="P279" i="50"/>
  <c r="P34" i="50"/>
  <c r="P49" i="50" s="1"/>
  <c r="O50" i="50"/>
  <c r="P147" i="50"/>
  <c r="P277" i="50"/>
  <c r="Q50" i="50"/>
  <c r="R280" i="50"/>
  <c r="Q147" i="50"/>
  <c r="Q166" i="50"/>
  <c r="Q265" i="50" s="1"/>
  <c r="Q277" i="50"/>
  <c r="Q281" i="50" l="1"/>
  <c r="O281" i="50"/>
  <c r="K281" i="50"/>
  <c r="G46" i="49" l="1"/>
  <c r="F46" i="49"/>
  <c r="E46" i="49"/>
  <c r="D46" i="49"/>
  <c r="C46" i="49"/>
  <c r="B46" i="49"/>
  <c r="H45" i="49"/>
  <c r="H44" i="49"/>
  <c r="H43" i="49"/>
  <c r="H42" i="49"/>
  <c r="H41" i="49"/>
  <c r="H40" i="49"/>
  <c r="H39" i="49"/>
  <c r="H38" i="49"/>
  <c r="H37" i="49"/>
  <c r="H36" i="49"/>
  <c r="H35" i="49"/>
  <c r="H34" i="49"/>
  <c r="H33" i="49"/>
  <c r="H32" i="49"/>
  <c r="H31" i="49"/>
  <c r="H30" i="49"/>
  <c r="H29" i="49"/>
  <c r="H28" i="49"/>
  <c r="H27" i="49"/>
  <c r="H26" i="49"/>
  <c r="H25" i="49"/>
  <c r="H24" i="49"/>
  <c r="H23" i="49"/>
  <c r="H22" i="49"/>
  <c r="H21" i="49"/>
  <c r="H20" i="49"/>
  <c r="H19" i="49"/>
  <c r="H18" i="49"/>
  <c r="H17" i="49"/>
  <c r="H16" i="49"/>
  <c r="H46" i="49" s="1"/>
  <c r="H15" i="49"/>
  <c r="H14" i="49"/>
  <c r="H13" i="49"/>
  <c r="H12" i="49"/>
  <c r="H11" i="49"/>
  <c r="H10" i="49"/>
  <c r="H9" i="49"/>
  <c r="H8" i="49"/>
  <c r="H7" i="49"/>
  <c r="H6" i="49"/>
  <c r="H5" i="49"/>
  <c r="D19" i="47" l="1"/>
  <c r="D13" i="47"/>
  <c r="C18" i="46" l="1"/>
  <c r="G38" i="43" l="1"/>
  <c r="I38" i="43" s="1"/>
  <c r="F38" i="43"/>
  <c r="E38" i="43"/>
  <c r="D38" i="43"/>
  <c r="C38" i="43"/>
  <c r="G37" i="43"/>
  <c r="F37" i="43"/>
  <c r="E37" i="43"/>
  <c r="C37" i="43"/>
  <c r="I37" i="43" s="1"/>
  <c r="I36" i="43"/>
  <c r="H36" i="43"/>
  <c r="I35" i="43"/>
  <c r="H35" i="43"/>
  <c r="I34" i="43"/>
  <c r="H34" i="43"/>
  <c r="I33" i="43"/>
  <c r="H33" i="43"/>
  <c r="I32" i="43"/>
  <c r="H32" i="43"/>
  <c r="I31" i="43"/>
  <c r="H31" i="43"/>
  <c r="I30" i="43"/>
  <c r="H30" i="43"/>
  <c r="I29" i="43"/>
  <c r="H29" i="43"/>
  <c r="I28" i="43"/>
  <c r="H28" i="43"/>
  <c r="H38" i="43" s="1"/>
  <c r="G27" i="43"/>
  <c r="F27" i="43"/>
  <c r="E27" i="43"/>
  <c r="C27" i="43"/>
  <c r="I26" i="43"/>
  <c r="H26" i="43"/>
  <c r="D26" i="43"/>
  <c r="I25" i="43"/>
  <c r="H25" i="43"/>
  <c r="D25" i="43"/>
  <c r="I23" i="43"/>
  <c r="H23" i="43"/>
  <c r="D23" i="43"/>
  <c r="I22" i="43"/>
  <c r="H22" i="43"/>
  <c r="D22" i="43"/>
  <c r="I21" i="43"/>
  <c r="H21" i="43"/>
  <c r="D21" i="43"/>
  <c r="I20" i="43"/>
  <c r="H20" i="43"/>
  <c r="D20" i="43"/>
  <c r="I19" i="43"/>
  <c r="H19" i="43"/>
  <c r="D19" i="43"/>
  <c r="I18" i="43"/>
  <c r="H18" i="43"/>
  <c r="D18" i="43"/>
  <c r="I17" i="43"/>
  <c r="H17" i="43"/>
  <c r="D17" i="43"/>
  <c r="I16" i="43"/>
  <c r="H16" i="43"/>
  <c r="D16" i="43"/>
  <c r="I15" i="43"/>
  <c r="H15" i="43"/>
  <c r="D15" i="43"/>
  <c r="I14" i="43"/>
  <c r="H14" i="43"/>
  <c r="D14" i="43"/>
  <c r="I13" i="43"/>
  <c r="H13" i="43"/>
  <c r="D13" i="43"/>
  <c r="I12" i="43"/>
  <c r="H12" i="43"/>
  <c r="D12" i="43"/>
  <c r="I11" i="43"/>
  <c r="H11" i="43"/>
  <c r="D11" i="43"/>
  <c r="I10" i="43"/>
  <c r="H10" i="43"/>
  <c r="D10" i="43"/>
  <c r="I9" i="43"/>
  <c r="H9" i="43"/>
  <c r="D9" i="43"/>
  <c r="I8" i="43"/>
  <c r="H8" i="43"/>
  <c r="D8" i="43"/>
  <c r="I7" i="43"/>
  <c r="H7" i="43"/>
  <c r="D7" i="43"/>
  <c r="I6" i="43"/>
  <c r="H6" i="43"/>
  <c r="H5" i="43" s="1"/>
  <c r="D6" i="43"/>
  <c r="D5" i="43" s="1"/>
  <c r="D27" i="43" s="1"/>
  <c r="I5" i="43"/>
  <c r="G5" i="43"/>
  <c r="F5" i="43"/>
  <c r="E5" i="43"/>
  <c r="C5" i="43"/>
  <c r="D37" i="43" l="1"/>
  <c r="H27" i="43"/>
  <c r="I27" i="43"/>
  <c r="H37" i="43"/>
  <c r="B10" i="41" l="1"/>
  <c r="B5" i="41" s="1"/>
  <c r="B30" i="41" s="1"/>
  <c r="B68" i="41" s="1"/>
  <c r="C10" i="41"/>
  <c r="C5" i="41" s="1"/>
  <c r="C30" i="41" s="1"/>
  <c r="C68" i="41" s="1"/>
  <c r="D10" i="41"/>
  <c r="D5" i="41" s="1"/>
  <c r="D30" i="41" s="1"/>
  <c r="D68" i="41" s="1"/>
  <c r="B14" i="41"/>
  <c r="C14" i="41"/>
  <c r="D14" i="41"/>
  <c r="B38" i="41"/>
  <c r="C38" i="41"/>
  <c r="D38" i="41"/>
  <c r="B40" i="41"/>
  <c r="C40" i="41"/>
  <c r="D40" i="41"/>
  <c r="B47" i="41"/>
  <c r="C47" i="41"/>
  <c r="D47" i="41"/>
  <c r="B54" i="41"/>
  <c r="C54" i="41"/>
  <c r="D54" i="41"/>
  <c r="C64" i="41"/>
  <c r="D64" i="41"/>
  <c r="Z8" i="40" l="1"/>
  <c r="Y8" i="40"/>
  <c r="X8" i="40"/>
  <c r="W8" i="40"/>
  <c r="V8" i="40"/>
  <c r="U8" i="40"/>
  <c r="T8" i="40"/>
  <c r="S8" i="40"/>
  <c r="R8" i="40"/>
  <c r="Q8" i="40"/>
  <c r="P8" i="40"/>
  <c r="O8" i="40"/>
  <c r="N8" i="40"/>
  <c r="M8" i="40"/>
  <c r="L8" i="40"/>
  <c r="K8" i="40"/>
  <c r="C8" i="40" s="1"/>
  <c r="J8" i="40"/>
  <c r="I8" i="40"/>
  <c r="H8" i="40"/>
  <c r="G8" i="40"/>
  <c r="F8" i="40"/>
  <c r="E8" i="40"/>
  <c r="D8" i="40"/>
  <c r="C7" i="40"/>
  <c r="C6" i="40"/>
  <c r="C58" i="37" l="1"/>
  <c r="C55" i="37"/>
  <c r="C53" i="37"/>
  <c r="C50" i="37"/>
  <c r="C48" i="37"/>
  <c r="C46" i="37"/>
  <c r="C44" i="37"/>
  <c r="C42" i="37"/>
  <c r="C40" i="37"/>
  <c r="C38" i="37"/>
  <c r="C35" i="37"/>
  <c r="C32" i="37"/>
  <c r="C6" i="37"/>
  <c r="C8" i="37"/>
  <c r="C10" i="37"/>
  <c r="C12" i="37"/>
  <c r="C19" i="37"/>
  <c r="C59" i="37" s="1"/>
  <c r="C21" i="37"/>
  <c r="C23" i="37"/>
  <c r="C25" i="37"/>
  <c r="C27" i="37"/>
  <c r="C29" i="37"/>
  <c r="G7" i="31" l="1"/>
  <c r="G14" i="31"/>
  <c r="G18" i="31"/>
  <c r="G25" i="31" s="1"/>
  <c r="B16" i="4" l="1"/>
  <c r="D15" i="4"/>
  <c r="E15" i="4" s="1"/>
  <c r="D14" i="4"/>
  <c r="E14" i="4" s="1"/>
  <c r="D13" i="4"/>
  <c r="E13" i="4" s="1"/>
  <c r="D12" i="4"/>
  <c r="E12" i="4" s="1"/>
  <c r="D11" i="4"/>
  <c r="E11" i="4" s="1"/>
  <c r="D10" i="4"/>
  <c r="E10" i="4" s="1"/>
  <c r="D9" i="4"/>
  <c r="E9" i="4" s="1"/>
  <c r="D8" i="4"/>
  <c r="E8" i="4" s="1"/>
  <c r="D7" i="4"/>
  <c r="E7" i="4" s="1"/>
  <c r="D6" i="4"/>
  <c r="D5" i="4"/>
  <c r="E5" i="4" s="1"/>
  <c r="D16" i="4" l="1"/>
  <c r="E6" i="4"/>
  <c r="E16" i="4" s="1"/>
</calcChain>
</file>

<file path=xl/sharedStrings.xml><?xml version="1.0" encoding="utf-8"?>
<sst xmlns="http://schemas.openxmlformats.org/spreadsheetml/2006/main" count="980" uniqueCount="596">
  <si>
    <t>Kodas</t>
  </si>
  <si>
    <t>Projekto Eil. Nr.</t>
  </si>
  <si>
    <t>Asignavimų valdytojas</t>
  </si>
  <si>
    <t>Finansavimo šaltiniai</t>
  </si>
  <si>
    <t>Iš jų</t>
  </si>
  <si>
    <t>Planuojami   2025-ųjų m. asignavimai ir kitos lėšos</t>
  </si>
  <si>
    <t>tikslo</t>
  </si>
  <si>
    <t>uždavinio</t>
  </si>
  <si>
    <t>priemonės</t>
  </si>
  <si>
    <t>tinkamos</t>
  </si>
  <si>
    <t>DU</t>
  </si>
  <si>
    <t>Pastabos</t>
  </si>
  <si>
    <t>01</t>
  </si>
  <si>
    <t>P</t>
  </si>
  <si>
    <t>02</t>
  </si>
  <si>
    <t>TE</t>
  </si>
  <si>
    <t>1</t>
  </si>
  <si>
    <t>Visuomeninės paskirties pastato, esančio Telšių g. 3, Alsėdžiuose, atnaujinimas ir pritaikymas kaimo bendruomenės poreikiams, socialinei ir kultūrinei veiklai, II etapas</t>
  </si>
  <si>
    <t>SB</t>
  </si>
  <si>
    <t>SB (VB)</t>
  </si>
  <si>
    <t>SB (SP)</t>
  </si>
  <si>
    <t>SB (AA)</t>
  </si>
  <si>
    <t>ES</t>
  </si>
  <si>
    <t>Iš viso</t>
  </si>
  <si>
    <t>2</t>
  </si>
  <si>
    <t>3</t>
  </si>
  <si>
    <t>4</t>
  </si>
  <si>
    <t>5</t>
  </si>
  <si>
    <t>Integralios pagalbos teikimas ir plėtra Lietuvos savivaldybėse</t>
  </si>
  <si>
    <t>271759610
Plungės socialinių paslaugų centras</t>
  </si>
  <si>
    <t>2016-07-28 T1-204</t>
  </si>
  <si>
    <t>7</t>
  </si>
  <si>
    <t>Iš viso priemonei:</t>
  </si>
  <si>
    <t xml:space="preserve">Savivaldybės biudžeto lėšos </t>
  </si>
  <si>
    <t>Iš viso priemonei SB</t>
  </si>
  <si>
    <t>Valstybės biudžeto dotacijos lėšos</t>
  </si>
  <si>
    <t>Iš viso priemonei SB (VB)</t>
  </si>
  <si>
    <t xml:space="preserve">Pajamos už prekes ir paslaugos </t>
  </si>
  <si>
    <t>Iš viso priemonei SB (SP)</t>
  </si>
  <si>
    <t xml:space="preserve">Savivaldybės aplinkos apsaugos rėmimo specialiosios programos lėšos </t>
  </si>
  <si>
    <t>Iš viso priemonei SB (AA)</t>
  </si>
  <si>
    <t>Paskolos lėšos</t>
  </si>
  <si>
    <t>Iš viso priemonei P</t>
  </si>
  <si>
    <t>Europos Sąjungos paramos lėšos</t>
  </si>
  <si>
    <t>Iš viso priemonei ES</t>
  </si>
  <si>
    <t>03</t>
  </si>
  <si>
    <t>TI</t>
  </si>
  <si>
    <t>Universalaus sporto ir sveikatingumo komplekso Plungėje, Mendeno g. 1 C , statyba  (II etapas)</t>
  </si>
  <si>
    <t>2024-02-08 T1-42</t>
  </si>
  <si>
    <t xml:space="preserve">Plungės r. Kulių gimnazijos Aušros g. 24, Kuliai, Plungės r. remontas </t>
  </si>
  <si>
    <t xml:space="preserve">Sporto paskirties pastatų – irklavimo bazės, Plungės m., V. Mačernio g. 42A, – rekonstravimas </t>
  </si>
  <si>
    <t>2021-12-27 T1-311</t>
  </si>
  <si>
    <t>04</t>
  </si>
  <si>
    <t>RP</t>
  </si>
  <si>
    <t>302415311
Visuomenės sveikatos biuras</t>
  </si>
  <si>
    <t>6</t>
  </si>
  <si>
    <t>8</t>
  </si>
  <si>
    <t>9</t>
  </si>
  <si>
    <t>10</t>
  </si>
  <si>
    <t>11</t>
  </si>
  <si>
    <t>12</t>
  </si>
  <si>
    <t>PĮP teikimas 2025 I ketvirtis</t>
  </si>
  <si>
    <t>05</t>
  </si>
  <si>
    <t>PP</t>
  </si>
  <si>
    <t xml:space="preserve">Paslaugų centro vaikams įkūrimas Plungės mieste </t>
  </si>
  <si>
    <t>190986017
Specialiojo ugdymo centras</t>
  </si>
  <si>
    <t>2020-07-30 T1-160</t>
  </si>
  <si>
    <t xml:space="preserve">Daugiabučių namų atnaujinimo (modernizavimas) programa </t>
  </si>
  <si>
    <t>Plungės M. Oginskio dvaro sodybos pastato – žirgyno pritaikymas visuomenės kultūros reikmėms (III etapas)</t>
  </si>
  <si>
    <t xml:space="preserve">Investicijos į ambulatorines slaugos paslaugas namuose, įsigyjant transporto priemonę ir įrangą Plungės rajono savivaldybėje </t>
  </si>
  <si>
    <t>2023-11-30 T1-303</t>
  </si>
  <si>
    <t>Tūkstantmečio mokyklos</t>
  </si>
  <si>
    <t xml:space="preserve">Kompleksinės paslaugos (KOPA) </t>
  </si>
  <si>
    <t>171697549
Krizių centras</t>
  </si>
  <si>
    <t>Inkubavimo, konsultavimo, mentorystės ir tinklaveikos programų vystymas, skatinant pradedančiųjų SVV subjektų kūrimąsi ir augimą regionuose</t>
  </si>
  <si>
    <t>Vadovaujantis 2024 m. vasario 14 d. sutartimi Nr. A1-7 ir 2024 m. gegužės 3 d. papildomu susitarimu su Asmens su negalia teisių apsaugos agentūra</t>
  </si>
  <si>
    <t>Ugdymo priemonės mokykloms</t>
  </si>
  <si>
    <t>2024-07-25 T1-193</t>
  </si>
  <si>
    <t>Sveikatos priežiūros specialistų pritraukimas į Plungės rajono savivaldybę</t>
  </si>
  <si>
    <t>2024-07-25 T1-196</t>
  </si>
  <si>
    <t>2024-03-28 T1-52</t>
  </si>
  <si>
    <t>Sveikatos centro veiklos modelio diegimas Plungės rajono savivaldybėje</t>
  </si>
  <si>
    <t>PIP pateiktas 2024-09-30</t>
  </si>
  <si>
    <t>Plungės specialiojo ugdymo centro aprūpinimas, įgyvendinant įtraukųjį švietimą</t>
  </si>
  <si>
    <t>Finansavimo šaltinių suvestinė</t>
  </si>
  <si>
    <t>Iš viso programai:</t>
  </si>
  <si>
    <t>Priemonės požymis</t>
  </si>
  <si>
    <t xml:space="preserve">Detalizacijos eilės Nr. </t>
  </si>
  <si>
    <t>Priemonės pavadinimas ir detalizacija</t>
  </si>
  <si>
    <t>Savivaldybės biudžeto lėšų poreikis 2025m. (tūkst. Eur)</t>
  </si>
  <si>
    <t>TP</t>
  </si>
  <si>
    <t>Projektinės veiklos organizavimas</t>
  </si>
  <si>
    <t>Projektinei dokumentacijai (investicijų projektų, energetinių auditų, galimybių studijų ir kitiems projektams būtiniems įgyvendinti dokumentams) Europos Sąjungos fondų, programų ir kitų finansavimo šaltinių priemonių paramai gauti parengti bei projektų bendrafinansavimui</t>
  </si>
  <si>
    <t>Sukurto turto pagal įgyvendintus ES projektus draudimas</t>
  </si>
  <si>
    <t>Bendradarbiavimo ryšių su Lietuvos ir užsienio šalių institucijomis ir organizacijomis stiprinimas bei bendrų projektų rengimas ir įgyvendinimas</t>
  </si>
  <si>
    <t>Narystės mokesčiai: Plungės miesto, Plungės rajono VVG ir kt.</t>
  </si>
  <si>
    <t xml:space="preserve">Smulkiojo ir vidutinio verslo subjektų rėmimas </t>
  </si>
  <si>
    <t xml:space="preserve">Bendruomeninių organizacijų veiklos rėmimas </t>
  </si>
  <si>
    <t xml:space="preserve">Bendruomeninės veiklos savivaldybėje stiprinimas </t>
  </si>
  <si>
    <t>Prisidėjimas prie kaimo bendruomenių projektų pagal priemonę: „Vietos vertybėmis grįsto, aplinkai draugiško, sveikatai palankaus poilsio ir (arba) veiklos plėtra".</t>
  </si>
  <si>
    <t>Prisidėjimas prie kaimo bendruomenių projektų pagal priemonę: „Sveiki, socialiai ir ekonomiškai atsakingi Plungės rajono gyventojai“ teikiant paraiškas vietos veiklos grupei".</t>
  </si>
  <si>
    <t>"Sumanūs kaimai" strategijos rengimas</t>
  </si>
  <si>
    <t xml:space="preserve">Plungės dekanato aptarnaujamų parapijų rėmimas </t>
  </si>
  <si>
    <t>Iš viso priemonėms:</t>
  </si>
  <si>
    <t>Vandens tiekimo ir nuotekų tvarkymo infrastruktūros plėtra ir rekonstrukcija Plungės rajone</t>
  </si>
  <si>
    <t>Plungės rajono savivaldybės gyventojų sveikatos raštingumo didinimas</t>
  </si>
  <si>
    <t>Grupinio gyvenimo namų infrastruktūros plėtra Plungės rajono savivaldybėje</t>
  </si>
  <si>
    <t>Apsaugoto būsto infrastruktūros plėtra Plungės rajono savivaldybėje</t>
  </si>
  <si>
    <t>Ikimokyklinio ugdymo infrastruktūros plėtra Plungės lopšelyje-darželyje „Raudonkepuraitė“ ir skyriuje „Vėrinėlis“</t>
  </si>
  <si>
    <t>Infrastruktūros pritaikymas neįgaliesiems Plungės Senamiesčio mokykloje</t>
  </si>
  <si>
    <t>Regiono savivaldybių bendrieji veiksmai, panaudojant turizmo funkcinius ryšius</t>
  </si>
  <si>
    <t>Regiono savivaldybių bendrieji veiksmai skatinant investicijas ir verslumą</t>
  </si>
  <si>
    <t>Plungės miesto pramoninės teritorijos (Salantų g.) pritaikymas verslo plėtrai ir naujų investuotojų įsikūrimui</t>
  </si>
  <si>
    <t>Plungės miesto pramonės teritorijos (Pramonės pr.) pritaikymas verslo plėtrai ir naujų investuotojų įsikūrimui</t>
  </si>
  <si>
    <t>Bendrame regioniniame maršrute "Žemaitijos piliakalniai" esančių Gandingos komplekso ir Nausodžio, Varkalių II piliakalnių pritaikymas lankymui Plungės rajono savivaldybėje</t>
  </si>
  <si>
    <t>Priemonės/projekto pavadinimas</t>
  </si>
  <si>
    <t>Investicijų ir kitų projektų, skirtų 2014-2020 m. nacionalinei pažangos programai/ ES fondų investicijų programai, vykdyma</t>
  </si>
  <si>
    <t>Tęstinių investicijų ir kitų projektų vykdymas (pereinamojo laikotarpio)</t>
  </si>
  <si>
    <t>191123113
Žemaičių dailės muziejus</t>
  </si>
  <si>
    <t>302776863
Sporto ir rekreacijos centras</t>
  </si>
  <si>
    <t>169845485
Plungės vandenys</t>
  </si>
  <si>
    <t>2024-03-28 T1-51</t>
  </si>
  <si>
    <t>2024-06-27 T1-170</t>
  </si>
  <si>
    <t>2024-04-25 T1-100</t>
  </si>
  <si>
    <t>2024-02-08- T1-3</t>
  </si>
  <si>
    <t>2024-02-08 T1-4</t>
  </si>
  <si>
    <t>2013-07-25 T1-192</t>
  </si>
  <si>
    <t>2023-02-23 Nr. T1-52</t>
  </si>
  <si>
    <t>Investicijų ir kitų projektų vykdymas (naujo finansavimo periodo)</t>
  </si>
  <si>
    <t>Investicijų  projektų, numatytų 2022-2030 m. Telšių regiono plėtros plane, vykdymas</t>
  </si>
  <si>
    <t xml:space="preserve">2023-11-30 Nr. T1-317
2023-12-18 partnerystės sutartimi Nr. A1-87 (02-024-K-0007) </t>
  </si>
  <si>
    <t>Perėjimas nuo institucinės globos prie bendruomeninių paslaugų Sostinės regione, Vidurio ir Vakarų Lietuvos regione</t>
  </si>
  <si>
    <t>Sveikatos centro sudėtyje teikiamų sveikatos priežiūros paslaugų infrastruktūros modernizavimas Plungės rajonosavivaldybėje</t>
  </si>
  <si>
    <t>Švietimo pagalbos ir koordinuotai teikiamų paslaugų užtikrinimas</t>
  </si>
  <si>
    <t>2022-03-24 T1-50</t>
  </si>
  <si>
    <t>2024-05-26 T1-212</t>
  </si>
  <si>
    <t>netinkamos</t>
  </si>
  <si>
    <t>Sutartis pasirašoma, rangos darbai nupirkti.</t>
  </si>
  <si>
    <t xml:space="preserve">Sutartis pasirašyta. </t>
  </si>
  <si>
    <t xml:space="preserve">Vertinamas PĮP. </t>
  </si>
  <si>
    <t xml:space="preserve">Reikalingos SB lėšos techniniei dokumentacijai apmokėti. </t>
  </si>
  <si>
    <t xml:space="preserve">Numatoma įgyvendinti per 2025 m. </t>
  </si>
  <si>
    <t>SB bus kompensuotos.</t>
  </si>
  <si>
    <t xml:space="preserve">Konkursinis. ES 100 proc. - 349 887,81 Eur. </t>
  </si>
  <si>
    <t>Bendradarbystės centro "Spiečius" veiklos organizavimas</t>
  </si>
  <si>
    <t>2024-09-26 T1-231</t>
  </si>
  <si>
    <t>2024-05-30 T1-121</t>
  </si>
  <si>
    <t>2019-10-31 T1-270; 2016-09-29 T1-236</t>
  </si>
  <si>
    <t>Ankstyvojo ugdymo užtikrinimas vaikams iš socialinę riziką patiriančių šeimų</t>
  </si>
  <si>
    <t>2024-02-08 T1-2</t>
  </si>
  <si>
    <t>Oginskių paveldo pažintinis maršrutas" esančios Plungės dvaro sodybos   pritaikymas lankymui Plungės rajono savivaldybėje</t>
  </si>
  <si>
    <t>6 lentelė</t>
  </si>
  <si>
    <t>Seniūnija</t>
  </si>
  <si>
    <t>Seniūnaičių skaičius seniūnijoje</t>
  </si>
  <si>
    <t>Išmokos dydis</t>
  </si>
  <si>
    <t>Suma  ketvirčiui</t>
  </si>
  <si>
    <t>Suma metams</t>
  </si>
  <si>
    <t>Eurai</t>
  </si>
  <si>
    <t>Plungės miesto</t>
  </si>
  <si>
    <t>Alsėdžių</t>
  </si>
  <si>
    <t>Babrungo</t>
  </si>
  <si>
    <t>Kulių</t>
  </si>
  <si>
    <t>Nausodžio</t>
  </si>
  <si>
    <t>Paukštakių</t>
  </si>
  <si>
    <t>Platelių</t>
  </si>
  <si>
    <t>Stalgėnų</t>
  </si>
  <si>
    <t>Šateikių</t>
  </si>
  <si>
    <t>Žemaičių Kalvarijos</t>
  </si>
  <si>
    <t xml:space="preserve">Žlibinų </t>
  </si>
  <si>
    <t>Eil. Nr.</t>
  </si>
  <si>
    <t>Veiklos</t>
  </si>
  <si>
    <t>Prisidėjimas prie projekto parengimo „Kulių Šv. vyskupo Stanislovo bažnyčios statinių komplekso šventoriaus tvora su vartais“</t>
  </si>
  <si>
    <t>Prisidėjimas prie projekto parengimo „Alsėdžių Švč. Mergelės Marijos Nekalto Prasidėjimo bažnyčios statinių komplekso šventoriaus tvora ir vartai“</t>
  </si>
  <si>
    <t>Plungės miesto Šv. Florijono ir Laisvės paminklų priežiūros, atnaujinimo darbai</t>
  </si>
  <si>
    <t>Medinių knygnešių paminklų avarinės būklės likvidavimas ir priežiūros darbai (Rozalija Lukošiutė, Magdė Bonkaitė, Vincentas Juška)</t>
  </si>
  <si>
    <t>Šiukštų dvaro rūsių tvarkybos darbų projekto parengimas</t>
  </si>
  <si>
    <t>Archeologiniai tyrimai Šateikių dvaro parko teritorijoje</t>
  </si>
  <si>
    <t>Prisidėjimas prie kultūros paveldo projektų (mokslinių tyrimų, leidybos, ekspedicijų)</t>
  </si>
  <si>
    <t xml:space="preserve">Renginiai, viešinimas kultūros paveldui populiarinti </t>
  </si>
  <si>
    <t xml:space="preserve">Iš viso </t>
  </si>
  <si>
    <t>5.1.</t>
  </si>
  <si>
    <t>3.1.</t>
  </si>
  <si>
    <t>Riedutininkų rampos įrengimas su projekto parengimu 311213</t>
  </si>
  <si>
    <t>2.3.</t>
  </si>
  <si>
    <t>2.1.</t>
  </si>
  <si>
    <t xml:space="preserve">08 02 01 08 Savivaldybės infrastruktūros objektų planavimas, priežiūra, statyba (kultūra) </t>
  </si>
  <si>
    <t xml:space="preserve">04 05 01 02 Savivaldybės infrastruktūros objektų planavimas, priežiūra, statyba (keliai) </t>
  </si>
  <si>
    <t xml:space="preserve"> Plungės rajono savivaldybės melioracijos ir hidrotechninių statinių inventorizavimas, einamasis remontas ir priežiūra 2211115</t>
  </si>
  <si>
    <t xml:space="preserve">04 02 01 01 Savivaldybės infrastruktūros objektų planavimas, priežiūra, statyba (žemės priežiūra) </t>
  </si>
  <si>
    <t>09 02 01 01 Savivaldybės infrastruktūros objektų planavimas, priežiūra, statyba (Pagrindinės mokyklos)</t>
  </si>
  <si>
    <t>1.2.</t>
  </si>
  <si>
    <t>09 01 01 01 Savivaldybės infrastruktūros objektų planavimas, priežiūra, statyba (Ikimokyklinis ugdymas)</t>
  </si>
  <si>
    <t>1.1.</t>
  </si>
  <si>
    <t>06 06 01 01 Savivaldybės infrastruktūros objektų planavimas, priežiūra, statyba( Komunalinio ūkio plėtros objektai)</t>
  </si>
  <si>
    <t>Priemonės pavadinimas/Veiklos/Projektai</t>
  </si>
  <si>
    <t>Aktualizuojant M. K. Čiurlionio kelią Plungės rajono savivaldybėje, skveras įrengimas adresu Dariaus ir Girėno g. 10C, Plungėje</t>
  </si>
  <si>
    <t>Plungės piliakalnio, vad. Pabrėžos pilale, Plungės m., Birutės g. 24C, sutvarkymo projekto parengimo paslauga</t>
  </si>
  <si>
    <t>Vaikų lopšelio-darželio, Plungės m., V. Mačernio g. 47B, kapitalinio remonto projekto parengimo bei projekto vykdymo priežiūros paslaugos</t>
  </si>
  <si>
    <t>Pėsčiųjų tilto per Babrungo upę ir pėsčiųjų tako jungčių nuo Babrungo g. iki Parko g., Plungės m., statybos techninio projekto parengimo paslauga</t>
  </si>
  <si>
    <t>Vaikų lopšelio-darželio, Dariaus ir Girėno g. 38E, Plungės m., naujos statybos projekto parengimas</t>
  </si>
  <si>
    <t>Vandens tiekimo ir nuotekų tvarkymo spec. Plano koregavimas</t>
  </si>
  <si>
    <t>Miesto partnerių įprasminimas prie savivaldybės</t>
  </si>
  <si>
    <t>Architektūros kokybės vertinimo gairių parengimas</t>
  </si>
  <si>
    <t>Objektas</t>
  </si>
  <si>
    <t>Priemonė</t>
  </si>
  <si>
    <t>Programa</t>
  </si>
  <si>
    <t>3 lentelė</t>
  </si>
  <si>
    <t>2023-12-21 T1-328</t>
  </si>
  <si>
    <t>191123113
ŽDM</t>
  </si>
  <si>
    <t>Inovatyvusis M. Oginskio rūmų žirgynas – įtraukaus kultūros turinio erdvė.</t>
  </si>
  <si>
    <t>Plungės kraštui</t>
  </si>
  <si>
    <t>Prisidėti prie Plungės miesto 2023-2029 m. vietos plėtros strategijos veiksmų įgyvendinimo</t>
  </si>
  <si>
    <t>Asociacijai Kantaučių bendruomenė "Kalnas" (vargonams)</t>
  </si>
  <si>
    <t>Platelių bendruomenė (aikštelei)</t>
  </si>
  <si>
    <r>
      <t>Projektą reikia pilnai pabaigti įgyvendinti 2025-06-30 dieną. Už numatytas lėšas bus įsigyta: baldai, įranga.</t>
    </r>
    <r>
      <rPr>
        <sz val="11"/>
        <color rgb="FFFF0000"/>
        <rFont val="Times New Roman"/>
        <family val="1"/>
        <charset val="186"/>
      </rPr>
      <t xml:space="preserve"> </t>
    </r>
  </si>
  <si>
    <t xml:space="preserve">Socialinių paslaugų infrastruktūros ir paslaugų plėtra Plungės rajone
</t>
  </si>
  <si>
    <t>Neplanuojame ES, nes neaišku ar reikės apskaityti, bus vertinama pagal fin sutartį.</t>
  </si>
  <si>
    <t>Prisidėjimas prie Kulių krašto bendruomenės "Alantas" projekto „Paslaugų, teikiamų „Kultūros virenėje“ plėtra“. Plungės rajono savivaldybės VVG VPS priemonė: Vietos vertybėmis grįsto,
aplinkai draugiško, sveikatai palankaus poilsio ir (arba) veiklos plėtra”.</t>
  </si>
  <si>
    <t>Sutartis pasirašyta, bendra projekto vertė - 465 908,14 Eur I ketv. bus vykdomi pirkimai</t>
  </si>
  <si>
    <t>Pasirašoma finansavimo sutartis</t>
  </si>
  <si>
    <t>SB 199 706,98 (netinkamos)
P 564 672,24
ES 641 376,97
Vykdomi pirkimai</t>
  </si>
  <si>
    <t xml:space="preserve">PĮP teikiamas 2025 m. I ketv., ketinama sutartį pasirašyti 2025 m. II ketv. </t>
  </si>
  <si>
    <t xml:space="preserve">Likusiam sporto inventoriui. </t>
  </si>
  <si>
    <t xml:space="preserve">Iš jų </t>
  </si>
  <si>
    <t>2024 m. likučiai</t>
  </si>
  <si>
    <t>Tūkst. eurų</t>
  </si>
  <si>
    <t>Eil.Nr</t>
  </si>
  <si>
    <t>Pajamų pavadinimas</t>
  </si>
  <si>
    <t>2024 m. biudžeto planas metų pradžioje</t>
  </si>
  <si>
    <t xml:space="preserve">2024 metų pakeitimai </t>
  </si>
  <si>
    <t>2024 m. patikslintas planas</t>
  </si>
  <si>
    <t>2024 m. įvykdymas</t>
  </si>
  <si>
    <t xml:space="preserve">2025 m. biudžeto projektas </t>
  </si>
  <si>
    <t xml:space="preserve">2025 biudž. proj.    su 2024 m. planu metų pradžioje, </t>
  </si>
  <si>
    <t>2025 biudž. proj. su 2024metų pradžia (didėjimas, mažėjimas procentais)</t>
  </si>
  <si>
    <t>Pajamos be dotacijų</t>
  </si>
  <si>
    <t>Gyventojų pajamų mokestis                                     (2024 m. 51,62 proc.; 1,0849 proc.;                   2025 m. 50,64 proc.; 1,0796 proc.)</t>
  </si>
  <si>
    <t>GPM iš fiksuoto pajamų mokesčio už veiklas, kuriomis verčiamasi, turint verslo liudijimą</t>
  </si>
  <si>
    <t>Žemės mokestis</t>
  </si>
  <si>
    <t>Paveldimo turto mokestis</t>
  </si>
  <si>
    <t>Nekilonojamojo turto mokestis</t>
  </si>
  <si>
    <t>Mokestis už aplinkos teršimą</t>
  </si>
  <si>
    <t>Palūkanos</t>
  </si>
  <si>
    <t>Nuomos mokestis už valstybinę žemę</t>
  </si>
  <si>
    <t>Mokesčiai už medžiojamųjų gyvūnų išteklius</t>
  </si>
  <si>
    <t>Kiti mokesčiai už valstybinius gamtos išteklius</t>
  </si>
  <si>
    <t>Biudžetinių įstaigų pajamos už prekes ir paslaugas</t>
  </si>
  <si>
    <t>Pajamos už ilgalaikio ir trumpalaikio materialiojo turto nuomą</t>
  </si>
  <si>
    <t>Įmokos už išlaikymą švietimo, socialinės apsaugos ir kitose įstaigose</t>
  </si>
  <si>
    <t>Valstybės  rinkliava</t>
  </si>
  <si>
    <t>Vietinė rinkliava ( be atliekų)</t>
  </si>
  <si>
    <t>Vietinė rinkliava už atliekų tvarkymą</t>
  </si>
  <si>
    <t>Pajamos iš baudų, konfiskuoto turto ir kitų netesybų</t>
  </si>
  <si>
    <t>Kitos neišvardytos pajamos</t>
  </si>
  <si>
    <t>Materialiojo ir nematerialiojo turto realizavimo pajamos (už žemę)</t>
  </si>
  <si>
    <t>Materialiojo ir nematerialiojo turto realizavimo pajamos (pastatai ir kt.)</t>
  </si>
  <si>
    <t>Dotacijos</t>
  </si>
  <si>
    <t>IŠ VISO (2+23 eil.)</t>
  </si>
  <si>
    <t>Likutis Aplinkos apsaugos rėmimo programos</t>
  </si>
  <si>
    <t xml:space="preserve">Likutis už parduotą žemę </t>
  </si>
  <si>
    <t xml:space="preserve">Likutis už parduotą socialinį būstą </t>
  </si>
  <si>
    <t>Likutis  vietinės rinkliavos už atliekų tvarkymą</t>
  </si>
  <si>
    <t xml:space="preserve">Likutis savivaldybės infrastruktūros plėtrai </t>
  </si>
  <si>
    <t xml:space="preserve">Likutis įstaigų pajamų </t>
  </si>
  <si>
    <t>Likutis ES lėšų</t>
  </si>
  <si>
    <t xml:space="preserve">Likutis TRAC dotacijos </t>
  </si>
  <si>
    <t>Laisvi likučiai perskirstymui</t>
  </si>
  <si>
    <t>Savarankiškosioms funkcijoms  be dotacijų ir likučių</t>
  </si>
  <si>
    <t>Iš viso likučių</t>
  </si>
  <si>
    <t>Plungės miesto "vartų" konkurso organizavimas</t>
  </si>
  <si>
    <t>VISO:</t>
  </si>
  <si>
    <r>
      <t>Atsiskaitymas už gaisrinės dalies dokumentų tikslinimą pagal užbaigimo komisijos pastabas ir dalyvavimą, priduodant objektą, pirkimo vertė 9000,00 Eur su PVM  (atsiskaityta 2024 m.). Rangos darb</t>
    </r>
    <r>
      <rPr>
        <sz val="11"/>
        <rFont val="Times New Roman"/>
        <family val="1"/>
        <charset val="186"/>
      </rPr>
      <t>ai -  apie 18000,00</t>
    </r>
    <r>
      <rPr>
        <sz val="11"/>
        <color theme="1"/>
        <rFont val="Times New Roman"/>
        <family val="1"/>
        <charset val="186"/>
      </rPr>
      <t xml:space="preserve"> Eur su PVM. Kreditas 7,4 tūkst. eur.</t>
    </r>
  </si>
  <si>
    <t xml:space="preserve">Panaudojus 2024 m. lėšas dar reikalinga pagal IP:
6 380 158,31 eurų (VB 3 764 293,40 eurų ir SB 2 615 864,91 eurų.)  
Įskaičiuota ranga, TP ir PVP, įranga ir baldai. Rangos sutartis baigiasi 2025 lapkričio mėn. 
</t>
  </si>
  <si>
    <t xml:space="preserve">Dar pagal IP viso nepanaudotas likutis 519 243,94 eurų, iš jų:
VB 353 528,25 eurš
SB 165 715,69 eurų
Kitais metais, išsisprendus ginčui, reikės sumokėti rangovui 20,0 tūkst eurų, už 2024 m. atliktus darbus. 
</t>
  </si>
  <si>
    <t>PĮP teikiamas I ketv.</t>
  </si>
  <si>
    <t xml:space="preserve">Projektas bus užbaigtas 2025 m. 
Pasiskolinta iš Daugiabučių modernizavimo 60 tūkst Eurų., bus kompensuojama ES lėšomis ir 4,4 ligoninės už pakrovimo stotelę. </t>
  </si>
  <si>
    <t>Plungės rajono kryždirbystės remontas, priežiūra</t>
  </si>
  <si>
    <t>Viso, tūkst. Eur:</t>
  </si>
  <si>
    <t>Žlibinų kultūros centro pastato ir patalpų vidaus remonto darbai, įrengiant seniūnijos ir bibliotekos patalpas 311212</t>
  </si>
  <si>
    <t>PROJEKTAS</t>
  </si>
  <si>
    <t>2 lentelė</t>
  </si>
  <si>
    <t xml:space="preserve">03 Savivaldybės infrastruktūros objektų pagerinimo ir plėtros projektinės dokumentacijos rengimas </t>
  </si>
  <si>
    <t>KULTŪROS VERTYBIŲ APSAUGOS ORGANIZAVIMAS</t>
  </si>
  <si>
    <t>5 lentelė</t>
  </si>
  <si>
    <t>08 02 01 08 Savivaldybės infrastruktūros objektų plėtra kultūra</t>
  </si>
  <si>
    <t>1.</t>
  </si>
  <si>
    <t>1.3.</t>
  </si>
  <si>
    <t>1.4.</t>
  </si>
  <si>
    <t>1.5.</t>
  </si>
  <si>
    <t>1.6.</t>
  </si>
  <si>
    <t>2.</t>
  </si>
  <si>
    <t>2.2.</t>
  </si>
  <si>
    <t>3.</t>
  </si>
  <si>
    <t>4.</t>
  </si>
  <si>
    <t>4.1.</t>
  </si>
  <si>
    <t>5.</t>
  </si>
  <si>
    <t>6.</t>
  </si>
  <si>
    <t>6.1.</t>
  </si>
  <si>
    <t>7 lentelė</t>
  </si>
  <si>
    <t>Įstaiga</t>
  </si>
  <si>
    <t>"Babrungo" progimnazija</t>
  </si>
  <si>
    <t>Žaliuzės į klases 72 vnt.</t>
  </si>
  <si>
    <t>Sporto ir rekreacijos centras</t>
  </si>
  <si>
    <t>Plungės r. sav. Kultūros centras</t>
  </si>
  <si>
    <t>Paslaugų ir švietimo pagalbos centras</t>
  </si>
  <si>
    <t>Plungės rajono savivaldybės viešoji biblioteka</t>
  </si>
  <si>
    <t>Plungės krizių centras</t>
  </si>
  <si>
    <t>Šateikių kultūros centras</t>
  </si>
  <si>
    <t>Žem.Kalvarijos kultūros centras</t>
  </si>
  <si>
    <t>Žlibinų kultūros centras</t>
  </si>
  <si>
    <t>Turizmo informacijos centras</t>
  </si>
  <si>
    <r>
      <t xml:space="preserve">Prašoma įsigyti </t>
    </r>
    <r>
      <rPr>
        <sz val="12"/>
        <rFont val="Times New Roman"/>
        <family val="1"/>
        <charset val="186"/>
      </rPr>
      <t>lengvąjį automobilį.</t>
    </r>
  </si>
  <si>
    <t>8 lentelė</t>
  </si>
  <si>
    <t>Savivaldybės administracija</t>
  </si>
  <si>
    <t>Alsėdžių seniūnija</t>
  </si>
  <si>
    <t>Alsėdžių miest. Draugystės, Telšių gatvėse ir Telšių gatvės atšakoje į vaikų darželį, ambulatoriją bei vaistinę pakeisti esamus šviestuvus 40 vnt.</t>
  </si>
  <si>
    <t>Babrungo seniūnija</t>
  </si>
  <si>
    <t>Kulių seniūnija</t>
  </si>
  <si>
    <t>Nausodžio seniūnija</t>
  </si>
  <si>
    <t>Paukštakių seniūnija</t>
  </si>
  <si>
    <t>Platelių seniūnija</t>
  </si>
  <si>
    <t>Stalgėnų seniūnija</t>
  </si>
  <si>
    <t>Šateikių seniūnija</t>
  </si>
  <si>
    <t>Žem. Kalvarijos seniūnija</t>
  </si>
  <si>
    <t>Žlibinų seniūnija</t>
  </si>
  <si>
    <t>Plungės miesto seniūnija</t>
  </si>
  <si>
    <t>Nešiojami kompiuteriai 10 vnt.</t>
  </si>
  <si>
    <t>Lempos scenos apšvietimui (3vnt.)</t>
  </si>
  <si>
    <t xml:space="preserve">IŠ VISO </t>
  </si>
  <si>
    <t>Turto ir darbų poreikis įtrauktas į 2025 m. biudžeto projektą</t>
  </si>
  <si>
    <t>1.1.1.</t>
  </si>
  <si>
    <t>1.1.2.</t>
  </si>
  <si>
    <t>1.2.1.</t>
  </si>
  <si>
    <t>1.2.8.</t>
  </si>
  <si>
    <t>1.2.5.</t>
  </si>
  <si>
    <t>1.2.2.</t>
  </si>
  <si>
    <t>1.2.7.</t>
  </si>
  <si>
    <t>1.2.4.</t>
  </si>
  <si>
    <t>1.2.3.</t>
  </si>
  <si>
    <t>1.2.6.</t>
  </si>
  <si>
    <t>1.2.9.</t>
  </si>
  <si>
    <t>1.2.10.</t>
  </si>
  <si>
    <t>1.3.1.</t>
  </si>
  <si>
    <t>1.3.2.</t>
  </si>
  <si>
    <t>1.4.1.</t>
  </si>
  <si>
    <t>1.5.1.</t>
  </si>
  <si>
    <t>1.6.1.</t>
  </si>
  <si>
    <t>1.7.1.</t>
  </si>
  <si>
    <t>1.8.1.</t>
  </si>
  <si>
    <t>2.1.1.</t>
  </si>
  <si>
    <t>2.1.2.</t>
  </si>
  <si>
    <t>2.1.3.</t>
  </si>
  <si>
    <t>2.1.4.</t>
  </si>
  <si>
    <t>2.2.1.</t>
  </si>
  <si>
    <t>2.3.1.</t>
  </si>
  <si>
    <t>3.1.1</t>
  </si>
  <si>
    <t>4.1.1.</t>
  </si>
  <si>
    <t>5.1.1.</t>
  </si>
  <si>
    <t>003 Teritorijų planavimo programa</t>
  </si>
  <si>
    <t xml:space="preserve"> 02 Architektūros ir teritorijų planavimo proceso organizavimas </t>
  </si>
  <si>
    <t>tūkst. Eur</t>
  </si>
  <si>
    <r>
      <t xml:space="preserve">LĖŠOS, PLANUOJAMOS 2025 M. BIUDŽETO PROJEKTE STRATEGINIO PLANO 002 EKONOMINĖS IR PROJEKTINĖS VEIKLOS PROGRAMOS PRIEMONĖMS </t>
    </r>
    <r>
      <rPr>
        <b/>
        <i/>
        <sz val="12"/>
        <color rgb="FF000000"/>
        <rFont val="Times New Roman"/>
        <family val="1"/>
        <charset val="186"/>
      </rPr>
      <t>(tūkst. Eur)</t>
    </r>
  </si>
  <si>
    <t>LĖŠOS, PLANUOJAMOS 2025 M. BIUDŽETO PROJEKTE STRATEGINIO PLANO 003 TERITORIJŲ PLANAVIMO PROGRAMOS PRIEMONĖMS (tūkst. Eur)</t>
  </si>
  <si>
    <t xml:space="preserve">LĖŠOS, PLANUOJAMOS 2025 M. BIUDŽETO PROJEKTE STRATEGINIO PLANO 006 KULTŪROS IR TURIZMO PROGRAMOS PRIEMONĖMS </t>
  </si>
  <si>
    <t>LĖŠOS, PLANUOJAMOS 2025 M. BIUDŽETO PROJEKTE STRATEGINIO PLANO 008 INFRASTRUKTŪROS OBJEKTŲ PRIEŽIŪROS IR ŪKINIŲ SUBJEKTŲ RĖMIMO PROGRAMOS PRIEMONĖMS (tūkst. Eur)</t>
  </si>
  <si>
    <t>SAVIVALDYBĖS BIUDŽETO  2024 M. ir 2025 M. PAJAMOS</t>
  </si>
  <si>
    <t xml:space="preserve"> Tūkst. eurų</t>
  </si>
  <si>
    <t>tūkst.Eur</t>
  </si>
  <si>
    <t>Eil.Nr.</t>
  </si>
  <si>
    <t>Valstybės funkcijos</t>
  </si>
  <si>
    <t>IŠ VISO</t>
  </si>
  <si>
    <t>Socialinėms išmokoms ir kompensacijoms skaičiuoti ir mokėti</t>
  </si>
  <si>
    <t xml:space="preserve">Socialinei paramai mokiniams </t>
  </si>
  <si>
    <t xml:space="preserve">Socialinėms paslaugoms           </t>
  </si>
  <si>
    <t>Būsto nuomos mokesčio daliai kompensuoti 4 proc DU</t>
  </si>
  <si>
    <t xml:space="preserve"> Jaunimo teisių apsaugai</t>
  </si>
  <si>
    <t>Savivaldybės patvirtintai užimtumo didinimo programai įgyvendinti</t>
  </si>
  <si>
    <t>Visuomenės sveikatos priežiūros funkcijoms  vykdyti</t>
  </si>
  <si>
    <t>Neveiksnių asmenų būklės peržiūrėjimui užtikrinti</t>
  </si>
  <si>
    <t>Priešgaisrinei saugai</t>
  </si>
  <si>
    <r>
      <rPr>
        <sz val="9"/>
        <color indexed="10"/>
        <rFont val="Times New Roman"/>
        <family val="1"/>
      </rPr>
      <t xml:space="preserve"> </t>
    </r>
    <r>
      <rPr>
        <sz val="9"/>
        <rFont val="Times New Roman"/>
        <family val="1"/>
        <charset val="186"/>
      </rPr>
      <t>Civilinei saugai</t>
    </r>
  </si>
  <si>
    <t>Žemės ūkio funkcijoms atlikti</t>
  </si>
  <si>
    <t>Valstybei nuosavybės teise priklausančių melioracijos ir hidrotechnikos statinių valdymui ir naudojimui  patikėjimo teise užtikrinti</t>
  </si>
  <si>
    <t>Savivaldybės priskirtų geodezijos ir kartografijos darbams (savivaldybės erdvinių duomenų rinkiniams tvarkyti) organizuoti ir vykdyti</t>
  </si>
  <si>
    <t>Valstybinės kalbos vartojimo ir taisyklingumo kontrolei</t>
  </si>
  <si>
    <t>Savivaldybės priskirtiems archyviniams dokumenams tvarkyti</t>
  </si>
  <si>
    <t>Dalyvauti rengiant ir vykdant mobilizaciją, demobilizaciją, priimančiosios šakies paramą</t>
  </si>
  <si>
    <t>Duomenims į suiteiktos valstybės pagalbos ir nereikšmingos pagalbos registrą teikti</t>
  </si>
  <si>
    <t>Valstybės garantuojamai pirminei teisinei pagalbai teikti</t>
  </si>
  <si>
    <t>Civilinės būklės aktams registruoti</t>
  </si>
  <si>
    <t xml:space="preserve">Gyventojų registrui tvarkyti ir duomenims valstybės registrui teikti </t>
  </si>
  <si>
    <t>Gyvenamosios vietos deklaravimo duomenų ir gyvenamosio vietos neturinčių asmenų apskaitos duomenims tvarkyti</t>
  </si>
  <si>
    <t>Koordinuotai teikiamų paslaugų vaikams nuo gimimo iki 18 metų (turintiems didelių ir labai didelių specialiųjų ugdymosi poreikių – iki 21 metų) ir vaiko atstovams koordinavimui finansuoti</t>
  </si>
  <si>
    <t>savivaldybėms priskirtos ir perduotos valstybinės žemės miestų ir miestelių administracinėse ribose valdymui, naudojimui ir disponavimui ja patikėjimo teise užtikrinti</t>
  </si>
  <si>
    <t>2025 m. projektas</t>
  </si>
  <si>
    <t>2025m.-2024 m.</t>
  </si>
  <si>
    <t>9 lentelė</t>
  </si>
  <si>
    <t>10 lentelė</t>
  </si>
  <si>
    <t>LĖŠOS, PLANUOJAMOS 2025 M. BIUDŽETO PROJEKTE STRATEGINIO PLANO PRIEMONĖJE "SENIŪNIJŲ VEIKLA" SENIŪNAIČIŲ VEIKLAI APMOKĖTI (tūkst. Eur)</t>
  </si>
  <si>
    <t xml:space="preserve">2024-2025 metų dotacijos valstybės funkcijoms (perduotoms savivaldybei) vykdyti                                </t>
  </si>
  <si>
    <t>IŠ VISO SAVIVALDYBĖS SAVARANKIŠKOSIOMS FUNKCIJOS:</t>
  </si>
  <si>
    <t>PRIEMONĖ "Laikino atokvėpio paslaugos organizavimas"</t>
  </si>
  <si>
    <t>Socialinės dirbtuvės</t>
  </si>
  <si>
    <t xml:space="preserve"> Bendruomenės centro </t>
  </si>
  <si>
    <t>PRIEMONĖ "Bendruomenės centro programos įgyvendinimas"</t>
  </si>
  <si>
    <t>Nepriskirti/neįgal. vaikams</t>
  </si>
  <si>
    <t>VšĮ Vaikų ugdymas vdc Mes</t>
  </si>
  <si>
    <t xml:space="preserve">VšĮ Vaikų ugdymas vdc Draugauk </t>
  </si>
  <si>
    <t>Stalgėnų sen. šeimų bendr. "Gija" vdc</t>
  </si>
  <si>
    <t>Asociacijos Varkalių bendruomenės vdc</t>
  </si>
  <si>
    <t>VšĮ "Edukacija Kitaip" (Alsėdžių vdc)</t>
  </si>
  <si>
    <t>VšĮ "Vilties vėrinėliai"</t>
  </si>
  <si>
    <t>VšĮ "Plungės Cyrulis"</t>
  </si>
  <si>
    <t xml:space="preserve">VšĮ Šateikių dienos centras </t>
  </si>
  <si>
    <t xml:space="preserve"> PRIEMONĖ "Akredituotos vaikų dienos socialinės priežiūros organizavimas"</t>
  </si>
  <si>
    <t>Žemaitijos psichikos negalią turinčių žmonių "Telšių atjauta"</t>
  </si>
  <si>
    <t>Cerebrinio paralyž. asociacijos Plungės skyrius</t>
  </si>
  <si>
    <t>Telšių apskr. sergančiųjų nervų - raum. ligų asociacija</t>
  </si>
  <si>
    <t>Plungės rajono neįgaliųjų draugija</t>
  </si>
  <si>
    <t>Plungės sergančiųjų CD klubas</t>
  </si>
  <si>
    <t>VšĮ LASS šiaurės rytų centras</t>
  </si>
  <si>
    <t>PRIEMONĖ "Socialinės reabilitacijos paslaugų asmenims su negalia bendruomenėje organizavimas"</t>
  </si>
  <si>
    <t>NVO automobilis (CD klubas)</t>
  </si>
  <si>
    <t>Transporto paslaugos</t>
  </si>
  <si>
    <t>VšĮ Plungės vyrų krizių centras</t>
  </si>
  <si>
    <t>Sutrikusio intelekto žmonių globos bendrija "Plungės viltis"</t>
  </si>
  <si>
    <t>Plungės r. buvusių tremtinių NVO "Paliesti tremties"</t>
  </si>
  <si>
    <t>Pagyvenusių žmonių klubas "Pilnatis"</t>
  </si>
  <si>
    <t xml:space="preserve"> PRIEMONĖ "NVO projektų teikiant socialines paslaugas benduomenėje finansavimas"</t>
  </si>
  <si>
    <t>PRIEMONĖ "Būsto pritaikymas asmenims su negalia organizavimas"</t>
  </si>
  <si>
    <t>PRIEMONĖ "Savivaldybės teikiamos paramos organizavimas"</t>
  </si>
  <si>
    <t>Einamieji tikslai</t>
  </si>
  <si>
    <t>Vienkartinės pašalpos</t>
  </si>
  <si>
    <t xml:space="preserve"> Pagalbos pinigai</t>
  </si>
  <si>
    <t xml:space="preserve"> Šiukšlių kompensacijos </t>
  </si>
  <si>
    <t>Iš jų: Apsaugotas būstas</t>
  </si>
  <si>
    <t>Akredituota soc.priežiūra</t>
  </si>
  <si>
    <t>Soc.globos paslaugos</t>
  </si>
  <si>
    <t>PRIEMONĖ "Socialinėms pašalpoms ir kompensacijoms skaičiuoti ir mokėti "</t>
  </si>
  <si>
    <t xml:space="preserve">Socialinės pašalpos </t>
  </si>
  <si>
    <t xml:space="preserve">Kitų mašinų ir įrenginių išlaidos </t>
  </si>
  <si>
    <t xml:space="preserve">Darbdavio soc.paramai </t>
  </si>
  <si>
    <t xml:space="preserve">Kitų prekių ir pasl.įs.išl. </t>
  </si>
  <si>
    <t xml:space="preserve">Viešinimo išlaidos </t>
  </si>
  <si>
    <t xml:space="preserve">Reprezentacinės išlaidos </t>
  </si>
  <si>
    <t>Informacinių technologijų įsig.išl.</t>
  </si>
  <si>
    <t>Komunalinių paslaugų įsig.išl.</t>
  </si>
  <si>
    <t xml:space="preserve">                    </t>
  </si>
  <si>
    <t xml:space="preserve">Kvalifikacijos kėlimas </t>
  </si>
  <si>
    <t xml:space="preserve">Materialiojo turto papr. remon.išl. </t>
  </si>
  <si>
    <t xml:space="preserve">Komandiruotės  </t>
  </si>
  <si>
    <t xml:space="preserve">Ryšių paslaugos </t>
  </si>
  <si>
    <t xml:space="preserve">Medik. Ir medic.patik. </t>
  </si>
  <si>
    <t xml:space="preserve">Soc.įmokos           </t>
  </si>
  <si>
    <t xml:space="preserve">Darbo užmokestis  </t>
  </si>
  <si>
    <t>Darbdavių socialinė parama</t>
  </si>
  <si>
    <t>Socialinio draudimo įmokos</t>
  </si>
  <si>
    <t>Darbo užmokestis</t>
  </si>
  <si>
    <t xml:space="preserve">(Administravimas ) </t>
  </si>
  <si>
    <t xml:space="preserve">Kredito daugiab.namų atnaujinimui </t>
  </si>
  <si>
    <t xml:space="preserve">ŠALTAS VANDUO  </t>
  </si>
  <si>
    <t>KARŠTAS VANDUO</t>
  </si>
  <si>
    <t>KOMPENSACIJA BŪSTO ŠILDYMUI</t>
  </si>
  <si>
    <t>Kompensacijos</t>
  </si>
  <si>
    <t xml:space="preserve">2025 metų projektas </t>
  </si>
  <si>
    <t xml:space="preserve">2025 metų biudžeto poreikis </t>
  </si>
  <si>
    <t>2024 m. kasinės išlaidos</t>
  </si>
  <si>
    <t>Pavadinimas</t>
  </si>
  <si>
    <t>LĖŠOS, PLANUOJAMOS 2025 M. BIUDŽETO PROJEKTE STRATEGINIO PLANO     004 SOCIALIAI SAUGIOS IR SVEIKOS APLINKOS KŪRIMO PROGRAMOS PRIEMONĖMS (tūkst. eurų)</t>
  </si>
  <si>
    <t>4 lentelė</t>
  </si>
  <si>
    <t xml:space="preserve">Edukacinių pažintinių maršrutų parengimo išlaidos (informacinių stendų pažintiniuose takuose), naujo tako įrengimas. </t>
  </si>
  <si>
    <t>Nešiojamas tablo.</t>
  </si>
  <si>
    <t>Apšvietimo,įgarsinimo įranga, pultai, priemonės meno kolektyvams.</t>
  </si>
  <si>
    <t>Nešiojamas kompiuteris vaikų bibliotekai.</t>
  </si>
  <si>
    <t>Audiogidai išmaniojo parko pristatymui.</t>
  </si>
  <si>
    <t>Kompiuteriai.</t>
  </si>
  <si>
    <t>Trimeris.</t>
  </si>
  <si>
    <t>Darbo kėdės filialams.</t>
  </si>
  <si>
    <t>Dvejos metalinės lauko durys (su priešgaisrine apsauga ir avarinėm rankenom).</t>
  </si>
  <si>
    <t>Baldai.</t>
  </si>
  <si>
    <t xml:space="preserve"> J. Tumo-Vaižganto gatvės dalies apšvietimas.</t>
  </si>
  <si>
    <t>Internetinio ryšio stebėjimo kamerų prijungimas Kaušėnų rekreacijos zonoje.</t>
  </si>
  <si>
    <t>Signalizacijos paslaugos (įrengimas) Atžalyno g. 9.</t>
  </si>
  <si>
    <t>Esamo apšvietimo tinklo plėtimas, atnaujinimas keičiant šviestuvus.</t>
  </si>
  <si>
    <t>Stumdoma sienų pertvara.</t>
  </si>
  <si>
    <t>Trimeris - krūmapjovė.</t>
  </si>
  <si>
    <t>Benzopjūklas.</t>
  </si>
  <si>
    <t>Stacionarus diskinis pjūklas.</t>
  </si>
  <si>
    <t>Kantaučių kapinių vandens sistemos remonto darbai.</t>
  </si>
  <si>
    <t>Įstaigos pavadinimas</t>
  </si>
  <si>
    <t>Savarankiškosioms savivaldybės  funkcijos  vykdyti               Nr. 3 priedas</t>
  </si>
  <si>
    <t>Specialiosios tikslinės dotacijos,  skiriamos valstybinėms perduotoms savivaldybėms funkcijoms atlikti Nr. 4 priedas</t>
  </si>
  <si>
    <t>Dotacija, ugdymo reikmėms finansuoti Nr. 5 priedas</t>
  </si>
  <si>
    <t>Kitų dotacijų paskirstymas          Nr. 6 priedas</t>
  </si>
  <si>
    <t>Biudžetinių įstaigų gaunamų lėšų ir pajamų paskirstymas      Nr. 7 priedas</t>
  </si>
  <si>
    <t>Nepanaudotų biudžeto lėšų paskirstymas Nr. 8 priedas</t>
  </si>
  <si>
    <t>Viso</t>
  </si>
  <si>
    <t>„ Babrungo“ progimnazija</t>
  </si>
  <si>
    <t>Akademiko Adolfo Jucio progimnazija</t>
  </si>
  <si>
    <t>Liepijų mokykla</t>
  </si>
  <si>
    <t>„ Ryto“ pagrindinė mokykla</t>
  </si>
  <si>
    <t>„ Saulės“ gimnazija</t>
  </si>
  <si>
    <t>Senamiesčio mokykla</t>
  </si>
  <si>
    <t>Specialiojo ugdymo centras</t>
  </si>
  <si>
    <t>Žemaitijos kadetų gimnaziją</t>
  </si>
  <si>
    <t>Lopšelis-darželis „ Nykštukas“</t>
  </si>
  <si>
    <t>Lopšelis-darželis „ Pasaka“</t>
  </si>
  <si>
    <t>Lopšelis-darželis „ Raudonkepuraitė“</t>
  </si>
  <si>
    <t>Lopšelis-darželis „ Rūtelė“</t>
  </si>
  <si>
    <t>Lopšelis-darželis „ Saulutė“</t>
  </si>
  <si>
    <t>Lopšelis - darželis „ Vyturėlis“</t>
  </si>
  <si>
    <t>M. Oginskio meno mokykla</t>
  </si>
  <si>
    <t>Platelių meno mokykla</t>
  </si>
  <si>
    <t>Sporto ir rekreacijos centras (Baseinas)</t>
  </si>
  <si>
    <t>Krizių centras</t>
  </si>
  <si>
    <t>Socialinių paslaugų centras</t>
  </si>
  <si>
    <t>Visuomenės sveikatos biuro veikla</t>
  </si>
  <si>
    <t>Priklausomybių mažinimo programos įgyvendinimas</t>
  </si>
  <si>
    <t>Savivaldybės viešoji biblioteka</t>
  </si>
  <si>
    <t>Žemaičių dailės muziejus</t>
  </si>
  <si>
    <t>Žemaičių dailės muziejus projektas</t>
  </si>
  <si>
    <t>Plungės rajono savivaldybės kultūros centras</t>
  </si>
  <si>
    <t>Kulių kultūros centras</t>
  </si>
  <si>
    <t>Žemaičių Kalvarijos kultūros centras</t>
  </si>
  <si>
    <t>Plungės priešgaisrinės apsaugos tarnyba</t>
  </si>
  <si>
    <t>Savivaldybės Kontrolė ir audito tarnyba</t>
  </si>
  <si>
    <t>Savivaldybės tarybos veikla</t>
  </si>
  <si>
    <t>Savivaldybės administracijos veikla projektas</t>
  </si>
  <si>
    <t>Savivaldybės administracijos veikla</t>
  </si>
  <si>
    <t>Soc. pašalpų ir kompes skaičiavimas ir mokėjimas</t>
  </si>
  <si>
    <t>Soc. išmokos ir komp skaičiavimas ir mok</t>
  </si>
  <si>
    <t>06.02 ES paramos lėšos</t>
  </si>
  <si>
    <t>06.03 Likutis ES paramos lėšos</t>
  </si>
  <si>
    <t>Darbo užmokestis 2025 metų biudžeto Tarybos sprendimo projekte</t>
  </si>
  <si>
    <t>11 lentelė</t>
  </si>
  <si>
    <t>tūkst. eurų</t>
  </si>
  <si>
    <t>Turto ir darbų poreikis 2025 metų biudžeto Tarybos sprendimo projekte</t>
  </si>
  <si>
    <t>STRATEGINIŲ PLUNGĖS RAJONO RENGINIŲ ORGANIZAVIMAS</t>
  </si>
  <si>
    <t>Tarptautinis Mykolo Oginskio festivalis</t>
  </si>
  <si>
    <t>XIX Pučiamųjų orkestrų festivalis</t>
  </si>
  <si>
    <t>VI Nacionalinis Petro  Vyšniausko saksofonininkų konkursas - festivalis</t>
  </si>
  <si>
    <t>„Sofijos“ festivalis</t>
  </si>
  <si>
    <t>XXI a. neskubėjimo festivalis  „Upė“</t>
  </si>
  <si>
    <t>Kaimiškųjų seniūnijų kelių priežiūrai (sniego valymas, slidžių ruožų barstymas, paprastasis kelio remontas)</t>
  </si>
  <si>
    <t>Plungės miesto pakrančių lajų tako tinklas (hamakas).</t>
  </si>
  <si>
    <t>Darbuotojų kompiuteriai 1vnt.</t>
  </si>
  <si>
    <t>Multifunkcinis spalvotas A3 spausdintuvas</t>
  </si>
  <si>
    <t>Žemų dažnių garso monitorius.</t>
  </si>
  <si>
    <t>Želdynų atnaujinimui, vazonai.</t>
  </si>
  <si>
    <t>Fontano skulptūrinio akcento, Plungės m., Vytauto gatvėje, idėjos įgyvendinimo paslauga</t>
  </si>
  <si>
    <r>
      <t xml:space="preserve"> 002 EKONOMINĖS IR PROJEKTINĖS VEIKLOS PROGRAMOS PRIEMONIŲ LĖŠŲ POREIKIS 2025 M. BIUDŽETO PROJEKTE </t>
    </r>
    <r>
      <rPr>
        <b/>
        <i/>
        <sz val="12"/>
        <color rgb="FF000000"/>
        <rFont val="Times New Roman"/>
        <family val="1"/>
        <charset val="186"/>
      </rPr>
      <t>(tūkst. Eur)</t>
    </r>
  </si>
  <si>
    <t>Iš viso 008 programoje</t>
  </si>
  <si>
    <t xml:space="preserve">08 01 01 03 Dalyvaujamojo biudžeto įgyvendinimas </t>
  </si>
  <si>
    <t>DALYVAUJAMOJO BIUDŽETO ĮGYVENDINIMAS</t>
  </si>
  <si>
    <t xml:space="preserve">*Plungės rajono vietinės reikšmės kelių juostoje esantiems statiniams, daugiaaukščių namų kiemams, įvažiavimams, šaligatviams, kelių ir gatvių apšvietimo sistemoms, vaikų žaidimo aikštelėms bei kitiems statiniams rekonstruoti, taisyti (remontuoti). Gyventojų prisidėjimas 60 proc. prie projekto įgyvendinimo. </t>
  </si>
  <si>
    <t xml:space="preserve">04 05 01 02 Infrastruktūros plėtra savivaldybės ir fizinių ar juridinių ar asmenų jungtinės veiklos pagrindu </t>
  </si>
  <si>
    <t>INFRASTRUKTŪROS PLĖTRA SAVIVALDYBĖS IR FIZINIŲ AR JURIDINIŲ AR ASMENŲ JUNGTINĖS VEIKLOS PAGRINDU</t>
  </si>
  <si>
    <t>Prisidėjimas prie bendrai vykdomų projektų su AB „Via Lietuva" 311213</t>
  </si>
  <si>
    <t xml:space="preserve">04 05 01 02 Savivaldybės vietinės reikšmės kelių (gatvių) bei eismo saugumo priemonių plėtra, prisidedant prie darnaus judumo </t>
  </si>
  <si>
    <t xml:space="preserve">SAVIVALDYBĖS VIETINĖS REIKŠMĖS KELIŲ (GATVIŲ) BEI EISMO SAUGUMO PRIEMONIŲ PLĖTRA, PRISIDEDANT PRIE DARNAUS JUDUMO </t>
  </si>
  <si>
    <t xml:space="preserve">04 05 01 02 Savivaldybės vietinės reikšmės keliams (gatvėms) tiesti, taisyti, prižiūrėti ir saugaus eismo sąlygoms užtikrinti </t>
  </si>
  <si>
    <t xml:space="preserve">SAVIVALDYBĖS VIETINĖS REIKŠMĖS KELIAMS (GATVĖMS) TIESTI, TAISYTI, PRIŽIŪRĖTI IR SAUGAUS EISMO SĄLYGOMS UŽTIKRINTI </t>
  </si>
  <si>
    <t>08 01 01 03 Savivaldybės infrastruktūros objektų plėtra sportas ir poilsis</t>
  </si>
  <si>
    <t>S. Nėries gatvės, S. Nėries skg., Telšių skg. Plungės mieste gatvių apšvietimo tinklai (ESO dalis 112,7 tūkst., SB 110,3) 311213</t>
  </si>
  <si>
    <t>Platelių mokyklos akligatvio važiuojamosios dalies atkarpos sutvarkymas (kelio danga, lietus)311213</t>
  </si>
  <si>
    <t xml:space="preserve"> Apšvietimo linijos pratęsimas Mokyklos akligatvyje Platelių sen. 311213</t>
  </si>
  <si>
    <t>Plungės geležinkelio stoties teritorijos, Stoties g. 29 ir prieigų, Stoties g. 29A ir Stoties g. 35, sutvarkymo pritaikant autobusų stoties veiklai, darbai  311213 (likutis šiais metais)</t>
  </si>
  <si>
    <t xml:space="preserve">04 05 01 02 Savivaldybės infrastruktūros objektų plėtra </t>
  </si>
  <si>
    <t xml:space="preserve">SAVIVALDYBĖS INFRASTRUKTŪROS OBJEKTŲ PLĖTRA </t>
  </si>
  <si>
    <t>Plungės Mykolo Oginskio meno mokyklos pastato lietaus sitemos atnaujinimo/ keitimo darbai 311212</t>
  </si>
  <si>
    <t xml:space="preserve">09 05 01 01 Savivaldybės infrastruktūros objektų planavimas, priežiūra, statyba (neformalus) </t>
  </si>
  <si>
    <t>1.8</t>
  </si>
  <si>
    <t>Sporto, žaidimų aikštelių tvarkymui 2211115</t>
  </si>
  <si>
    <t xml:space="preserve">08 01 01 02 Savivaldybės infrastruktūros objektų planavimas, priežiūra, statyba (poilsis ir sportas) </t>
  </si>
  <si>
    <t>1.7</t>
  </si>
  <si>
    <t>Žemaičių dailės muziejaus šilumos punkto atnaujinimas 2211115</t>
  </si>
  <si>
    <t>Kulių kultūros centro  stogo remonto darbai (salė) 311212</t>
  </si>
  <si>
    <t>Stonaičių tvenkinio pralaidos remonto darbai 311213 (kelio stabilizavimas (Tuopų g))</t>
  </si>
  <si>
    <t>1.5.2.</t>
  </si>
  <si>
    <t>Vytauto g. fontano technologinės dalies įrengimas 311213</t>
  </si>
  <si>
    <t>Plungės akademiko Adolfo Jucio progimnacijos valgyklos salės remontas (grindys, sienos, lubos)2211115</t>
  </si>
  <si>
    <t>Plungės "Ryto" pagrindinės mokyklos garažo stogo remonto darbai (visas stogas, 1 sl. mida) 2211115</t>
  </si>
  <si>
    <t>Plungės lopšelio-drželio "Pasaka" karšto vandens sistemos šilumos punkte atnaujinimas-remonatas 2211115</t>
  </si>
  <si>
    <t xml:space="preserve"> Nykštukas Kantaučių sk. stogo lietaus sistemos remontas 2211115</t>
  </si>
  <si>
    <t>Plungės lopšelio-darželio "Pasaka" rekuperacinės sistemos atnaujinimas 2211115</t>
  </si>
  <si>
    <t>Plungės lopšelio-darželio "Vyturėlis" Prūsalių skyrius pastato  nuogrindos, hidroizoliacijos ir drenažo sistemos įrengimo darbai 311212</t>
  </si>
  <si>
    <t>Plungės lopšelio-darželio "Vyturėlis" Prūsalių skyrius pastato lietaus sitemos įrengimas311212</t>
  </si>
  <si>
    <t>Plungės lopšelio-darželio "Vyturėlis" Didvyčių skyrius stogo (apskardinimas, lietaus sistemos montavimas) remonto darbai 311212</t>
  </si>
  <si>
    <t>Plungės lopšelio-darželio "Vyturėlis" Didvyčių skyrius pastato nuogrindos įrengimas 311212</t>
  </si>
  <si>
    <t>Plungės lopšelis-darželis “Rūtelė” pastato cokolio šiltinimas, nuogrindos ir drenažo sistemos įrengimas 311212</t>
  </si>
  <si>
    <t>Plungės lopšelis-darželis “Saulutė” pastato hidroizoliacijos, nuogrindos ir drenažo sistemos įrengimo darbai 311212</t>
  </si>
  <si>
    <t>Plungės lopšelis-darželis “Raudonkepuraitė” pastato nuogrindos, hidroizoliacijos ir drenažo sistemos įrengimo darbai 311212</t>
  </si>
  <si>
    <t>Vykdomų projektų darbų vykdymo techninės priežiūros, projektų vykdymo priežiūros  paslaugos 2211130-2,0 2211115 -5,0; 311213-23,0</t>
  </si>
  <si>
    <t>Lėšos, skirtos želdinių atkuriamajai vertei atlyginti 281112</t>
  </si>
  <si>
    <t xml:space="preserve"> SAVIVALDYBĖS INFRASTRUKTŪROS OBJEKTŲ PLANAVIMAS, REMONTAS IR PRIEŽIŪRA</t>
  </si>
  <si>
    <t>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</si>
</sst>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00"/>
    <numFmt numFmtId="165" formatCode="[$-10409]#0.000"/>
    <numFmt numFmtId="166" formatCode="m\.d"/>
    <numFmt numFmtId="167" formatCode="m\.d\."/>
    <numFmt numFmtId="168" formatCode="0.0"/>
  </numFmts>
  <fonts count="70">
    <font>
      <sz val="10"/>
      <color rgb="FF000000"/>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1"/>
      <color rgb="FF000000"/>
      <name val="Times New Roman"/>
      <family val="1"/>
      <charset val="186"/>
    </font>
    <font>
      <sz val="11"/>
      <color rgb="FF000000"/>
      <name val="Times New Roman"/>
      <family val="1"/>
      <charset val="186"/>
    </font>
    <font>
      <sz val="11"/>
      <color theme="1"/>
      <name val="Times New Roman"/>
      <family val="1"/>
      <charset val="186"/>
    </font>
    <font>
      <b/>
      <sz val="11"/>
      <color theme="1"/>
      <name val="Times New Roman"/>
      <family val="1"/>
      <charset val="186"/>
    </font>
    <font>
      <b/>
      <sz val="12"/>
      <color rgb="FF000000"/>
      <name val="Times New Roman"/>
      <family val="1"/>
      <charset val="186"/>
    </font>
    <font>
      <b/>
      <i/>
      <sz val="12"/>
      <color rgb="FF000000"/>
      <name val="Times New Roman"/>
      <family val="1"/>
      <charset val="186"/>
    </font>
    <font>
      <sz val="11"/>
      <name val="Times New Roman"/>
      <family val="1"/>
      <charset val="186"/>
    </font>
    <font>
      <b/>
      <i/>
      <sz val="11"/>
      <color rgb="FF000000"/>
      <name val="Times New Roman"/>
      <family val="1"/>
      <charset val="186"/>
    </font>
    <font>
      <b/>
      <sz val="11"/>
      <color rgb="FFFF0000"/>
      <name val="Times New Roman"/>
      <family val="1"/>
      <charset val="186"/>
    </font>
    <font>
      <i/>
      <sz val="11"/>
      <color rgb="FF000000"/>
      <name val="Times New Roman"/>
      <family val="1"/>
      <charset val="186"/>
    </font>
    <font>
      <i/>
      <sz val="11"/>
      <color theme="1"/>
      <name val="Times New Roman"/>
      <family val="1"/>
      <charset val="186"/>
    </font>
    <font>
      <sz val="11"/>
      <color theme="5" tint="0.59999389629810485"/>
      <name val="Times New Roman"/>
      <family val="1"/>
      <charset val="186"/>
    </font>
    <font>
      <sz val="11"/>
      <color rgb="FFFF0000"/>
      <name val="Times New Roman"/>
      <family val="1"/>
      <charset val="186"/>
    </font>
    <font>
      <sz val="12"/>
      <color rgb="FF000000"/>
      <name val="Times New Roman"/>
      <family val="1"/>
      <charset val="186"/>
    </font>
    <font>
      <sz val="12"/>
      <color theme="1"/>
      <name val="Times New Roman"/>
      <family val="1"/>
      <charset val="186"/>
    </font>
    <font>
      <sz val="12"/>
      <name val="Times New Roman"/>
      <family val="1"/>
      <charset val="186"/>
    </font>
    <font>
      <sz val="12"/>
      <color theme="1"/>
      <name val="Times New Roman"/>
      <family val="1"/>
    </font>
    <font>
      <sz val="10"/>
      <name val="Arial"/>
      <family val="2"/>
      <charset val="186"/>
    </font>
    <font>
      <b/>
      <sz val="12"/>
      <name val="Times New Roman"/>
      <family val="1"/>
    </font>
    <font>
      <b/>
      <sz val="12"/>
      <color theme="1"/>
      <name val="Times New Roman"/>
      <family val="1"/>
      <charset val="186"/>
    </font>
    <font>
      <b/>
      <sz val="11"/>
      <name val="Times New Roman"/>
      <family val="1"/>
      <charset val="186"/>
    </font>
    <font>
      <b/>
      <sz val="12"/>
      <name val="Times New Roman"/>
      <family val="1"/>
      <charset val="186"/>
    </font>
    <font>
      <sz val="10"/>
      <color rgb="FF000000"/>
      <name val="Calibri"/>
      <family val="2"/>
      <charset val="186"/>
      <scheme val="minor"/>
    </font>
    <font>
      <sz val="10"/>
      <name val="Arial"/>
      <family val="2"/>
      <charset val="186"/>
    </font>
    <font>
      <sz val="12"/>
      <color rgb="FFFF0000"/>
      <name val="Times New Roman"/>
      <family val="1"/>
      <charset val="186"/>
    </font>
    <font>
      <sz val="10"/>
      <name val="Times New Roman"/>
      <family val="1"/>
      <charset val="186"/>
    </font>
    <font>
      <sz val="10"/>
      <color rgb="FF000000"/>
      <name val="Calibri"/>
      <family val="2"/>
      <charset val="186"/>
      <scheme val="minor"/>
    </font>
    <font>
      <b/>
      <sz val="14"/>
      <name val="Times New Roman"/>
      <family val="1"/>
      <charset val="186"/>
    </font>
    <font>
      <sz val="12"/>
      <color rgb="FF000000"/>
      <name val="Calibri"/>
      <family val="2"/>
      <charset val="186"/>
      <scheme val="minor"/>
    </font>
    <font>
      <sz val="12"/>
      <color theme="1"/>
      <name val="Calibri"/>
      <family val="2"/>
      <charset val="186"/>
      <scheme val="minor"/>
    </font>
    <font>
      <sz val="12"/>
      <color rgb="FF000000"/>
      <name val="&quot;Times New Roman&quot;"/>
    </font>
    <font>
      <sz val="12"/>
      <name val="Calibri"/>
      <family val="2"/>
      <charset val="186"/>
    </font>
    <font>
      <b/>
      <sz val="12"/>
      <color theme="1"/>
      <name val="&quot;Times New Roman&quot;"/>
    </font>
    <font>
      <sz val="12"/>
      <color theme="1"/>
      <name val="&quot;Times New Roman&quot;"/>
    </font>
    <font>
      <b/>
      <sz val="12"/>
      <color rgb="FF000000"/>
      <name val="&quot;Times New Roman&quot;"/>
    </font>
    <font>
      <sz val="9"/>
      <name val="Times New Roman"/>
      <family val="1"/>
      <charset val="186"/>
    </font>
    <font>
      <sz val="9"/>
      <name val="Times New Roman"/>
      <family val="1"/>
    </font>
    <font>
      <sz val="9"/>
      <color indexed="10"/>
      <name val="Times New Roman"/>
      <family val="1"/>
    </font>
    <font>
      <b/>
      <sz val="9"/>
      <name val="Times New Roman"/>
      <family val="1"/>
      <charset val="186"/>
    </font>
    <font>
      <sz val="8"/>
      <name val="Times New Roman"/>
      <family val="1"/>
      <charset val="186"/>
    </font>
    <font>
      <b/>
      <i/>
      <sz val="12"/>
      <name val="Times New Roman"/>
      <family val="1"/>
      <charset val="186"/>
    </font>
    <font>
      <i/>
      <sz val="12"/>
      <name val="Times New Roman"/>
      <family val="1"/>
      <charset val="186"/>
    </font>
    <font>
      <b/>
      <sz val="10"/>
      <name val="Times New Roman Baltic"/>
      <charset val="186"/>
    </font>
    <font>
      <sz val="12"/>
      <name val="Times New Roman Baltic"/>
      <charset val="186"/>
    </font>
    <font>
      <sz val="10"/>
      <name val="Times New Roman Baltic"/>
      <charset val="186"/>
    </font>
    <font>
      <sz val="12"/>
      <color rgb="FFFF0000"/>
      <name val="Times New Roman Baltic"/>
      <charset val="186"/>
    </font>
    <font>
      <sz val="10"/>
      <color theme="1"/>
      <name val="Times New Roman"/>
      <family val="1"/>
      <charset val="186"/>
    </font>
    <font>
      <sz val="12"/>
      <color theme="1"/>
      <name val="Times New Roman Baltic"/>
      <charset val="186"/>
    </font>
    <font>
      <sz val="10"/>
      <color rgb="FFFF0000"/>
      <name val="Times New Roman Baltic"/>
      <charset val="186"/>
    </font>
    <font>
      <sz val="8"/>
      <color indexed="64"/>
      <name val="Times New Roman"/>
      <family val="1"/>
      <charset val="186"/>
    </font>
    <font>
      <b/>
      <sz val="11"/>
      <name val="Times New Roman Baltic"/>
      <charset val="186"/>
    </font>
    <font>
      <sz val="11"/>
      <name val="Times New Roman Baltic"/>
      <charset val="186"/>
    </font>
    <font>
      <sz val="11"/>
      <color rgb="FF000000"/>
      <name val="Calibri"/>
      <family val="2"/>
      <charset val="186"/>
      <scheme val="minor"/>
    </font>
  </fonts>
  <fills count="34">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CCCCCC"/>
        <bgColor rgb="FFCCCCCC"/>
      </patternFill>
    </fill>
    <fill>
      <patternFill patternType="solid">
        <fgColor rgb="FFD9E2F3"/>
        <bgColor rgb="FFD9E2F3"/>
      </patternFill>
    </fill>
    <fill>
      <patternFill patternType="solid">
        <fgColor rgb="FFFBE4D5"/>
        <bgColor rgb="FFFBE4D5"/>
      </patternFill>
    </fill>
    <fill>
      <patternFill patternType="solid">
        <fgColor rgb="FFFFF2CC"/>
        <bgColor rgb="FFFFF2CC"/>
      </patternFill>
    </fill>
    <fill>
      <patternFill patternType="solid">
        <fgColor rgb="FF92D050"/>
        <bgColor rgb="FF92D050"/>
      </patternFill>
    </fill>
    <fill>
      <patternFill patternType="solid">
        <fgColor rgb="FFFFFFFF"/>
        <bgColor rgb="FFFFFFFF"/>
      </patternFill>
    </fill>
    <fill>
      <patternFill patternType="solid">
        <fgColor rgb="FFFFFFFF"/>
        <bgColor indexed="64"/>
      </patternFill>
    </fill>
    <fill>
      <patternFill patternType="solid">
        <fgColor theme="6" tint="0.39997558519241921"/>
        <bgColor rgb="FF9CC2E5"/>
      </patternFill>
    </fill>
    <fill>
      <patternFill patternType="solid">
        <fgColor rgb="FF92D050"/>
        <bgColor indexed="64"/>
      </patternFill>
    </fill>
    <fill>
      <patternFill patternType="solid">
        <fgColor theme="6" tint="0.39997558519241921"/>
        <bgColor rgb="FFFF0000"/>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rgb="FFD9E2F3"/>
      </patternFill>
    </fill>
    <fill>
      <patternFill patternType="solid">
        <fgColor theme="4" tint="0.79998168889431442"/>
        <bgColor rgb="FFD0CECE"/>
      </patternFill>
    </fill>
    <fill>
      <patternFill patternType="solid">
        <fgColor theme="7" tint="0.79998168889431442"/>
        <bgColor rgb="FFFFF2CC"/>
      </patternFill>
    </fill>
    <fill>
      <patternFill patternType="solid">
        <fgColor theme="4" tint="0.79998168889431442"/>
        <bgColor rgb="FFD9E2F3"/>
      </patternFill>
    </fill>
    <fill>
      <patternFill patternType="solid">
        <fgColor theme="0" tint="-0.14999847407452621"/>
        <bgColor indexed="64"/>
      </patternFill>
    </fill>
    <fill>
      <patternFill patternType="solid">
        <fgColor theme="5" tint="0.79998168889431442"/>
        <bgColor rgb="FFFBE4D5"/>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tint="0.79998168889431442"/>
        <bgColor rgb="FFD0CECE"/>
      </patternFill>
    </fill>
    <fill>
      <patternFill patternType="solid">
        <fgColor theme="2"/>
        <bgColor indexed="64"/>
      </patternFill>
    </fill>
    <fill>
      <patternFill patternType="solid">
        <fgColor theme="6" tint="0.79998168889431442"/>
        <bgColor indexed="64"/>
      </patternFill>
    </fill>
    <fill>
      <patternFill patternType="solid">
        <fgColor theme="6"/>
        <bgColor indexed="64"/>
      </patternFill>
    </fill>
    <fill>
      <patternFill patternType="solid">
        <fgColor theme="6" tint="0.59999389629810485"/>
        <bgColor indexed="64"/>
      </patternFill>
    </fill>
    <fill>
      <patternFill patternType="solid">
        <fgColor theme="4" tint="0.79998168889431442"/>
        <bgColor rgb="FFFBE4D5"/>
      </patternFill>
    </fill>
    <fill>
      <patternFill patternType="solid">
        <fgColor theme="2" tint="-0.14999847407452621"/>
        <bgColor indexed="64"/>
      </patternFill>
    </fill>
    <fill>
      <patternFill patternType="solid">
        <fgColor theme="5" tint="0.59999389629810485"/>
        <bgColor indexed="64"/>
      </patternFill>
    </fill>
  </fills>
  <borders count="6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9"/>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0" fontId="16" fillId="0" borderId="0"/>
    <xf numFmtId="0" fontId="34" fillId="0" borderId="0"/>
    <xf numFmtId="43" fontId="16" fillId="0" borderId="0" applyFont="0" applyFill="0" applyBorder="0" applyAlignment="0" applyProtection="0"/>
    <xf numFmtId="0" fontId="15" fillId="0" borderId="0"/>
    <xf numFmtId="0" fontId="14" fillId="0" borderId="0"/>
    <xf numFmtId="0" fontId="39" fillId="0" borderId="0"/>
    <xf numFmtId="0" fontId="13" fillId="0" borderId="0"/>
    <xf numFmtId="0" fontId="40" fillId="0" borderId="0"/>
    <xf numFmtId="0" fontId="12" fillId="0" borderId="0"/>
    <xf numFmtId="0" fontId="11" fillId="0" borderId="0"/>
    <xf numFmtId="43" fontId="11" fillId="0" borderId="0" applyFont="0" applyFill="0" applyBorder="0" applyAlignment="0" applyProtection="0"/>
    <xf numFmtId="0" fontId="11" fillId="0" borderId="0"/>
    <xf numFmtId="0" fontId="10" fillId="0" borderId="0"/>
    <xf numFmtId="0" fontId="34" fillId="0" borderId="0"/>
    <xf numFmtId="0" fontId="9" fillId="0" borderId="0"/>
    <xf numFmtId="43" fontId="43"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639">
    <xf numFmtId="0" fontId="0" fillId="0" borderId="0" xfId="0"/>
    <xf numFmtId="0" fontId="33" fillId="0" borderId="0" xfId="1" applyFont="1"/>
    <xf numFmtId="0" fontId="33" fillId="0" borderId="11" xfId="1" applyFont="1" applyBorder="1" applyAlignment="1">
      <alignment horizontal="left"/>
    </xf>
    <xf numFmtId="0" fontId="33" fillId="0" borderId="11" xfId="1" applyFont="1" applyBorder="1" applyAlignment="1">
      <alignment horizontal="center" wrapText="1"/>
    </xf>
    <xf numFmtId="168" fontId="33" fillId="0" borderId="11" xfId="1" applyNumberFormat="1" applyFont="1" applyBorder="1" applyAlignment="1">
      <alignment horizontal="center"/>
    </xf>
    <xf numFmtId="0" fontId="33" fillId="0" borderId="11" xfId="1" applyFont="1" applyBorder="1" applyAlignment="1">
      <alignment horizontal="center"/>
    </xf>
    <xf numFmtId="0" fontId="33" fillId="0" borderId="5" xfId="1" applyFont="1" applyBorder="1" applyAlignment="1">
      <alignment horizontal="left"/>
    </xf>
    <xf numFmtId="0" fontId="33" fillId="0" borderId="5" xfId="1" applyFont="1" applyBorder="1" applyAlignment="1">
      <alignment horizontal="center" wrapText="1"/>
    </xf>
    <xf numFmtId="168" fontId="33" fillId="0" borderId="5" xfId="1" applyNumberFormat="1" applyFont="1" applyBorder="1" applyAlignment="1">
      <alignment horizontal="center"/>
    </xf>
    <xf numFmtId="0" fontId="33" fillId="0" borderId="5" xfId="1" applyFont="1" applyBorder="1" applyAlignment="1">
      <alignment horizontal="center"/>
    </xf>
    <xf numFmtId="0" fontId="31" fillId="0" borderId="9" xfId="1" applyFont="1" applyBorder="1" applyAlignment="1">
      <alignment horizontal="left"/>
    </xf>
    <xf numFmtId="0" fontId="31" fillId="0" borderId="9" xfId="1" applyFont="1" applyBorder="1" applyAlignment="1">
      <alignment horizontal="center"/>
    </xf>
    <xf numFmtId="168" fontId="31" fillId="0" borderId="9" xfId="1" applyNumberFormat="1" applyFont="1" applyBorder="1" applyAlignment="1">
      <alignment horizontal="center"/>
    </xf>
    <xf numFmtId="0" fontId="33" fillId="0" borderId="9" xfId="1" applyFont="1" applyBorder="1" applyAlignment="1">
      <alignment horizontal="center"/>
    </xf>
    <xf numFmtId="0" fontId="36" fillId="0" borderId="18" xfId="1" applyFont="1" applyBorder="1"/>
    <xf numFmtId="0" fontId="36" fillId="0" borderId="19" xfId="1" applyFont="1" applyBorder="1" applyAlignment="1">
      <alignment horizontal="center"/>
    </xf>
    <xf numFmtId="0" fontId="36" fillId="0" borderId="20" xfId="1" applyFont="1" applyBorder="1" applyAlignment="1">
      <alignment horizontal="center"/>
    </xf>
    <xf numFmtId="0" fontId="23" fillId="15" borderId="0" xfId="2" applyFont="1" applyFill="1"/>
    <xf numFmtId="0" fontId="37" fillId="15" borderId="6" xfId="2" applyFont="1" applyFill="1" applyBorder="1" applyAlignment="1">
      <alignment horizontal="center" wrapText="1"/>
    </xf>
    <xf numFmtId="0" fontId="23" fillId="15" borderId="6" xfId="2" applyFont="1" applyFill="1" applyBorder="1" applyAlignment="1">
      <alignment horizontal="right"/>
    </xf>
    <xf numFmtId="0" fontId="23" fillId="15" borderId="9" xfId="2" applyFont="1" applyFill="1" applyBorder="1" applyAlignment="1">
      <alignment horizontal="center" wrapText="1"/>
    </xf>
    <xf numFmtId="0" fontId="23" fillId="15" borderId="9" xfId="2" applyFont="1" applyFill="1" applyBorder="1" applyAlignment="1">
      <alignment horizontal="center" vertical="center"/>
    </xf>
    <xf numFmtId="0" fontId="23" fillId="15" borderId="5" xfId="2" applyFont="1" applyFill="1" applyBorder="1" applyAlignment="1">
      <alignment horizontal="center" vertical="center" wrapText="1"/>
    </xf>
    <xf numFmtId="0" fontId="37" fillId="22" borderId="5" xfId="2" applyFont="1" applyFill="1" applyBorder="1" applyAlignment="1">
      <alignment horizontal="center" vertical="center" wrapText="1"/>
    </xf>
    <xf numFmtId="0" fontId="23" fillId="15" borderId="0" xfId="2" applyFont="1" applyFill="1" applyAlignment="1">
      <alignment wrapText="1"/>
    </xf>
    <xf numFmtId="0" fontId="23" fillId="15" borderId="11" xfId="2" applyFont="1" applyFill="1" applyBorder="1" applyAlignment="1">
      <alignment horizontal="center" wrapText="1"/>
    </xf>
    <xf numFmtId="0" fontId="23" fillId="15" borderId="11" xfId="2" applyFont="1" applyFill="1" applyBorder="1" applyAlignment="1">
      <alignment horizontal="center" vertical="center"/>
    </xf>
    <xf numFmtId="1" fontId="23" fillId="15" borderId="8" xfId="2" applyNumberFormat="1" applyFont="1" applyFill="1" applyBorder="1" applyAlignment="1">
      <alignment horizontal="center" wrapText="1"/>
    </xf>
    <xf numFmtId="1" fontId="23" fillId="15" borderId="24" xfId="2" applyNumberFormat="1" applyFont="1" applyFill="1" applyBorder="1" applyAlignment="1">
      <alignment horizontal="center" wrapText="1"/>
    </xf>
    <xf numFmtId="1" fontId="23" fillId="15" borderId="7" xfId="2" applyNumberFormat="1" applyFont="1" applyFill="1" applyBorder="1" applyAlignment="1">
      <alignment horizontal="center" wrapText="1"/>
    </xf>
    <xf numFmtId="0" fontId="37" fillId="15" borderId="5" xfId="2" applyFont="1" applyFill="1" applyBorder="1" applyAlignment="1">
      <alignment horizontal="center" wrapText="1"/>
    </xf>
    <xf numFmtId="0" fontId="37" fillId="22" borderId="5" xfId="2" applyFont="1" applyFill="1" applyBorder="1" applyAlignment="1">
      <alignment horizontal="center" wrapText="1"/>
    </xf>
    <xf numFmtId="0" fontId="37" fillId="22" borderId="5" xfId="2" applyFont="1" applyFill="1" applyBorder="1" applyAlignment="1">
      <alignment horizontal="center" vertical="center"/>
    </xf>
    <xf numFmtId="168" fontId="37" fillId="22" borderId="5" xfId="2" applyNumberFormat="1" applyFont="1" applyFill="1" applyBorder="1" applyAlignment="1">
      <alignment horizontal="right" wrapText="1"/>
    </xf>
    <xf numFmtId="168" fontId="37" fillId="22" borderId="5" xfId="2" applyNumberFormat="1" applyFont="1" applyFill="1" applyBorder="1" applyAlignment="1">
      <alignment horizontal="right"/>
    </xf>
    <xf numFmtId="0" fontId="23" fillId="15" borderId="5" xfId="2" applyFont="1" applyFill="1" applyBorder="1" applyAlignment="1">
      <alignment horizontal="center" wrapText="1"/>
    </xf>
    <xf numFmtId="0" fontId="23" fillId="15" borderId="5" xfId="2" applyFont="1" applyFill="1" applyBorder="1" applyAlignment="1">
      <alignment wrapText="1"/>
    </xf>
    <xf numFmtId="0" fontId="23" fillId="15" borderId="5" xfId="2" applyFont="1" applyFill="1" applyBorder="1"/>
    <xf numFmtId="168" fontId="23" fillId="15" borderId="5" xfId="2" applyNumberFormat="1" applyFont="1" applyFill="1" applyBorder="1"/>
    <xf numFmtId="168" fontId="37" fillId="22" borderId="5" xfId="2" applyNumberFormat="1" applyFont="1" applyFill="1" applyBorder="1"/>
    <xf numFmtId="168" fontId="23" fillId="15" borderId="0" xfId="2" applyNumberFormat="1" applyFont="1" applyFill="1"/>
    <xf numFmtId="0" fontId="37" fillId="22" borderId="5" xfId="2" applyFont="1" applyFill="1" applyBorder="1"/>
    <xf numFmtId="0" fontId="23" fillId="22" borderId="5" xfId="2" applyFont="1" applyFill="1" applyBorder="1" applyAlignment="1">
      <alignment wrapText="1"/>
    </xf>
    <xf numFmtId="168" fontId="23" fillId="22" borderId="5" xfId="2" applyNumberFormat="1" applyFont="1" applyFill="1" applyBorder="1"/>
    <xf numFmtId="0" fontId="23" fillId="22" borderId="5" xfId="2" applyFont="1" applyFill="1" applyBorder="1" applyAlignment="1">
      <alignment horizontal="center" wrapText="1"/>
    </xf>
    <xf numFmtId="0" fontId="37" fillId="22" borderId="5" xfId="2" applyFont="1" applyFill="1" applyBorder="1" applyAlignment="1">
      <alignment wrapText="1"/>
    </xf>
    <xf numFmtId="164" fontId="37" fillId="22" borderId="5" xfId="2" applyNumberFormat="1" applyFont="1" applyFill="1" applyBorder="1"/>
    <xf numFmtId="164" fontId="23" fillId="15" borderId="8" xfId="2" applyNumberFormat="1" applyFont="1" applyFill="1" applyBorder="1"/>
    <xf numFmtId="168" fontId="23" fillId="15" borderId="8" xfId="2" applyNumberFormat="1" applyFont="1" applyFill="1" applyBorder="1"/>
    <xf numFmtId="164" fontId="23" fillId="15" borderId="5" xfId="2" applyNumberFormat="1" applyFont="1" applyFill="1" applyBorder="1"/>
    <xf numFmtId="164" fontId="37" fillId="15" borderId="5" xfId="2" applyNumberFormat="1" applyFont="1" applyFill="1" applyBorder="1"/>
    <xf numFmtId="164" fontId="23" fillId="15" borderId="0" xfId="2" applyNumberFormat="1" applyFont="1" applyFill="1"/>
    <xf numFmtId="164" fontId="30" fillId="0" borderId="5" xfId="0" applyNumberFormat="1" applyFont="1" applyFill="1" applyBorder="1" applyAlignment="1">
      <alignment horizontal="center" vertical="top" wrapText="1"/>
    </xf>
    <xf numFmtId="164" fontId="21" fillId="0" borderId="5" xfId="0" applyNumberFormat="1" applyFont="1" applyFill="1" applyBorder="1" applyAlignment="1">
      <alignment horizontal="center" vertical="top" wrapText="1"/>
    </xf>
    <xf numFmtId="0" fontId="21" fillId="0" borderId="5" xfId="0" applyFont="1" applyBorder="1" applyAlignment="1">
      <alignment vertical="top" wrapText="1"/>
    </xf>
    <xf numFmtId="0" fontId="41" fillId="0" borderId="0" xfId="0" applyFont="1" applyAlignment="1">
      <alignment horizontal="center" vertical="center"/>
    </xf>
    <xf numFmtId="0" fontId="32" fillId="0" borderId="57" xfId="0" applyFont="1" applyBorder="1" applyAlignment="1">
      <alignment horizontal="left" vertical="center"/>
    </xf>
    <xf numFmtId="0" fontId="32" fillId="0" borderId="33" xfId="0" applyFont="1" applyBorder="1" applyAlignment="1">
      <alignment horizontal="left" vertical="center" wrapText="1"/>
    </xf>
    <xf numFmtId="0" fontId="31" fillId="0" borderId="23" xfId="0" applyFont="1" applyBorder="1" applyAlignment="1">
      <alignment horizontal="left" vertical="center"/>
    </xf>
    <xf numFmtId="0" fontId="32" fillId="0" borderId="43" xfId="0" applyFont="1" applyBorder="1" applyAlignment="1">
      <alignment horizontal="left" vertical="center" wrapText="1"/>
    </xf>
    <xf numFmtId="0" fontId="32" fillId="0" borderId="57" xfId="0" applyFont="1" applyBorder="1" applyAlignment="1">
      <alignment horizontal="left" vertical="center" wrapText="1"/>
    </xf>
    <xf numFmtId="0" fontId="32" fillId="0" borderId="22" xfId="0" applyFont="1" applyBorder="1" applyAlignment="1">
      <alignment horizontal="left" vertical="center" wrapText="1"/>
    </xf>
    <xf numFmtId="0" fontId="32" fillId="0" borderId="57" xfId="1" applyFont="1" applyBorder="1" applyAlignment="1">
      <alignment horizontal="left" vertical="center" wrapText="1"/>
    </xf>
    <xf numFmtId="0" fontId="32" fillId="0" borderId="43" xfId="1" applyFont="1" applyBorder="1" applyAlignment="1">
      <alignment horizontal="left" vertical="center" wrapText="1"/>
    </xf>
    <xf numFmtId="0" fontId="41" fillId="0" borderId="0" xfId="0" applyFont="1" applyAlignment="1">
      <alignment horizontal="left" vertical="center" wrapText="1"/>
    </xf>
    <xf numFmtId="0" fontId="41" fillId="0" borderId="5" xfId="0" applyFont="1" applyBorder="1" applyAlignment="1">
      <alignment horizontal="left" vertical="center" wrapText="1"/>
    </xf>
    <xf numFmtId="0" fontId="31" fillId="0" borderId="0" xfId="0" applyFont="1" applyAlignment="1">
      <alignment horizontal="left" vertical="center"/>
    </xf>
    <xf numFmtId="0" fontId="31" fillId="0" borderId="57" xfId="0" applyFont="1" applyBorder="1" applyAlignment="1">
      <alignment horizontal="left" vertical="center"/>
    </xf>
    <xf numFmtId="0" fontId="32" fillId="0" borderId="43" xfId="0" applyFont="1" applyBorder="1" applyAlignment="1">
      <alignment horizontal="left" vertical="center"/>
    </xf>
    <xf numFmtId="43" fontId="32" fillId="15" borderId="10" xfId="16" applyFont="1" applyFill="1" applyBorder="1" applyAlignment="1">
      <alignment horizontal="left" vertical="center" wrapText="1"/>
    </xf>
    <xf numFmtId="0" fontId="32" fillId="15" borderId="10" xfId="0" applyFont="1" applyFill="1" applyBorder="1" applyAlignment="1">
      <alignment horizontal="left" vertical="center" wrapText="1"/>
    </xf>
    <xf numFmtId="0" fontId="32" fillId="15" borderId="22" xfId="0" applyFont="1" applyFill="1" applyBorder="1" applyAlignment="1">
      <alignment horizontal="left" vertical="center" wrapText="1"/>
    </xf>
    <xf numFmtId="0" fontId="32" fillId="0" borderId="10" xfId="0" applyFont="1" applyBorder="1" applyAlignment="1">
      <alignment horizontal="left" vertical="center" wrapText="1"/>
    </xf>
    <xf numFmtId="0" fontId="38" fillId="28" borderId="18" xfId="0" applyFont="1" applyFill="1" applyBorder="1" applyAlignment="1">
      <alignment horizontal="left" vertical="center" wrapText="1"/>
    </xf>
    <xf numFmtId="43" fontId="38" fillId="28" borderId="18" xfId="16" applyFont="1" applyFill="1" applyBorder="1" applyAlignment="1">
      <alignment horizontal="left" vertical="center" wrapText="1"/>
    </xf>
    <xf numFmtId="0" fontId="38" fillId="28" borderId="18" xfId="0" applyFont="1" applyFill="1" applyBorder="1" applyAlignment="1">
      <alignment horizontal="left" vertical="center"/>
    </xf>
    <xf numFmtId="168" fontId="38" fillId="28" borderId="20" xfId="0" applyNumberFormat="1" applyFont="1" applyFill="1" applyBorder="1" applyAlignment="1">
      <alignment horizontal="center" vertical="center"/>
    </xf>
    <xf numFmtId="168" fontId="38" fillId="0" borderId="0" xfId="0" applyNumberFormat="1" applyFont="1" applyAlignment="1">
      <alignment horizontal="center" vertical="center"/>
    </xf>
    <xf numFmtId="0" fontId="38" fillId="0" borderId="0" xfId="0" applyFont="1" applyAlignment="1">
      <alignment horizontal="right" vertical="center" wrapText="1"/>
    </xf>
    <xf numFmtId="168" fontId="38" fillId="28" borderId="20" xfId="16" applyNumberFormat="1" applyFont="1" applyFill="1" applyBorder="1" applyAlignment="1">
      <alignment horizontal="center" vertical="center"/>
    </xf>
    <xf numFmtId="0" fontId="38" fillId="29" borderId="30" xfId="0" applyFont="1" applyFill="1" applyBorder="1" applyAlignment="1">
      <alignment horizontal="center" vertical="center" wrapText="1"/>
    </xf>
    <xf numFmtId="0" fontId="41" fillId="0" borderId="0" xfId="0" applyFont="1" applyBorder="1" applyAlignment="1">
      <alignment horizontal="left" vertical="center" wrapText="1"/>
    </xf>
    <xf numFmtId="0" fontId="42" fillId="0" borderId="0" xfId="0" applyFont="1" applyAlignment="1">
      <alignment horizontal="right" vertical="center"/>
    </xf>
    <xf numFmtId="0" fontId="36" fillId="29" borderId="42" xfId="0" applyFont="1" applyFill="1" applyBorder="1" applyAlignment="1">
      <alignment horizontal="center" vertical="center"/>
    </xf>
    <xf numFmtId="0" fontId="38" fillId="29" borderId="42" xfId="0" applyFont="1" applyFill="1" applyBorder="1" applyAlignment="1">
      <alignment horizontal="center" vertical="center" wrapText="1"/>
    </xf>
    <xf numFmtId="0" fontId="21" fillId="0" borderId="6" xfId="6" applyFont="1" applyBorder="1" applyAlignment="1">
      <alignment vertical="center" readingOrder="1"/>
    </xf>
    <xf numFmtId="0" fontId="21" fillId="0" borderId="0" xfId="6" applyFont="1" applyBorder="1" applyAlignment="1">
      <alignment vertical="center" readingOrder="1"/>
    </xf>
    <xf numFmtId="0" fontId="45" fillId="0" borderId="0" xfId="0" applyFont="1" applyAlignment="1"/>
    <xf numFmtId="0" fontId="46" fillId="0" borderId="0" xfId="0" applyFont="1" applyAlignment="1">
      <alignment horizontal="left" vertical="top" wrapText="1"/>
    </xf>
    <xf numFmtId="0" fontId="47" fillId="0" borderId="0" xfId="0" applyFont="1" applyAlignment="1">
      <alignment horizontal="left" vertical="top" wrapText="1"/>
    </xf>
    <xf numFmtId="0" fontId="30" fillId="3" borderId="5" xfId="0" applyFont="1" applyFill="1" applyBorder="1" applyAlignment="1">
      <alignment horizontal="center" vertical="center" textRotation="90" wrapText="1" readingOrder="1"/>
    </xf>
    <xf numFmtId="0" fontId="30" fillId="3" borderId="5" xfId="0" applyFont="1" applyFill="1" applyBorder="1" applyAlignment="1">
      <alignment horizontal="center" vertical="center" wrapText="1" readingOrder="1"/>
    </xf>
    <xf numFmtId="49" fontId="30" fillId="0" borderId="5" xfId="0" applyNumberFormat="1" applyFont="1" applyBorder="1" applyAlignment="1">
      <alignment horizontal="center" vertical="center" wrapText="1"/>
    </xf>
    <xf numFmtId="49" fontId="31" fillId="0" borderId="5" xfId="0" applyNumberFormat="1" applyFont="1" applyBorder="1" applyAlignment="1">
      <alignment horizontal="center" vertical="center"/>
    </xf>
    <xf numFmtId="0" fontId="21" fillId="0" borderId="5" xfId="0" applyFont="1" applyBorder="1" applyAlignment="1">
      <alignment horizontal="left" vertical="top" wrapText="1"/>
    </xf>
    <xf numFmtId="164" fontId="36" fillId="2" borderId="5" xfId="0" applyNumberFormat="1" applyFont="1" applyFill="1" applyBorder="1" applyAlignment="1">
      <alignment horizontal="center" vertical="top" wrapText="1"/>
    </xf>
    <xf numFmtId="0" fontId="30" fillId="0" borderId="5" xfId="0" applyFont="1" applyBorder="1" applyAlignment="1">
      <alignment horizontal="left" vertical="top" wrapText="1"/>
    </xf>
    <xf numFmtId="164" fontId="31" fillId="2" borderId="5" xfId="0" applyNumberFormat="1" applyFont="1" applyFill="1" applyBorder="1" applyAlignment="1">
      <alignment horizontal="center" vertical="top" wrapText="1"/>
    </xf>
    <xf numFmtId="0" fontId="46" fillId="0" borderId="0" xfId="0" applyFont="1" applyAlignment="1">
      <alignment horizontal="center" vertical="top" wrapText="1"/>
    </xf>
    <xf numFmtId="0" fontId="31" fillId="0" borderId="5" xfId="0" applyFont="1" applyBorder="1" applyAlignment="1">
      <alignment horizontal="left" vertical="top" wrapText="1"/>
    </xf>
    <xf numFmtId="164" fontId="31" fillId="0" borderId="5" xfId="0" applyNumberFormat="1" applyFont="1" applyBorder="1" applyAlignment="1">
      <alignment horizontal="center" vertical="top" wrapText="1"/>
    </xf>
    <xf numFmtId="49" fontId="30" fillId="2" borderId="5" xfId="0" applyNumberFormat="1" applyFont="1" applyFill="1" applyBorder="1" applyAlignment="1">
      <alignment horizontal="center" vertical="center" wrapText="1"/>
    </xf>
    <xf numFmtId="49" fontId="21" fillId="0" borderId="5" xfId="0" applyNumberFormat="1" applyFont="1" applyBorder="1" applyAlignment="1">
      <alignment horizontal="center" vertical="center" wrapText="1"/>
    </xf>
    <xf numFmtId="0" fontId="36" fillId="0" borderId="5" xfId="0" applyFont="1" applyBorder="1" applyAlignment="1">
      <alignment horizontal="left" vertical="top" wrapText="1"/>
    </xf>
    <xf numFmtId="164" fontId="36" fillId="0" borderId="5" xfId="0" applyNumberFormat="1" applyFont="1" applyBorder="1" applyAlignment="1">
      <alignment horizontal="center" vertical="top" wrapText="1"/>
    </xf>
    <xf numFmtId="164" fontId="31" fillId="0" borderId="5" xfId="0" applyNumberFormat="1" applyFont="1" applyFill="1" applyBorder="1" applyAlignment="1">
      <alignment horizontal="center" vertical="top" wrapText="1"/>
    </xf>
    <xf numFmtId="164" fontId="21" fillId="0" borderId="5" xfId="0" applyNumberFormat="1" applyFont="1" applyBorder="1" applyAlignment="1">
      <alignment horizontal="center" vertical="top" wrapText="1"/>
    </xf>
    <xf numFmtId="164" fontId="30" fillId="0" borderId="5" xfId="0" applyNumberFormat="1" applyFont="1" applyBorder="1" applyAlignment="1">
      <alignment horizontal="center" vertical="top" wrapText="1"/>
    </xf>
    <xf numFmtId="0" fontId="21" fillId="0" borderId="5" xfId="0" applyFont="1" applyBorder="1" applyAlignment="1">
      <alignment horizontal="center" vertical="top" wrapText="1"/>
    </xf>
    <xf numFmtId="0" fontId="21" fillId="0" borderId="5" xfId="0" applyFont="1" applyBorder="1" applyAlignment="1">
      <alignment horizontal="right" vertical="top" wrapText="1"/>
    </xf>
    <xf numFmtId="0" fontId="47" fillId="0" borderId="0" xfId="0" applyFont="1" applyAlignment="1">
      <alignment horizontal="left" vertical="top"/>
    </xf>
    <xf numFmtId="0" fontId="49" fillId="0" borderId="0" xfId="0" applyFont="1" applyAlignment="1">
      <alignment horizontal="left" vertical="top" wrapText="1"/>
    </xf>
    <xf numFmtId="166" fontId="47" fillId="0" borderId="0" xfId="0" applyNumberFormat="1" applyFont="1" applyAlignment="1">
      <alignment horizontal="left" vertical="top"/>
    </xf>
    <xf numFmtId="0" fontId="50" fillId="0" borderId="0" xfId="0" applyFont="1" applyAlignment="1">
      <alignment horizontal="left" vertical="top"/>
    </xf>
    <xf numFmtId="0" fontId="51" fillId="0" borderId="0" xfId="0" applyFont="1" applyAlignment="1">
      <alignment horizontal="left" vertical="top"/>
    </xf>
    <xf numFmtId="0" fontId="49" fillId="0" borderId="0" xfId="0" applyFont="1" applyAlignment="1">
      <alignment horizontal="left" vertical="top"/>
    </xf>
    <xf numFmtId="167" fontId="47" fillId="0" borderId="0" xfId="0" applyNumberFormat="1" applyFont="1" applyAlignment="1">
      <alignment horizontal="left" vertical="top"/>
    </xf>
    <xf numFmtId="0" fontId="30" fillId="0" borderId="0" xfId="0" applyFont="1" applyAlignment="1">
      <alignment horizontal="right"/>
    </xf>
    <xf numFmtId="168" fontId="32" fillId="15" borderId="5" xfId="2" applyNumberFormat="1" applyFont="1" applyFill="1" applyBorder="1" applyAlignment="1">
      <alignment horizontal="center" vertical="center" wrapText="1"/>
    </xf>
    <xf numFmtId="0" fontId="32" fillId="15" borderId="5" xfId="2" applyFont="1" applyFill="1" applyBorder="1" applyAlignment="1">
      <alignment horizontal="left" vertical="center" wrapText="1"/>
    </xf>
    <xf numFmtId="168" fontId="32" fillId="0" borderId="9" xfId="2" applyNumberFormat="1" applyFont="1" applyFill="1" applyBorder="1" applyAlignment="1">
      <alignment horizontal="center" vertical="center" wrapText="1"/>
    </xf>
    <xf numFmtId="168" fontId="32" fillId="0" borderId="5" xfId="2" applyNumberFormat="1" applyFont="1" applyFill="1" applyBorder="1" applyAlignment="1">
      <alignment horizontal="center" vertical="center" wrapText="1"/>
    </xf>
    <xf numFmtId="0" fontId="32" fillId="0" borderId="5" xfId="2" applyFont="1" applyFill="1" applyBorder="1" applyAlignment="1">
      <alignment horizontal="left" vertical="center" wrapText="1"/>
    </xf>
    <xf numFmtId="0" fontId="38" fillId="16" borderId="5" xfId="2" applyFont="1" applyFill="1" applyBorder="1" applyAlignment="1">
      <alignment horizontal="left" vertical="top" wrapText="1"/>
    </xf>
    <xf numFmtId="168" fontId="32" fillId="0" borderId="5" xfId="2" applyNumberFormat="1" applyFont="1" applyBorder="1" applyAlignment="1">
      <alignment horizontal="center" vertical="center" wrapText="1"/>
    </xf>
    <xf numFmtId="0" fontId="52" fillId="15" borderId="0" xfId="2" applyFont="1" applyFill="1" applyAlignment="1">
      <alignment wrapText="1"/>
    </xf>
    <xf numFmtId="0" fontId="52" fillId="15" borderId="5" xfId="2" applyFont="1" applyFill="1" applyBorder="1" applyAlignment="1">
      <alignment horizontal="center" vertical="justify" textRotation="90" wrapText="1"/>
    </xf>
    <xf numFmtId="0" fontId="52" fillId="15" borderId="5" xfId="2" applyFont="1" applyFill="1" applyBorder="1" applyAlignment="1">
      <alignment horizontal="left" vertical="justify" textRotation="90" wrapText="1"/>
    </xf>
    <xf numFmtId="0" fontId="52" fillId="15" borderId="5" xfId="2" applyFont="1" applyFill="1" applyBorder="1" applyAlignment="1">
      <alignment horizontal="left" vertical="justify" wrapText="1"/>
    </xf>
    <xf numFmtId="0" fontId="53" fillId="15" borderId="5" xfId="2" applyFont="1" applyFill="1" applyBorder="1" applyAlignment="1">
      <alignment horizontal="left" vertical="justify" textRotation="90" wrapText="1"/>
    </xf>
    <xf numFmtId="0" fontId="52" fillId="15" borderId="5" xfId="2" applyFont="1" applyFill="1" applyBorder="1" applyAlignment="1">
      <alignment horizontal="left" vertical="justify" textRotation="90"/>
    </xf>
    <xf numFmtId="164" fontId="52" fillId="15" borderId="0" xfId="2" applyNumberFormat="1" applyFont="1" applyFill="1" applyAlignment="1">
      <alignment wrapText="1"/>
    </xf>
    <xf numFmtId="0" fontId="52" fillId="15" borderId="5" xfId="2" applyFont="1" applyFill="1" applyBorder="1" applyAlignment="1">
      <alignment textRotation="90" wrapText="1"/>
    </xf>
    <xf numFmtId="0" fontId="52" fillId="15" borderId="5" xfId="2" applyFont="1" applyFill="1" applyBorder="1" applyAlignment="1">
      <alignment vertical="top" wrapText="1"/>
    </xf>
    <xf numFmtId="0" fontId="52" fillId="15" borderId="5" xfId="2" applyFont="1" applyFill="1" applyBorder="1" applyAlignment="1">
      <alignment wrapText="1"/>
    </xf>
    <xf numFmtId="164" fontId="52" fillId="15" borderId="5" xfId="2" applyNumberFormat="1" applyFont="1" applyFill="1" applyBorder="1" applyAlignment="1">
      <alignment wrapText="1"/>
    </xf>
    <xf numFmtId="164" fontId="52" fillId="15" borderId="11" xfId="2" applyNumberFormat="1" applyFont="1" applyFill="1" applyBorder="1" applyAlignment="1">
      <alignment wrapText="1"/>
    </xf>
    <xf numFmtId="0" fontId="55" fillId="27" borderId="5" xfId="2" applyFont="1" applyFill="1" applyBorder="1" applyAlignment="1">
      <alignment vertical="top" wrapText="1"/>
    </xf>
    <xf numFmtId="164" fontId="55" fillId="27" borderId="11" xfId="2" applyNumberFormat="1" applyFont="1" applyFill="1" applyBorder="1" applyAlignment="1">
      <alignment wrapText="1"/>
    </xf>
    <xf numFmtId="164" fontId="55" fillId="27" borderId="5" xfId="2" applyNumberFormat="1" applyFont="1" applyFill="1" applyBorder="1" applyAlignment="1">
      <alignment wrapText="1"/>
    </xf>
    <xf numFmtId="164" fontId="55" fillId="15" borderId="5" xfId="2" applyNumberFormat="1" applyFont="1" applyFill="1" applyBorder="1" applyAlignment="1">
      <alignment wrapText="1"/>
    </xf>
    <xf numFmtId="164" fontId="56" fillId="15" borderId="5" xfId="2" applyNumberFormat="1" applyFont="1" applyFill="1" applyBorder="1" applyAlignment="1">
      <alignment wrapText="1"/>
    </xf>
    <xf numFmtId="0" fontId="36" fillId="30" borderId="13" xfId="1" applyFont="1" applyFill="1" applyBorder="1" applyAlignment="1">
      <alignment horizontal="center" wrapText="1"/>
    </xf>
    <xf numFmtId="0" fontId="36" fillId="30" borderId="13" xfId="1" applyFont="1" applyFill="1" applyBorder="1"/>
    <xf numFmtId="0" fontId="36" fillId="30" borderId="14" xfId="1" applyFont="1" applyFill="1" applyBorder="1"/>
    <xf numFmtId="0" fontId="32" fillId="0" borderId="0" xfId="14" applyFont="1"/>
    <xf numFmtId="0" fontId="32" fillId="0" borderId="0" xfId="14" applyFont="1" applyAlignment="1">
      <alignment horizontal="center" vertical="center"/>
    </xf>
    <xf numFmtId="0" fontId="32" fillId="0" borderId="0" xfId="14" applyFont="1" applyFill="1" applyBorder="1" applyAlignment="1">
      <alignment horizontal="center" vertical="center"/>
    </xf>
    <xf numFmtId="0" fontId="38" fillId="0" borderId="0" xfId="14" applyFont="1" applyBorder="1"/>
    <xf numFmtId="0" fontId="32" fillId="0" borderId="0" xfId="14" applyFont="1" applyFill="1" applyBorder="1"/>
    <xf numFmtId="0" fontId="38" fillId="0" borderId="0" xfId="14" applyFont="1" applyFill="1" applyBorder="1"/>
    <xf numFmtId="14" fontId="32" fillId="0" borderId="0" xfId="14" applyNumberFormat="1" applyFont="1" applyFill="1" applyBorder="1"/>
    <xf numFmtId="14" fontId="38" fillId="0" borderId="0" xfId="14" applyNumberFormat="1" applyFont="1" applyFill="1" applyBorder="1"/>
    <xf numFmtId="168" fontId="32" fillId="0" borderId="0" xfId="14" applyNumberFormat="1" applyFont="1" applyFill="1" applyAlignment="1">
      <alignment horizontal="center" vertical="center"/>
    </xf>
    <xf numFmtId="0" fontId="32" fillId="0" borderId="0" xfId="14" applyFont="1" applyFill="1" applyAlignment="1">
      <alignment horizontal="center" vertical="center"/>
    </xf>
    <xf numFmtId="168" fontId="38" fillId="22" borderId="5" xfId="14" applyNumberFormat="1" applyFont="1" applyFill="1" applyBorder="1" applyAlignment="1">
      <alignment horizontal="center" vertical="center"/>
    </xf>
    <xf numFmtId="168" fontId="38" fillId="15" borderId="5" xfId="14" applyNumberFormat="1" applyFont="1" applyFill="1" applyBorder="1" applyAlignment="1">
      <alignment horizontal="center" vertical="center"/>
    </xf>
    <xf numFmtId="0" fontId="57" fillId="15" borderId="5" xfId="14" applyFont="1" applyFill="1" applyBorder="1" applyAlignment="1">
      <alignment wrapText="1"/>
    </xf>
    <xf numFmtId="168" fontId="57" fillId="22" borderId="5" xfId="2" applyNumberFormat="1" applyFont="1" applyFill="1" applyBorder="1" applyAlignment="1">
      <alignment horizontal="center" vertical="center"/>
    </xf>
    <xf numFmtId="168" fontId="57" fillId="22" borderId="5" xfId="14" applyNumberFormat="1" applyFont="1" applyFill="1" applyBorder="1" applyAlignment="1">
      <alignment horizontal="center" vertical="center"/>
    </xf>
    <xf numFmtId="168" fontId="58" fillId="22" borderId="5" xfId="14" applyNumberFormat="1" applyFont="1" applyFill="1" applyBorder="1" applyAlignment="1">
      <alignment horizontal="center" vertical="center"/>
    </xf>
    <xf numFmtId="0" fontId="57" fillId="22" borderId="5" xfId="14" applyFont="1" applyFill="1" applyBorder="1" applyAlignment="1">
      <alignment wrapText="1"/>
    </xf>
    <xf numFmtId="168" fontId="32" fillId="22" borderId="5" xfId="2" applyNumberFormat="1" applyFont="1" applyFill="1" applyBorder="1" applyAlignment="1">
      <alignment horizontal="center" vertical="center"/>
    </xf>
    <xf numFmtId="168" fontId="32" fillId="15" borderId="5" xfId="14" applyNumberFormat="1" applyFont="1" applyFill="1" applyBorder="1" applyAlignment="1">
      <alignment horizontal="center" vertical="center"/>
    </xf>
    <xf numFmtId="0" fontId="32" fillId="15" borderId="5" xfId="14" applyFont="1" applyFill="1" applyBorder="1"/>
    <xf numFmtId="168" fontId="32" fillId="15" borderId="8" xfId="2" applyNumberFormat="1" applyFont="1" applyFill="1" applyBorder="1" applyAlignment="1">
      <alignment horizontal="center" vertical="center"/>
    </xf>
    <xf numFmtId="168" fontId="57" fillId="22" borderId="8" xfId="2" applyNumberFormat="1" applyFont="1" applyFill="1" applyBorder="1" applyAlignment="1">
      <alignment horizontal="center" vertical="center"/>
    </xf>
    <xf numFmtId="0" fontId="57" fillId="22" borderId="5" xfId="14" applyFont="1" applyFill="1" applyBorder="1" applyAlignment="1">
      <alignment horizontal="left" vertical="top" wrapText="1"/>
    </xf>
    <xf numFmtId="0" fontId="32" fillId="22" borderId="5" xfId="2" applyFont="1" applyFill="1" applyBorder="1" applyAlignment="1">
      <alignment horizontal="center" vertical="center"/>
    </xf>
    <xf numFmtId="0" fontId="32" fillId="15" borderId="8" xfId="2" applyFont="1" applyFill="1" applyBorder="1" applyAlignment="1">
      <alignment horizontal="center" vertical="center"/>
    </xf>
    <xf numFmtId="168" fontId="32" fillId="0" borderId="0" xfId="14" applyNumberFormat="1" applyFont="1" applyFill="1" applyBorder="1"/>
    <xf numFmtId="0" fontId="32" fillId="15" borderId="5" xfId="14" applyFont="1" applyFill="1" applyBorder="1" applyAlignment="1">
      <alignment horizontal="center" vertical="center"/>
    </xf>
    <xf numFmtId="0" fontId="32" fillId="15" borderId="5" xfId="14" applyFont="1" applyFill="1" applyBorder="1" applyAlignment="1">
      <alignment wrapText="1"/>
    </xf>
    <xf numFmtId="0" fontId="32" fillId="15" borderId="5" xfId="14" applyFont="1" applyFill="1" applyBorder="1" applyAlignment="1">
      <alignment horizontal="left" vertical="center" wrapText="1"/>
    </xf>
    <xf numFmtId="0" fontId="32" fillId="15" borderId="5" xfId="14" applyFont="1" applyFill="1" applyBorder="1" applyAlignment="1">
      <alignment horizontal="left" vertical="center"/>
    </xf>
    <xf numFmtId="0" fontId="32" fillId="15" borderId="5" xfId="14" applyFont="1" applyFill="1" applyBorder="1" applyAlignment="1">
      <alignment horizontal="left" vertical="top" wrapText="1"/>
    </xf>
    <xf numFmtId="164" fontId="32" fillId="15" borderId="5" xfId="14" applyNumberFormat="1" applyFont="1" applyFill="1" applyBorder="1" applyAlignment="1">
      <alignment horizontal="center" vertical="center"/>
    </xf>
    <xf numFmtId="0" fontId="38" fillId="15" borderId="5" xfId="14" applyFont="1" applyFill="1" applyBorder="1"/>
    <xf numFmtId="168" fontId="32" fillId="0" borderId="5" xfId="14" applyNumberFormat="1" applyFont="1" applyFill="1" applyBorder="1" applyAlignment="1">
      <alignment horizontal="center" vertical="center"/>
    </xf>
    <xf numFmtId="0" fontId="32" fillId="0" borderId="5" xfId="14" applyFont="1" applyFill="1" applyBorder="1"/>
    <xf numFmtId="0" fontId="32" fillId="0" borderId="5" xfId="14" applyFont="1" applyFill="1" applyBorder="1" applyAlignment="1">
      <alignment horizontal="center" vertical="center"/>
    </xf>
    <xf numFmtId="2" fontId="32" fillId="22" borderId="5" xfId="2" applyNumberFormat="1" applyFont="1" applyFill="1" applyBorder="1" applyAlignment="1">
      <alignment horizontal="center" vertical="center"/>
    </xf>
    <xf numFmtId="0" fontId="32" fillId="0" borderId="0" xfId="14" applyFont="1" applyAlignment="1"/>
    <xf numFmtId="0" fontId="38" fillId="0" borderId="5" xfId="14" applyFont="1" applyFill="1" applyBorder="1" applyAlignment="1">
      <alignment horizontal="left" vertical="center" wrapText="1"/>
    </xf>
    <xf numFmtId="0" fontId="32" fillId="0" borderId="5" xfId="14" applyFont="1" applyFill="1" applyBorder="1" applyAlignment="1">
      <alignment horizontal="left" vertical="center" wrapText="1"/>
    </xf>
    <xf numFmtId="168" fontId="31" fillId="22" borderId="5" xfId="2" applyNumberFormat="1" applyFont="1" applyFill="1" applyBorder="1" applyAlignment="1">
      <alignment horizontal="center" vertical="center"/>
    </xf>
    <xf numFmtId="168" fontId="31" fillId="0" borderId="5" xfId="14" applyNumberFormat="1" applyFont="1" applyFill="1" applyBorder="1" applyAlignment="1">
      <alignment horizontal="center" vertical="center"/>
    </xf>
    <xf numFmtId="168" fontId="38" fillId="22" borderId="5" xfId="14" applyNumberFormat="1" applyFont="1" applyFill="1" applyBorder="1" applyAlignment="1">
      <alignment horizontal="center" vertical="center" wrapText="1"/>
    </xf>
    <xf numFmtId="168" fontId="38" fillId="0" borderId="5" xfId="14" applyNumberFormat="1" applyFont="1" applyFill="1" applyBorder="1" applyAlignment="1">
      <alignment horizontal="center" vertical="center" wrapText="1"/>
    </xf>
    <xf numFmtId="0" fontId="38" fillId="0" borderId="5" xfId="14" applyFont="1" applyBorder="1" applyAlignment="1">
      <alignment horizontal="left" vertical="center"/>
    </xf>
    <xf numFmtId="0" fontId="38" fillId="22" borderId="5" xfId="2" applyFont="1" applyFill="1" applyBorder="1" applyAlignment="1">
      <alignment horizontal="center" vertical="center" wrapText="1"/>
    </xf>
    <xf numFmtId="0" fontId="38" fillId="0" borderId="5" xfId="14" applyFont="1" applyFill="1" applyBorder="1" applyAlignment="1">
      <alignment horizontal="center" vertical="center" wrapText="1"/>
    </xf>
    <xf numFmtId="0" fontId="32" fillId="0" borderId="5" xfId="14" applyFont="1" applyBorder="1" applyAlignment="1">
      <alignment horizontal="center" vertical="center"/>
    </xf>
    <xf numFmtId="168" fontId="32" fillId="0" borderId="21" xfId="0" applyNumberFormat="1" applyFont="1" applyBorder="1" applyAlignment="1">
      <alignment horizontal="center" vertical="center"/>
    </xf>
    <xf numFmtId="168" fontId="32" fillId="0" borderId="58" xfId="0" applyNumberFormat="1" applyFont="1" applyBorder="1" applyAlignment="1">
      <alignment horizontal="center" vertical="center"/>
    </xf>
    <xf numFmtId="168" fontId="32" fillId="0" borderId="35" xfId="0" applyNumberFormat="1" applyFont="1" applyBorder="1" applyAlignment="1">
      <alignment horizontal="center" vertical="center"/>
    </xf>
    <xf numFmtId="168" fontId="32" fillId="0" borderId="59" xfId="0" applyNumberFormat="1" applyFont="1" applyBorder="1" applyAlignment="1">
      <alignment horizontal="center" vertical="center"/>
    </xf>
    <xf numFmtId="168" fontId="31" fillId="0" borderId="58" xfId="0" applyNumberFormat="1" applyFont="1" applyBorder="1" applyAlignment="1">
      <alignment horizontal="center" vertical="center"/>
    </xf>
    <xf numFmtId="168" fontId="31" fillId="0" borderId="59" xfId="0" applyNumberFormat="1" applyFont="1" applyBorder="1" applyAlignment="1">
      <alignment horizontal="center" vertical="center"/>
    </xf>
    <xf numFmtId="168" fontId="31" fillId="0" borderId="21" xfId="0" applyNumberFormat="1" applyFont="1" applyBorder="1" applyAlignment="1">
      <alignment horizontal="center" vertical="center"/>
    </xf>
    <xf numFmtId="0" fontId="46" fillId="0" borderId="0" xfId="0" applyFont="1" applyAlignment="1">
      <alignment horizontal="left" vertical="top" wrapText="1"/>
    </xf>
    <xf numFmtId="0" fontId="67" fillId="0" borderId="0" xfId="0" applyFont="1" applyAlignment="1"/>
    <xf numFmtId="0" fontId="67" fillId="0" borderId="61" xfId="0" applyFont="1" applyBorder="1" applyAlignment="1">
      <alignment horizontal="center"/>
    </xf>
    <xf numFmtId="0" fontId="68" fillId="0" borderId="61" xfId="0" applyFont="1" applyBorder="1" applyAlignment="1">
      <alignment horizontal="right"/>
    </xf>
    <xf numFmtId="0" fontId="37" fillId="32" borderId="5" xfId="2" applyFont="1" applyFill="1" applyBorder="1"/>
    <xf numFmtId="0" fontId="31" fillId="0" borderId="0" xfId="20" applyFont="1"/>
    <xf numFmtId="0" fontId="31" fillId="0" borderId="0" xfId="20" applyFont="1" applyAlignment="1">
      <alignment horizontal="right"/>
    </xf>
    <xf numFmtId="0" fontId="36" fillId="0" borderId="0" xfId="20" applyFont="1" applyAlignment="1">
      <alignment wrapText="1"/>
    </xf>
    <xf numFmtId="0" fontId="36" fillId="30" borderId="30" xfId="20" applyFont="1" applyFill="1" applyBorder="1" applyAlignment="1">
      <alignment horizontal="center" vertical="center" wrapText="1"/>
    </xf>
    <xf numFmtId="0" fontId="36" fillId="30" borderId="55" xfId="20" applyFont="1" applyFill="1" applyBorder="1" applyAlignment="1">
      <alignment horizontal="center" vertical="center" wrapText="1"/>
    </xf>
    <xf numFmtId="0" fontId="38" fillId="30" borderId="30" xfId="20" applyFont="1" applyFill="1" applyBorder="1" applyAlignment="1">
      <alignment horizontal="center" vertical="center" wrapText="1"/>
    </xf>
    <xf numFmtId="0" fontId="31" fillId="0" borderId="0" xfId="20" applyFont="1" applyAlignment="1">
      <alignment horizontal="left"/>
    </xf>
    <xf numFmtId="0" fontId="31" fillId="0" borderId="12" xfId="20" applyFont="1" applyBorder="1" applyAlignment="1">
      <alignment horizontal="center" vertical="center" wrapText="1"/>
    </xf>
    <xf numFmtId="0" fontId="31" fillId="0" borderId="14" xfId="20" applyFont="1" applyBorder="1" applyAlignment="1">
      <alignment wrapText="1"/>
    </xf>
    <xf numFmtId="168" fontId="21" fillId="0" borderId="52" xfId="20" applyNumberFormat="1" applyFont="1" applyBorder="1" applyAlignment="1">
      <alignment horizontal="center" vertical="center"/>
    </xf>
    <xf numFmtId="0" fontId="31" fillId="0" borderId="33" xfId="20" applyFont="1" applyBorder="1" applyAlignment="1">
      <alignment horizontal="center" vertical="center" wrapText="1"/>
    </xf>
    <xf numFmtId="0" fontId="31" fillId="0" borderId="35" xfId="20" applyFont="1" applyBorder="1" applyAlignment="1">
      <alignment wrapText="1"/>
    </xf>
    <xf numFmtId="168" fontId="21" fillId="0" borderId="53" xfId="20" applyNumberFormat="1" applyFont="1" applyBorder="1" applyAlignment="1">
      <alignment horizontal="center" vertical="center"/>
    </xf>
    <xf numFmtId="168" fontId="36" fillId="0" borderId="53" xfId="20" applyNumberFormat="1" applyFont="1" applyBorder="1" applyAlignment="1">
      <alignment horizontal="center" vertical="center"/>
    </xf>
    <xf numFmtId="0" fontId="30" fillId="0" borderId="35" xfId="20" applyFont="1" applyBorder="1" applyAlignment="1">
      <alignment wrapText="1"/>
    </xf>
    <xf numFmtId="168" fontId="21" fillId="0" borderId="53" xfId="20" applyNumberFormat="1" applyFont="1" applyBorder="1" applyAlignment="1">
      <alignment horizontal="center" vertical="center" wrapText="1"/>
    </xf>
    <xf numFmtId="0" fontId="31" fillId="15" borderId="35" xfId="20" applyFont="1" applyFill="1" applyBorder="1" applyAlignment="1">
      <alignment wrapText="1"/>
    </xf>
    <xf numFmtId="168" fontId="36" fillId="15" borderId="54" xfId="20" applyNumberFormat="1" applyFont="1" applyFill="1" applyBorder="1" applyAlignment="1">
      <alignment horizontal="center" vertical="center"/>
    </xf>
    <xf numFmtId="168" fontId="38" fillId="0" borderId="30" xfId="20" applyNumberFormat="1" applyFont="1" applyBorder="1" applyAlignment="1">
      <alignment horizontal="center" vertical="center" wrapText="1"/>
    </xf>
    <xf numFmtId="0" fontId="36" fillId="30" borderId="42" xfId="20" applyFont="1" applyFill="1" applyBorder="1" applyAlignment="1">
      <alignment horizontal="center" vertical="center" wrapText="1"/>
    </xf>
    <xf numFmtId="0" fontId="38" fillId="30" borderId="56" xfId="20" applyFont="1" applyFill="1" applyBorder="1" applyAlignment="1">
      <alignment horizontal="center" vertical="center" wrapText="1"/>
    </xf>
    <xf numFmtId="0" fontId="31" fillId="0" borderId="62" xfId="20" applyFont="1" applyBorder="1" applyAlignment="1">
      <alignment horizontal="center"/>
    </xf>
    <xf numFmtId="0" fontId="69" fillId="0" borderId="27" xfId="6" applyFont="1" applyBorder="1" applyAlignment="1">
      <alignment horizontal="left" vertical="center" wrapText="1"/>
    </xf>
    <xf numFmtId="168" fontId="31" fillId="0" borderId="52" xfId="20" applyNumberFormat="1" applyFont="1" applyBorder="1" applyAlignment="1">
      <alignment horizontal="center"/>
    </xf>
    <xf numFmtId="0" fontId="31" fillId="0" borderId="63" xfId="20" applyFont="1" applyBorder="1" applyAlignment="1">
      <alignment horizontal="center"/>
    </xf>
    <xf numFmtId="0" fontId="69" fillId="0" borderId="8" xfId="6" applyFont="1" applyBorder="1" applyAlignment="1">
      <alignment horizontal="left" vertical="center" wrapText="1"/>
    </xf>
    <xf numFmtId="168" fontId="31" fillId="0" borderId="53" xfId="20" applyNumberFormat="1" applyFont="1" applyBorder="1" applyAlignment="1">
      <alignment horizontal="center"/>
    </xf>
    <xf numFmtId="0" fontId="69" fillId="0" borderId="8" xfId="6" applyFont="1" applyBorder="1" applyAlignment="1">
      <alignment horizontal="left"/>
    </xf>
    <xf numFmtId="168" fontId="31" fillId="0" borderId="54" xfId="20" applyNumberFormat="1" applyFont="1" applyBorder="1" applyAlignment="1">
      <alignment horizontal="center"/>
    </xf>
    <xf numFmtId="168" fontId="36" fillId="0" borderId="30" xfId="20" applyNumberFormat="1" applyFont="1" applyBorder="1" applyAlignment="1">
      <alignment horizontal="center"/>
    </xf>
    <xf numFmtId="0" fontId="32" fillId="15" borderId="33" xfId="0" applyFont="1" applyFill="1" applyBorder="1" applyAlignment="1">
      <alignment horizontal="left" vertical="center" wrapText="1"/>
    </xf>
    <xf numFmtId="168" fontId="32" fillId="15" borderId="35" xfId="0" applyNumberFormat="1" applyFont="1" applyFill="1" applyBorder="1" applyAlignment="1">
      <alignment horizontal="center" vertical="center"/>
    </xf>
    <xf numFmtId="0" fontId="32" fillId="15" borderId="57" xfId="0" applyFont="1" applyFill="1" applyBorder="1" applyAlignment="1">
      <alignment horizontal="left" vertical="center" wrapText="1"/>
    </xf>
    <xf numFmtId="168" fontId="32" fillId="15" borderId="59" xfId="0" applyNumberFormat="1" applyFont="1" applyFill="1" applyBorder="1" applyAlignment="1">
      <alignment horizontal="center" vertical="center"/>
    </xf>
    <xf numFmtId="0" fontId="36" fillId="0" borderId="0" xfId="21" applyFont="1" applyFill="1" applyAlignment="1">
      <alignment wrapText="1"/>
    </xf>
    <xf numFmtId="0" fontId="31" fillId="0" borderId="0" xfId="21" applyFont="1" applyAlignment="1">
      <alignment horizontal="right"/>
    </xf>
    <xf numFmtId="0" fontId="31" fillId="0" borderId="0" xfId="21" applyFont="1" applyAlignment="1"/>
    <xf numFmtId="0" fontId="31" fillId="0" borderId="0" xfId="21" applyFont="1"/>
    <xf numFmtId="0" fontId="36" fillId="0" borderId="0" xfId="21" applyFont="1" applyFill="1" applyBorder="1" applyAlignment="1">
      <alignment horizontal="center" wrapText="1"/>
    </xf>
    <xf numFmtId="0" fontId="21" fillId="30" borderId="5" xfId="21" applyFont="1" applyFill="1" applyBorder="1" applyAlignment="1" applyProtection="1">
      <alignment vertical="center" wrapText="1" readingOrder="1"/>
      <protection locked="0"/>
    </xf>
    <xf numFmtId="0" fontId="21" fillId="30" borderId="5" xfId="21" applyFont="1" applyFill="1" applyBorder="1" applyAlignment="1" applyProtection="1">
      <alignment horizontal="center" vertical="center" wrapText="1" readingOrder="1"/>
      <protection locked="0"/>
    </xf>
    <xf numFmtId="0" fontId="38" fillId="30" borderId="5" xfId="21" applyFont="1" applyFill="1" applyBorder="1" applyAlignment="1">
      <alignment horizontal="center"/>
    </xf>
    <xf numFmtId="0" fontId="32" fillId="0" borderId="5" xfId="21" applyFont="1" applyBorder="1" applyAlignment="1">
      <alignment vertical="center" wrapText="1"/>
    </xf>
    <xf numFmtId="0" fontId="31" fillId="0" borderId="5" xfId="21" applyFont="1" applyBorder="1" applyAlignment="1">
      <alignment horizontal="center" vertical="center"/>
    </xf>
    <xf numFmtId="0" fontId="32" fillId="0" borderId="5" xfId="21" applyFont="1" applyBorder="1" applyAlignment="1">
      <alignment horizontal="center" vertical="center"/>
    </xf>
    <xf numFmtId="0" fontId="41" fillId="0" borderId="0" xfId="21" applyFont="1"/>
    <xf numFmtId="0" fontId="38" fillId="0" borderId="5" xfId="21" applyFont="1" applyBorder="1" applyAlignment="1">
      <alignment vertical="center" wrapText="1"/>
    </xf>
    <xf numFmtId="0" fontId="38" fillId="0" borderId="5" xfId="21" applyFont="1" applyBorder="1" applyAlignment="1">
      <alignment horizontal="center" vertical="center"/>
    </xf>
    <xf numFmtId="0" fontId="32" fillId="0" borderId="5" xfId="21" applyFont="1" applyFill="1" applyBorder="1" applyAlignment="1">
      <alignment vertical="center" wrapText="1"/>
    </xf>
    <xf numFmtId="0" fontId="32" fillId="0" borderId="5" xfId="21" applyFont="1" applyFill="1" applyBorder="1" applyAlignment="1">
      <alignment horizontal="center" vertical="center"/>
    </xf>
    <xf numFmtId="0" fontId="41" fillId="0" borderId="0" xfId="21" applyFont="1" applyFill="1"/>
    <xf numFmtId="0" fontId="31" fillId="0" borderId="0" xfId="21" applyFont="1" applyFill="1"/>
    <xf numFmtId="0" fontId="31" fillId="0" borderId="5" xfId="21" applyFont="1" applyBorder="1"/>
    <xf numFmtId="0" fontId="36" fillId="0" borderId="5" xfId="21" applyFont="1" applyFill="1" applyBorder="1"/>
    <xf numFmtId="0" fontId="38" fillId="0" borderId="5" xfId="21" applyFont="1" applyFill="1" applyBorder="1" applyAlignment="1">
      <alignment horizontal="center" vertical="center"/>
    </xf>
    <xf numFmtId="0" fontId="59" fillId="0" borderId="0" xfId="23" applyFont="1" applyAlignment="1">
      <alignment horizontal="center"/>
    </xf>
    <xf numFmtId="0" fontId="60" fillId="0" borderId="0" xfId="23" applyFont="1" applyBorder="1" applyAlignment="1">
      <alignment horizontal="center"/>
    </xf>
    <xf numFmtId="0" fontId="60" fillId="0" borderId="0" xfId="23" applyFont="1" applyBorder="1" applyAlignment="1">
      <alignment horizontal="right"/>
    </xf>
    <xf numFmtId="0" fontId="60" fillId="0" borderId="0" xfId="23" applyFont="1" applyFill="1"/>
    <xf numFmtId="0" fontId="60" fillId="0" borderId="0" xfId="23" applyFont="1"/>
    <xf numFmtId="0" fontId="2" fillId="0" borderId="0" xfId="23"/>
    <xf numFmtId="0" fontId="61" fillId="0" borderId="42" xfId="23" applyFont="1" applyBorder="1" applyAlignment="1">
      <alignment horizontal="center"/>
    </xf>
    <xf numFmtId="9" fontId="61" fillId="0" borderId="30" xfId="23" applyNumberFormat="1" applyFont="1" applyFill="1" applyBorder="1" applyAlignment="1">
      <alignment horizontal="center" wrapText="1"/>
    </xf>
    <xf numFmtId="0" fontId="61" fillId="0" borderId="30" xfId="23" applyFont="1" applyFill="1" applyBorder="1" applyAlignment="1">
      <alignment horizontal="center" wrapText="1"/>
    </xf>
    <xf numFmtId="0" fontId="61" fillId="0" borderId="42" xfId="23" applyFont="1" applyFill="1" applyBorder="1" applyAlignment="1">
      <alignment horizontal="center" wrapText="1"/>
    </xf>
    <xf numFmtId="0" fontId="2" fillId="0" borderId="30" xfId="23" applyBorder="1"/>
    <xf numFmtId="0" fontId="2" fillId="0" borderId="0" xfId="23" applyFont="1" applyFill="1" applyBorder="1" applyAlignment="1">
      <alignment horizontal="center"/>
    </xf>
    <xf numFmtId="0" fontId="42" fillId="0" borderId="12" xfId="23" applyFont="1" applyFill="1" applyBorder="1" applyAlignment="1">
      <alignment horizontal="left"/>
    </xf>
    <xf numFmtId="168" fontId="60" fillId="0" borderId="13" xfId="23" applyNumberFormat="1" applyFont="1" applyFill="1" applyBorder="1"/>
    <xf numFmtId="164" fontId="60" fillId="0" borderId="13" xfId="23" applyNumberFormat="1" applyFont="1" applyFill="1" applyBorder="1"/>
    <xf numFmtId="168" fontId="62" fillId="0" borderId="13" xfId="23" applyNumberFormat="1" applyFont="1" applyFill="1" applyBorder="1"/>
    <xf numFmtId="164" fontId="60" fillId="30" borderId="14" xfId="23" applyNumberFormat="1" applyFont="1" applyFill="1" applyBorder="1"/>
    <xf numFmtId="168" fontId="2" fillId="0" borderId="0" xfId="23" applyNumberFormat="1" applyFill="1"/>
    <xf numFmtId="0" fontId="42" fillId="0" borderId="33" xfId="23" applyFont="1" applyFill="1" applyBorder="1" applyAlignment="1">
      <alignment horizontal="left"/>
    </xf>
    <xf numFmtId="168" fontId="60" fillId="0" borderId="5" xfId="23" applyNumberFormat="1" applyFont="1" applyFill="1" applyBorder="1"/>
    <xf numFmtId="168" fontId="62" fillId="0" borderId="5" xfId="23" applyNumberFormat="1" applyFont="1" applyFill="1" applyBorder="1"/>
    <xf numFmtId="164" fontId="60" fillId="30" borderId="35" xfId="23" applyNumberFormat="1" applyFont="1" applyFill="1" applyBorder="1"/>
    <xf numFmtId="0" fontId="63" fillId="0" borderId="33" xfId="23" applyFont="1" applyFill="1" applyBorder="1" applyAlignment="1">
      <alignment horizontal="left"/>
    </xf>
    <xf numFmtId="164" fontId="60" fillId="0" borderId="5" xfId="23" applyNumberFormat="1" applyFont="1" applyFill="1" applyBorder="1"/>
    <xf numFmtId="168" fontId="64" fillId="0" borderId="5" xfId="23" applyNumberFormat="1" applyFont="1" applyFill="1" applyBorder="1"/>
    <xf numFmtId="2" fontId="60" fillId="0" borderId="5" xfId="23" applyNumberFormat="1" applyFont="1" applyFill="1" applyBorder="1"/>
    <xf numFmtId="164" fontId="2" fillId="0" borderId="0" xfId="23" applyNumberFormat="1"/>
    <xf numFmtId="164" fontId="2" fillId="0" borderId="0" xfId="23" applyNumberFormat="1" applyFill="1"/>
    <xf numFmtId="0" fontId="2" fillId="0" borderId="0" xfId="23" applyFill="1"/>
    <xf numFmtId="168" fontId="2" fillId="0" borderId="0" xfId="23" applyNumberFormat="1" applyFont="1" applyFill="1" applyBorder="1"/>
    <xf numFmtId="168" fontId="60" fillId="15" borderId="5" xfId="23" applyNumberFormat="1" applyFont="1" applyFill="1" applyBorder="1"/>
    <xf numFmtId="168" fontId="65" fillId="0" borderId="0" xfId="23" applyNumberFormat="1" applyFont="1" applyFill="1"/>
    <xf numFmtId="0" fontId="63" fillId="0" borderId="33" xfId="23" applyFont="1" applyFill="1" applyBorder="1" applyAlignment="1">
      <alignment horizontal="left" wrapText="1"/>
    </xf>
    <xf numFmtId="0" fontId="2" fillId="0" borderId="5" xfId="23" applyFill="1" applyBorder="1"/>
    <xf numFmtId="0" fontId="42" fillId="0" borderId="33" xfId="23" applyFont="1" applyFill="1" applyBorder="1" applyAlignment="1">
      <alignment horizontal="left" wrapText="1"/>
    </xf>
    <xf numFmtId="168" fontId="2" fillId="0" borderId="0" xfId="23" applyNumberFormat="1"/>
    <xf numFmtId="168" fontId="2" fillId="0" borderId="0" xfId="23" applyNumberFormat="1" applyFill="1" applyBorder="1"/>
    <xf numFmtId="0" fontId="42" fillId="0" borderId="33" xfId="23" applyFont="1" applyFill="1" applyBorder="1" applyAlignment="1">
      <alignment vertical="center" wrapText="1"/>
    </xf>
    <xf numFmtId="0" fontId="42" fillId="0" borderId="33" xfId="23" applyFont="1" applyFill="1" applyBorder="1"/>
    <xf numFmtId="0" fontId="63" fillId="0" borderId="33" xfId="23" applyFont="1" applyFill="1" applyBorder="1"/>
    <xf numFmtId="164" fontId="64" fillId="0" borderId="5" xfId="23" applyNumberFormat="1" applyFont="1" applyFill="1" applyBorder="1"/>
    <xf numFmtId="164" fontId="62" fillId="0" borderId="5" xfId="23" applyNumberFormat="1" applyFont="1" applyFill="1" applyBorder="1"/>
    <xf numFmtId="0" fontId="66" fillId="0" borderId="33" xfId="23" applyFont="1" applyBorder="1" applyAlignment="1">
      <alignment horizontal="left" vertical="top"/>
    </xf>
    <xf numFmtId="0" fontId="66" fillId="0" borderId="60" xfId="23" applyFont="1" applyBorder="1" applyAlignment="1">
      <alignment horizontal="left" vertical="top"/>
    </xf>
    <xf numFmtId="168" fontId="64" fillId="0" borderId="10" xfId="23" applyNumberFormat="1" applyFont="1" applyFill="1" applyBorder="1"/>
    <xf numFmtId="164" fontId="64" fillId="0" borderId="10" xfId="23" applyNumberFormat="1" applyFont="1" applyFill="1" applyBorder="1"/>
    <xf numFmtId="168" fontId="64" fillId="0" borderId="39" xfId="23" applyNumberFormat="1" applyFont="1" applyFill="1" applyBorder="1"/>
    <xf numFmtId="164" fontId="60" fillId="30" borderId="59" xfId="23" applyNumberFormat="1" applyFont="1" applyFill="1" applyBorder="1"/>
    <xf numFmtId="0" fontId="61" fillId="30" borderId="18" xfId="23" applyFont="1" applyFill="1" applyBorder="1" applyAlignment="1">
      <alignment horizontal="left"/>
    </xf>
    <xf numFmtId="164" fontId="60" fillId="30" borderId="19" xfId="23" applyNumberFormat="1" applyFont="1" applyFill="1" applyBorder="1" applyAlignment="1">
      <alignment horizontal="center"/>
    </xf>
    <xf numFmtId="164" fontId="60" fillId="30" borderId="20" xfId="23" applyNumberFormat="1" applyFont="1" applyFill="1" applyBorder="1" applyAlignment="1">
      <alignment horizontal="center"/>
    </xf>
    <xf numFmtId="168" fontId="60" fillId="0" borderId="0" xfId="23" applyNumberFormat="1" applyFont="1" applyFill="1" applyBorder="1" applyAlignment="1">
      <alignment horizontal="center"/>
    </xf>
    <xf numFmtId="0" fontId="61" fillId="0" borderId="0" xfId="23" applyFont="1"/>
    <xf numFmtId="168" fontId="2" fillId="0" borderId="0" xfId="23" applyNumberFormat="1" applyBorder="1"/>
    <xf numFmtId="0" fontId="19" fillId="0" borderId="0" xfId="0" applyFont="1"/>
    <xf numFmtId="0" fontId="18" fillId="0" borderId="0" xfId="0" applyFont="1" applyAlignment="1"/>
    <xf numFmtId="0" fontId="17" fillId="3" borderId="14" xfId="0" applyFont="1" applyFill="1" applyBorder="1" applyAlignment="1">
      <alignment horizontal="center" vertical="center" wrapText="1" readingOrder="1"/>
    </xf>
    <xf numFmtId="0" fontId="18" fillId="3" borderId="5" xfId="0" applyFont="1" applyFill="1" applyBorder="1" applyAlignment="1">
      <alignment horizontal="center" vertical="center" textRotation="90" wrapText="1" readingOrder="1"/>
    </xf>
    <xf numFmtId="0" fontId="17" fillId="3" borderId="35" xfId="0" applyFont="1" applyFill="1" applyBorder="1" applyAlignment="1">
      <alignment horizontal="center" vertical="center" wrapText="1" readingOrder="1"/>
    </xf>
    <xf numFmtId="0" fontId="17" fillId="3" borderId="5" xfId="0" applyFont="1" applyFill="1" applyBorder="1" applyAlignment="1">
      <alignment horizontal="center" vertical="center" wrapText="1" readingOrder="1"/>
    </xf>
    <xf numFmtId="0" fontId="18" fillId="3" borderId="5" xfId="0" applyFont="1" applyFill="1" applyBorder="1" applyAlignment="1">
      <alignment horizontal="center" vertical="center" wrapText="1" readingOrder="1"/>
    </xf>
    <xf numFmtId="0" fontId="18" fillId="3" borderId="8" xfId="0" applyFont="1" applyFill="1" applyBorder="1" applyAlignment="1">
      <alignment horizontal="center" vertical="center" wrapText="1" readingOrder="1"/>
    </xf>
    <xf numFmtId="0" fontId="18" fillId="3" borderId="33" xfId="0" applyFont="1" applyFill="1" applyBorder="1" applyAlignment="1">
      <alignment horizontal="center" vertical="center" wrapText="1" readingOrder="1"/>
    </xf>
    <xf numFmtId="0" fontId="18" fillId="3" borderId="35" xfId="0" applyFont="1" applyFill="1" applyBorder="1" applyAlignment="1">
      <alignment horizontal="center" vertical="center" wrapText="1" readingOrder="1"/>
    </xf>
    <xf numFmtId="0" fontId="18" fillId="13" borderId="33" xfId="0" applyFont="1" applyFill="1" applyBorder="1" applyAlignment="1">
      <alignment horizontal="center" vertical="center" wrapText="1" readingOrder="1"/>
    </xf>
    <xf numFmtId="0" fontId="18" fillId="13" borderId="5" xfId="0" applyFont="1" applyFill="1" applyBorder="1" applyAlignment="1">
      <alignment horizontal="center" vertical="center" wrapText="1" readingOrder="1"/>
    </xf>
    <xf numFmtId="0" fontId="18" fillId="13" borderId="35" xfId="0" applyFont="1" applyFill="1" applyBorder="1" applyAlignment="1">
      <alignment horizontal="center" vertical="center" wrapText="1" readingOrder="1"/>
    </xf>
    <xf numFmtId="0" fontId="19" fillId="4" borderId="7" xfId="0" applyFont="1" applyFill="1" applyBorder="1" applyAlignment="1">
      <alignment horizontal="center" wrapText="1"/>
    </xf>
    <xf numFmtId="49" fontId="18" fillId="14" borderId="5" xfId="0" applyNumberFormat="1" applyFont="1" applyFill="1" applyBorder="1" applyAlignment="1">
      <alignment horizontal="center" vertical="center" wrapText="1"/>
    </xf>
    <xf numFmtId="49" fontId="18" fillId="14" borderId="5" xfId="0" applyNumberFormat="1" applyFont="1" applyFill="1" applyBorder="1" applyAlignment="1">
      <alignment horizontal="center" vertical="center" wrapText="1" readingOrder="1"/>
    </xf>
    <xf numFmtId="0" fontId="24" fillId="14" borderId="5" xfId="0" applyFont="1" applyFill="1" applyBorder="1" applyAlignment="1">
      <alignment horizontal="center" vertical="center" wrapText="1" readingOrder="1"/>
    </xf>
    <xf numFmtId="0" fontId="24" fillId="14" borderId="5" xfId="0" applyFont="1" applyFill="1" applyBorder="1" applyAlignment="1">
      <alignment horizontal="left" vertical="center" wrapText="1" readingOrder="1"/>
    </xf>
    <xf numFmtId="0" fontId="24" fillId="14" borderId="8" xfId="0" applyFont="1" applyFill="1" applyBorder="1" applyAlignment="1">
      <alignment horizontal="left" vertical="center" wrapText="1" readingOrder="1"/>
    </xf>
    <xf numFmtId="164" fontId="24" fillId="14" borderId="33" xfId="0" applyNumberFormat="1" applyFont="1" applyFill="1" applyBorder="1" applyAlignment="1">
      <alignment horizontal="center" vertical="center" wrapText="1" readingOrder="1"/>
    </xf>
    <xf numFmtId="164" fontId="24" fillId="14" borderId="35" xfId="0" applyNumberFormat="1" applyFont="1" applyFill="1" applyBorder="1" applyAlignment="1">
      <alignment horizontal="left" vertical="center" wrapText="1" readingOrder="1"/>
    </xf>
    <xf numFmtId="0" fontId="24" fillId="14" borderId="33" xfId="0" applyFont="1" applyFill="1" applyBorder="1" applyAlignment="1">
      <alignment horizontal="left" vertical="center" wrapText="1" readingOrder="1"/>
    </xf>
    <xf numFmtId="0" fontId="24" fillId="14" borderId="35" xfId="0" applyFont="1" applyFill="1" applyBorder="1" applyAlignment="1">
      <alignment horizontal="left" vertical="center" wrapText="1" readingOrder="1"/>
    </xf>
    <xf numFmtId="0" fontId="24" fillId="14" borderId="7" xfId="0" applyFont="1" applyFill="1" applyBorder="1" applyAlignment="1">
      <alignment horizontal="left" vertical="center" wrapText="1" readingOrder="1"/>
    </xf>
    <xf numFmtId="0" fontId="18" fillId="3" borderId="8" xfId="0" applyFont="1" applyFill="1" applyBorder="1" applyAlignment="1">
      <alignment horizontal="left" vertical="center" wrapText="1" readingOrder="1"/>
    </xf>
    <xf numFmtId="164" fontId="18" fillId="19" borderId="33" xfId="0" applyNumberFormat="1" applyFont="1" applyFill="1" applyBorder="1" applyAlignment="1">
      <alignment horizontal="center" vertical="center" wrapText="1" readingOrder="1"/>
    </xf>
    <xf numFmtId="164" fontId="19" fillId="7" borderId="35" xfId="0" applyNumberFormat="1" applyFont="1" applyFill="1" applyBorder="1" applyAlignment="1">
      <alignment horizontal="center" vertical="center" wrapText="1" readingOrder="1"/>
    </xf>
    <xf numFmtId="164" fontId="19" fillId="21" borderId="33" xfId="0" applyNumberFormat="1" applyFont="1" applyFill="1" applyBorder="1" applyAlignment="1">
      <alignment horizontal="center" vertical="center" wrapText="1" readingOrder="1"/>
    </xf>
    <xf numFmtId="164" fontId="19" fillId="6" borderId="5" xfId="0" applyNumberFormat="1" applyFont="1" applyFill="1" applyBorder="1" applyAlignment="1">
      <alignment horizontal="center" vertical="center" wrapText="1" readingOrder="1"/>
    </xf>
    <xf numFmtId="164" fontId="19" fillId="23" borderId="5" xfId="0" applyNumberFormat="1" applyFont="1" applyFill="1" applyBorder="1" applyAlignment="1">
      <alignment horizontal="center" vertical="center" wrapText="1" readingOrder="1"/>
    </xf>
    <xf numFmtId="164" fontId="19" fillId="18" borderId="33" xfId="0" applyNumberFormat="1" applyFont="1" applyFill="1" applyBorder="1" applyAlignment="1">
      <alignment horizontal="center" vertical="center" wrapText="1" readingOrder="1"/>
    </xf>
    <xf numFmtId="164" fontId="18" fillId="3" borderId="33" xfId="0" applyNumberFormat="1" applyFont="1" applyFill="1" applyBorder="1" applyAlignment="1">
      <alignment horizontal="center" vertical="center" wrapText="1" readingOrder="1"/>
    </xf>
    <xf numFmtId="164" fontId="19" fillId="5" borderId="33" xfId="0" applyNumberFormat="1" applyFont="1" applyFill="1" applyBorder="1" applyAlignment="1">
      <alignment horizontal="center" vertical="center" wrapText="1" readingOrder="1"/>
    </xf>
    <xf numFmtId="49" fontId="18" fillId="0" borderId="5" xfId="0" applyNumberFormat="1" applyFont="1" applyFill="1" applyBorder="1" applyAlignment="1">
      <alignment horizontal="left" vertical="center" wrapText="1"/>
    </xf>
    <xf numFmtId="0" fontId="19" fillId="0" borderId="5" xfId="0" applyFont="1" applyBorder="1" applyAlignment="1">
      <alignment horizontal="center" vertical="center" wrapText="1" readingOrder="1"/>
    </xf>
    <xf numFmtId="164" fontId="19" fillId="11" borderId="33" xfId="0" applyNumberFormat="1" applyFont="1" applyFill="1" applyBorder="1" applyAlignment="1">
      <alignment horizontal="center" vertical="center" wrapText="1" readingOrder="1"/>
    </xf>
    <xf numFmtId="164" fontId="19" fillId="11" borderId="35" xfId="0" applyNumberFormat="1" applyFont="1" applyFill="1" applyBorder="1" applyAlignment="1">
      <alignment horizontal="center" vertical="center" wrapText="1" readingOrder="1"/>
    </xf>
    <xf numFmtId="164" fontId="19" fillId="11" borderId="5" xfId="0" applyNumberFormat="1" applyFont="1" applyFill="1" applyBorder="1" applyAlignment="1">
      <alignment horizontal="center" vertical="center" wrapText="1" readingOrder="1"/>
    </xf>
    <xf numFmtId="164" fontId="19" fillId="19" borderId="33" xfId="0" applyNumberFormat="1" applyFont="1" applyFill="1" applyBorder="1" applyAlignment="1">
      <alignment horizontal="center" vertical="center" wrapText="1" readingOrder="1"/>
    </xf>
    <xf numFmtId="0" fontId="19" fillId="0" borderId="5" xfId="0" applyFont="1" applyFill="1" applyBorder="1" applyAlignment="1">
      <alignment horizontal="left" vertical="center" wrapText="1"/>
    </xf>
    <xf numFmtId="49" fontId="18" fillId="0" borderId="5" xfId="0" applyNumberFormat="1" applyFont="1" applyBorder="1" applyAlignment="1">
      <alignment horizontal="center" vertical="center" wrapText="1"/>
    </xf>
    <xf numFmtId="49" fontId="17" fillId="0" borderId="5" xfId="0" applyNumberFormat="1" applyFont="1" applyBorder="1" applyAlignment="1">
      <alignment horizontal="right" vertical="center" wrapText="1"/>
    </xf>
    <xf numFmtId="0" fontId="17" fillId="0" borderId="5" xfId="0" applyFont="1" applyBorder="1" applyAlignment="1">
      <alignment horizontal="right" vertical="center" wrapText="1" readingOrder="1"/>
    </xf>
    <xf numFmtId="0" fontId="17" fillId="0" borderId="8" xfId="0" applyFont="1" applyBorder="1" applyAlignment="1">
      <alignment horizontal="right" vertical="center" wrapText="1" readingOrder="1"/>
    </xf>
    <xf numFmtId="164" fontId="17" fillId="0" borderId="33" xfId="0" applyNumberFormat="1" applyFont="1" applyBorder="1" applyAlignment="1">
      <alignment horizontal="center" vertical="center" wrapText="1" readingOrder="1"/>
    </xf>
    <xf numFmtId="164" fontId="17" fillId="0" borderId="35" xfId="0" applyNumberFormat="1" applyFont="1" applyBorder="1" applyAlignment="1">
      <alignment horizontal="center" vertical="center" wrapText="1" readingOrder="1"/>
    </xf>
    <xf numFmtId="164" fontId="17" fillId="0" borderId="5" xfId="0" applyNumberFormat="1" applyFont="1" applyBorder="1" applyAlignment="1">
      <alignment horizontal="center" vertical="center" wrapText="1" readingOrder="1"/>
    </xf>
    <xf numFmtId="0" fontId="19" fillId="0" borderId="7" xfId="0" applyFont="1" applyBorder="1" applyAlignment="1">
      <alignment horizontal="left" vertical="top" wrapText="1"/>
    </xf>
    <xf numFmtId="0" fontId="19" fillId="3" borderId="5" xfId="0" applyFont="1" applyFill="1" applyBorder="1" applyAlignment="1">
      <alignment horizontal="center" vertical="center" wrapText="1"/>
    </xf>
    <xf numFmtId="0" fontId="19" fillId="3" borderId="5" xfId="0" applyFont="1" applyFill="1" applyBorder="1" applyAlignment="1">
      <alignment horizontal="left" vertical="center" wrapText="1"/>
    </xf>
    <xf numFmtId="0" fontId="19" fillId="3" borderId="8" xfId="0" applyFont="1" applyFill="1" applyBorder="1" applyAlignment="1">
      <alignment wrapText="1"/>
    </xf>
    <xf numFmtId="164" fontId="25" fillId="0" borderId="33" xfId="0" applyNumberFormat="1" applyFont="1" applyBorder="1" applyAlignment="1">
      <alignment horizontal="center" vertical="center" wrapText="1"/>
    </xf>
    <xf numFmtId="164" fontId="25" fillId="0" borderId="35" xfId="0" applyNumberFormat="1" applyFont="1" applyBorder="1" applyAlignment="1">
      <alignment horizontal="center" wrapText="1"/>
    </xf>
    <xf numFmtId="164" fontId="25" fillId="0" borderId="33" xfId="0" applyNumberFormat="1" applyFont="1" applyBorder="1" applyAlignment="1">
      <alignment horizontal="center" wrapText="1"/>
    </xf>
    <xf numFmtId="164" fontId="25" fillId="0" borderId="5" xfId="0" applyNumberFormat="1" applyFont="1" applyBorder="1" applyAlignment="1">
      <alignment horizontal="center" wrapText="1"/>
    </xf>
    <xf numFmtId="0" fontId="24" fillId="0" borderId="7" xfId="0" applyFont="1" applyBorder="1" applyAlignment="1">
      <alignment horizontal="left" vertical="center" wrapText="1" readingOrder="1"/>
    </xf>
    <xf numFmtId="164" fontId="19" fillId="31" borderId="5" xfId="0" applyNumberFormat="1" applyFont="1" applyFill="1" applyBorder="1" applyAlignment="1">
      <alignment horizontal="center" vertical="center" wrapText="1" readingOrder="1"/>
    </xf>
    <xf numFmtId="49" fontId="18" fillId="0" borderId="5" xfId="0" applyNumberFormat="1" applyFont="1" applyFill="1" applyBorder="1" applyAlignment="1">
      <alignment horizontal="left" vertical="center" wrapText="1" readingOrder="1"/>
    </xf>
    <xf numFmtId="164" fontId="19" fillId="24" borderId="33" xfId="0" applyNumberFormat="1" applyFont="1" applyFill="1" applyBorder="1" applyAlignment="1">
      <alignment horizontal="center" vertical="center" wrapText="1" readingOrder="1"/>
    </xf>
    <xf numFmtId="164" fontId="19" fillId="25" borderId="5" xfId="0" applyNumberFormat="1" applyFont="1" applyFill="1" applyBorder="1" applyAlignment="1">
      <alignment horizontal="center" vertical="center" wrapText="1" readingOrder="1"/>
    </xf>
    <xf numFmtId="0" fontId="17" fillId="0" borderId="5" xfId="0" applyFont="1" applyBorder="1" applyAlignment="1">
      <alignment horizontal="left" vertical="center" wrapText="1" readingOrder="1"/>
    </xf>
    <xf numFmtId="0" fontId="17" fillId="0" borderId="8" xfId="0" applyFont="1" applyBorder="1" applyAlignment="1">
      <alignment horizontal="left" vertical="center" wrapText="1" readingOrder="1"/>
    </xf>
    <xf numFmtId="164" fontId="19" fillId="3" borderId="33" xfId="0" applyNumberFormat="1" applyFont="1" applyFill="1" applyBorder="1" applyAlignment="1">
      <alignment horizontal="center" vertical="center" wrapText="1"/>
    </xf>
    <xf numFmtId="0" fontId="19" fillId="14" borderId="7" xfId="0" applyFont="1" applyFill="1" applyBorder="1" applyAlignment="1">
      <alignment horizontal="left" vertical="top" wrapText="1"/>
    </xf>
    <xf numFmtId="164" fontId="29" fillId="5" borderId="33" xfId="0" applyNumberFormat="1" applyFont="1" applyFill="1" applyBorder="1" applyAlignment="1">
      <alignment horizontal="center" vertical="center" wrapText="1" readingOrder="1"/>
    </xf>
    <xf numFmtId="164" fontId="19" fillId="20" borderId="35" xfId="0" applyNumberFormat="1" applyFont="1" applyFill="1" applyBorder="1" applyAlignment="1">
      <alignment horizontal="center" vertical="center" wrapText="1" readingOrder="1"/>
    </xf>
    <xf numFmtId="0" fontId="18" fillId="0" borderId="5" xfId="0" applyFont="1" applyBorder="1" applyAlignment="1">
      <alignment vertical="center" wrapText="1"/>
    </xf>
    <xf numFmtId="0" fontId="18" fillId="10" borderId="5" xfId="0" applyFont="1" applyFill="1" applyBorder="1" applyAlignment="1">
      <alignment vertical="center"/>
    </xf>
    <xf numFmtId="0" fontId="18" fillId="0" borderId="5" xfId="0" applyFont="1" applyFill="1" applyBorder="1" applyAlignment="1">
      <alignment vertical="center" wrapText="1"/>
    </xf>
    <xf numFmtId="0" fontId="18" fillId="0" borderId="5" xfId="0" applyFont="1" applyFill="1" applyBorder="1" applyAlignment="1">
      <alignment vertical="center"/>
    </xf>
    <xf numFmtId="49" fontId="18" fillId="0" borderId="5" xfId="0" applyNumberFormat="1" applyFont="1" applyBorder="1" applyAlignment="1">
      <alignment horizontal="center" vertical="center" wrapText="1" readingOrder="1"/>
    </xf>
    <xf numFmtId="0" fontId="24" fillId="3" borderId="5" xfId="0" applyFont="1" applyFill="1" applyBorder="1" applyAlignment="1">
      <alignment horizontal="center" vertical="center" wrapText="1" readingOrder="1"/>
    </xf>
    <xf numFmtId="0" fontId="19" fillId="3" borderId="5" xfId="0" applyFont="1" applyFill="1" applyBorder="1" applyAlignment="1">
      <alignment wrapText="1"/>
    </xf>
    <xf numFmtId="164" fontId="25" fillId="0" borderId="7" xfId="0" applyNumberFormat="1" applyFont="1" applyBorder="1" applyAlignment="1">
      <alignment horizontal="center" wrapText="1"/>
    </xf>
    <xf numFmtId="0" fontId="26" fillId="14" borderId="5" xfId="0" applyFont="1" applyFill="1" applyBorder="1" applyAlignment="1">
      <alignment horizontal="center" vertical="center" wrapText="1" readingOrder="1"/>
    </xf>
    <xf numFmtId="164" fontId="23" fillId="19" borderId="33" xfId="0" applyNumberFormat="1" applyFont="1" applyFill="1" applyBorder="1" applyAlignment="1">
      <alignment horizontal="center" vertical="center" wrapText="1" readingOrder="1"/>
    </xf>
    <xf numFmtId="164" fontId="23" fillId="7" borderId="35" xfId="0" applyNumberFormat="1" applyFont="1" applyFill="1" applyBorder="1" applyAlignment="1">
      <alignment horizontal="center" vertical="center" wrapText="1" readingOrder="1"/>
    </xf>
    <xf numFmtId="164" fontId="23" fillId="3" borderId="33" xfId="0" applyNumberFormat="1" applyFont="1" applyFill="1" applyBorder="1" applyAlignment="1">
      <alignment horizontal="center" vertical="center" wrapText="1" readingOrder="1"/>
    </xf>
    <xf numFmtId="164" fontId="19" fillId="17" borderId="35" xfId="0" applyNumberFormat="1" applyFont="1" applyFill="1" applyBorder="1" applyAlignment="1">
      <alignment horizontal="center" vertical="center" wrapText="1" readingOrder="1"/>
    </xf>
    <xf numFmtId="164" fontId="23" fillId="14" borderId="33" xfId="0" applyNumberFormat="1" applyFont="1" applyFill="1" applyBorder="1" applyAlignment="1">
      <alignment horizontal="center" vertical="center" wrapText="1" readingOrder="1"/>
    </xf>
    <xf numFmtId="164" fontId="29" fillId="21" borderId="33" xfId="0" applyNumberFormat="1" applyFont="1" applyFill="1" applyBorder="1" applyAlignment="1">
      <alignment horizontal="center" vertical="center" wrapText="1" readingOrder="1"/>
    </xf>
    <xf numFmtId="164" fontId="18" fillId="11" borderId="33" xfId="0" applyNumberFormat="1" applyFont="1" applyFill="1" applyBorder="1" applyAlignment="1">
      <alignment horizontal="center" vertical="center" wrapText="1" readingOrder="1"/>
    </xf>
    <xf numFmtId="164" fontId="18" fillId="11" borderId="35" xfId="0" applyNumberFormat="1" applyFont="1" applyFill="1" applyBorder="1" applyAlignment="1">
      <alignment horizontal="center" vertical="center" wrapText="1" readingOrder="1"/>
    </xf>
    <xf numFmtId="164" fontId="18" fillId="11" borderId="5" xfId="0" applyNumberFormat="1" applyFont="1" applyFill="1" applyBorder="1" applyAlignment="1">
      <alignment horizontal="center" vertical="center" wrapText="1" readingOrder="1"/>
    </xf>
    <xf numFmtId="164" fontId="18" fillId="26" borderId="33" xfId="0" applyNumberFormat="1" applyFont="1" applyFill="1" applyBorder="1" applyAlignment="1">
      <alignment horizontal="center" vertical="center" wrapText="1" readingOrder="1"/>
    </xf>
    <xf numFmtId="164" fontId="23" fillId="7" borderId="35" xfId="0" applyNumberFormat="1" applyFont="1" applyFill="1" applyBorder="1" applyAlignment="1">
      <alignment horizontal="center"/>
    </xf>
    <xf numFmtId="164" fontId="18" fillId="5" borderId="33" xfId="0" applyNumberFormat="1" applyFont="1" applyFill="1" applyBorder="1" applyAlignment="1">
      <alignment horizontal="center"/>
    </xf>
    <xf numFmtId="164" fontId="18" fillId="7" borderId="35" xfId="0" applyNumberFormat="1" applyFont="1" applyFill="1" applyBorder="1" applyAlignment="1">
      <alignment horizontal="center"/>
    </xf>
    <xf numFmtId="0" fontId="19" fillId="0" borderId="5" xfId="0" applyFont="1" applyBorder="1" applyAlignment="1">
      <alignment horizontal="left" vertical="center" wrapText="1"/>
    </xf>
    <xf numFmtId="164" fontId="19" fillId="20" borderId="35" xfId="0" applyNumberFormat="1" applyFont="1" applyFill="1" applyBorder="1" applyAlignment="1">
      <alignment horizontal="center"/>
    </xf>
    <xf numFmtId="164" fontId="18" fillId="21" borderId="33" xfId="0" applyNumberFormat="1" applyFont="1" applyFill="1" applyBorder="1" applyAlignment="1">
      <alignment horizontal="center"/>
    </xf>
    <xf numFmtId="164" fontId="18" fillId="20" borderId="35" xfId="0" applyNumberFormat="1" applyFont="1" applyFill="1" applyBorder="1" applyAlignment="1">
      <alignment horizontal="center"/>
    </xf>
    <xf numFmtId="0" fontId="18" fillId="3" borderId="26" xfId="0" applyFont="1" applyFill="1" applyBorder="1" applyAlignment="1">
      <alignment horizontal="left" vertical="center" wrapText="1" readingOrder="1"/>
    </xf>
    <xf numFmtId="0" fontId="18" fillId="3" borderId="5" xfId="0" applyFont="1" applyFill="1" applyBorder="1" applyAlignment="1">
      <alignment horizontal="left" vertical="center" wrapText="1" readingOrder="1"/>
    </xf>
    <xf numFmtId="164" fontId="25" fillId="0" borderId="33" xfId="0" applyNumberFormat="1" applyFont="1" applyBorder="1" applyAlignment="1">
      <alignment horizontal="center" vertical="center" wrapText="1" readingOrder="1"/>
    </xf>
    <xf numFmtId="164" fontId="25" fillId="0" borderId="35" xfId="0" applyNumberFormat="1" applyFont="1" applyBorder="1" applyAlignment="1">
      <alignment horizontal="center" vertical="center" wrapText="1" readingOrder="1"/>
    </xf>
    <xf numFmtId="164" fontId="25" fillId="0" borderId="5" xfId="0" applyNumberFormat="1" applyFont="1" applyBorder="1" applyAlignment="1">
      <alignment horizontal="center" vertical="center" wrapText="1" readingOrder="1"/>
    </xf>
    <xf numFmtId="164" fontId="25" fillId="0" borderId="7" xfId="0" applyNumberFormat="1" applyFont="1" applyBorder="1" applyAlignment="1">
      <alignment horizontal="center" vertical="center" wrapText="1" readingOrder="1"/>
    </xf>
    <xf numFmtId="164" fontId="25" fillId="0" borderId="15" xfId="0" applyNumberFormat="1" applyFont="1" applyBorder="1" applyAlignment="1">
      <alignment horizontal="center" vertical="center" wrapText="1" readingOrder="1"/>
    </xf>
    <xf numFmtId="164" fontId="25" fillId="0" borderId="17" xfId="0" applyNumberFormat="1" applyFont="1" applyBorder="1" applyAlignment="1">
      <alignment horizontal="center" vertical="center" wrapText="1" readingOrder="1"/>
    </xf>
    <xf numFmtId="164" fontId="25" fillId="0" borderId="16" xfId="0" applyNumberFormat="1" applyFont="1" applyBorder="1" applyAlignment="1">
      <alignment horizontal="center" vertical="center" wrapText="1" readingOrder="1"/>
    </xf>
    <xf numFmtId="0" fontId="27" fillId="0" borderId="0" xfId="0" applyFont="1" applyAlignment="1">
      <alignment horizontal="left"/>
    </xf>
    <xf numFmtId="0" fontId="19"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xf>
    <xf numFmtId="0" fontId="20" fillId="0" borderId="0" xfId="0" applyFont="1" applyAlignment="1">
      <alignment horizontal="center" vertical="center"/>
    </xf>
    <xf numFmtId="0" fontId="20" fillId="0" borderId="0" xfId="0" applyFont="1" applyAlignment="1">
      <alignment horizontal="left" vertical="center"/>
    </xf>
    <xf numFmtId="0" fontId="18" fillId="3" borderId="2" xfId="0" applyFont="1" applyFill="1" applyBorder="1" applyAlignment="1">
      <alignment horizontal="right" vertical="center" wrapText="1" readingOrder="1"/>
    </xf>
    <xf numFmtId="0" fontId="18" fillId="3" borderId="1" xfId="0" applyFont="1" applyFill="1" applyBorder="1" applyAlignment="1">
      <alignment horizontal="left" vertical="center" wrapText="1" readingOrder="1"/>
    </xf>
    <xf numFmtId="164" fontId="25" fillId="0" borderId="44" xfId="0" applyNumberFormat="1" applyFont="1" applyBorder="1" applyAlignment="1">
      <alignment horizontal="center" vertical="center" wrapText="1" readingOrder="1"/>
    </xf>
    <xf numFmtId="164" fontId="25" fillId="0" borderId="45" xfId="0" applyNumberFormat="1" applyFont="1" applyBorder="1" applyAlignment="1">
      <alignment horizontal="center" vertical="center" wrapText="1" readingOrder="1"/>
    </xf>
    <xf numFmtId="164" fontId="25" fillId="0" borderId="46" xfId="0" applyNumberFormat="1" applyFont="1" applyBorder="1" applyAlignment="1">
      <alignment horizontal="center" vertical="center" wrapText="1" readingOrder="1"/>
    </xf>
    <xf numFmtId="164" fontId="25" fillId="0" borderId="47" xfId="0" applyNumberFormat="1" applyFont="1" applyBorder="1" applyAlignment="1">
      <alignment horizontal="center" vertical="center" wrapText="1" readingOrder="1"/>
    </xf>
    <xf numFmtId="164" fontId="25" fillId="0" borderId="48" xfId="0" applyNumberFormat="1" applyFont="1" applyBorder="1" applyAlignment="1">
      <alignment horizontal="center" vertical="center" wrapText="1" readingOrder="1"/>
    </xf>
    <xf numFmtId="164" fontId="25" fillId="0" borderId="3" xfId="0" applyNumberFormat="1" applyFont="1" applyBorder="1" applyAlignment="1">
      <alignment horizontal="center" vertical="center" wrapText="1" readingOrder="1"/>
    </xf>
    <xf numFmtId="0" fontId="17" fillId="3" borderId="4" xfId="0" applyFont="1" applyFill="1" applyBorder="1" applyAlignment="1">
      <alignment horizontal="right" vertical="center" wrapText="1" readingOrder="1"/>
    </xf>
    <xf numFmtId="165" fontId="17" fillId="3" borderId="49" xfId="0" applyNumberFormat="1" applyFont="1" applyFill="1" applyBorder="1" applyAlignment="1">
      <alignment horizontal="center" vertical="center" wrapText="1" readingOrder="1"/>
    </xf>
    <xf numFmtId="165" fontId="17" fillId="3" borderId="50" xfId="0" applyNumberFormat="1" applyFont="1" applyFill="1" applyBorder="1" applyAlignment="1">
      <alignment horizontal="center" vertical="center" wrapText="1" readingOrder="1"/>
    </xf>
    <xf numFmtId="165" fontId="17" fillId="3" borderId="51" xfId="0" applyNumberFormat="1" applyFont="1" applyFill="1" applyBorder="1" applyAlignment="1">
      <alignment horizontal="center" vertical="center" wrapText="1" readingOrder="1"/>
    </xf>
    <xf numFmtId="164" fontId="20" fillId="0" borderId="0" xfId="0" applyNumberFormat="1" applyFont="1" applyAlignment="1">
      <alignment horizontal="center"/>
    </xf>
    <xf numFmtId="0" fontId="19" fillId="0" borderId="0" xfId="0" applyFont="1" applyAlignment="1"/>
    <xf numFmtId="164" fontId="19" fillId="0" borderId="0" xfId="0" applyNumberFormat="1" applyFont="1"/>
    <xf numFmtId="164" fontId="19" fillId="0" borderId="0" xfId="0" applyNumberFormat="1" applyFont="1" applyAlignment="1">
      <alignment horizontal="center" vertical="center"/>
    </xf>
    <xf numFmtId="0" fontId="18" fillId="0" borderId="0" xfId="0" applyFont="1" applyAlignment="1">
      <alignment horizontal="center" vertical="center"/>
    </xf>
    <xf numFmtId="0" fontId="31" fillId="0" borderId="0" xfId="24" applyFont="1"/>
    <xf numFmtId="0" fontId="31" fillId="0" borderId="0" xfId="24" applyFont="1" applyAlignment="1">
      <alignment horizontal="center" vertical="center"/>
    </xf>
    <xf numFmtId="0" fontId="31" fillId="0" borderId="0" xfId="24" applyFont="1" applyAlignment="1">
      <alignment vertical="center"/>
    </xf>
    <xf numFmtId="168" fontId="36" fillId="15" borderId="5" xfId="24" applyNumberFormat="1" applyFont="1" applyFill="1" applyBorder="1" applyAlignment="1">
      <alignment horizontal="center" vertical="center"/>
    </xf>
    <xf numFmtId="0" fontId="36" fillId="0" borderId="7" xfId="24" applyFont="1" applyBorder="1" applyAlignment="1">
      <alignment horizontal="right"/>
    </xf>
    <xf numFmtId="49" fontId="36" fillId="15" borderId="5" xfId="24" applyNumberFormat="1" applyFont="1" applyFill="1" applyBorder="1" applyAlignment="1">
      <alignment horizontal="center" vertical="center"/>
    </xf>
    <xf numFmtId="168" fontId="36" fillId="16" borderId="11" xfId="24" applyNumberFormat="1" applyFont="1" applyFill="1" applyBorder="1" applyAlignment="1">
      <alignment horizontal="center" vertical="center"/>
    </xf>
    <xf numFmtId="0" fontId="36" fillId="16" borderId="28" xfId="24" applyFont="1" applyFill="1" applyBorder="1"/>
    <xf numFmtId="0" fontId="36" fillId="15" borderId="11" xfId="24" applyFont="1" applyFill="1" applyBorder="1" applyAlignment="1">
      <alignment horizontal="center" vertical="center"/>
    </xf>
    <xf numFmtId="168" fontId="36" fillId="33" borderId="20" xfId="24" applyNumberFormat="1" applyFont="1" applyFill="1" applyBorder="1" applyAlignment="1">
      <alignment horizontal="center" vertical="center" wrapText="1"/>
    </xf>
    <xf numFmtId="0" fontId="36" fillId="33" borderId="65" xfId="24" applyFont="1" applyFill="1" applyBorder="1" applyAlignment="1">
      <alignment horizontal="center" vertical="center" wrapText="1"/>
    </xf>
    <xf numFmtId="0" fontId="36" fillId="15" borderId="18" xfId="24" applyFont="1" applyFill="1" applyBorder="1" applyAlignment="1">
      <alignment horizontal="center" vertical="center"/>
    </xf>
    <xf numFmtId="168" fontId="31" fillId="15" borderId="9" xfId="24" applyNumberFormat="1" applyFont="1" applyFill="1" applyBorder="1" applyAlignment="1">
      <alignment horizontal="center" vertical="center" wrapText="1"/>
    </xf>
    <xf numFmtId="0" fontId="31" fillId="15" borderId="36" xfId="24" applyFont="1" applyFill="1" applyBorder="1" applyAlignment="1">
      <alignment horizontal="left" vertical="center" wrapText="1"/>
    </xf>
    <xf numFmtId="0" fontId="31" fillId="15" borderId="9" xfId="24" applyFont="1" applyFill="1" applyBorder="1" applyAlignment="1">
      <alignment horizontal="center" vertical="center"/>
    </xf>
    <xf numFmtId="0" fontId="36" fillId="16" borderId="28" xfId="24" applyFont="1" applyFill="1" applyBorder="1" applyAlignment="1">
      <alignment vertical="center" wrapText="1"/>
    </xf>
    <xf numFmtId="168" fontId="31" fillId="0" borderId="9" xfId="24" applyNumberFormat="1" applyFont="1" applyBorder="1" applyAlignment="1">
      <alignment horizontal="center" vertical="center"/>
    </xf>
    <xf numFmtId="0" fontId="31" fillId="0" borderId="36" xfId="24" applyFont="1" applyBorder="1" applyAlignment="1">
      <alignment vertical="center" wrapText="1"/>
    </xf>
    <xf numFmtId="168" fontId="36" fillId="33" borderId="20" xfId="24" applyNumberFormat="1" applyFont="1" applyFill="1" applyBorder="1" applyAlignment="1">
      <alignment horizontal="center" wrapText="1"/>
    </xf>
    <xf numFmtId="0" fontId="36" fillId="33" borderId="65" xfId="24" applyFont="1" applyFill="1" applyBorder="1" applyAlignment="1">
      <alignment horizontal="center" wrapText="1"/>
    </xf>
    <xf numFmtId="1" fontId="36" fillId="15" borderId="18" xfId="24" applyNumberFormat="1" applyFont="1" applyFill="1" applyBorder="1" applyAlignment="1">
      <alignment horizontal="center" vertical="center" wrapText="1"/>
    </xf>
    <xf numFmtId="168" fontId="31" fillId="15" borderId="9" xfId="24" applyNumberFormat="1" applyFont="1" applyFill="1" applyBorder="1" applyAlignment="1">
      <alignment horizontal="center" vertical="center"/>
    </xf>
    <xf numFmtId="1" fontId="31" fillId="15" borderId="9" xfId="24" applyNumberFormat="1" applyFont="1" applyFill="1" applyBorder="1" applyAlignment="1">
      <alignment horizontal="center" vertical="center" wrapText="1"/>
    </xf>
    <xf numFmtId="2" fontId="36" fillId="16" borderId="11" xfId="24" applyNumberFormat="1" applyFont="1" applyFill="1" applyBorder="1" applyAlignment="1">
      <alignment horizontal="center" vertical="center"/>
    </xf>
    <xf numFmtId="168" fontId="38" fillId="16" borderId="28" xfId="2" applyNumberFormat="1" applyFont="1" applyFill="1" applyBorder="1" applyAlignment="1">
      <alignment vertical="center" wrapText="1"/>
    </xf>
    <xf numFmtId="1" fontId="36" fillId="15" borderId="11" xfId="24" applyNumberFormat="1" applyFont="1" applyFill="1" applyBorder="1" applyAlignment="1">
      <alignment horizontal="center" vertical="center" wrapText="1"/>
    </xf>
    <xf numFmtId="168" fontId="38" fillId="33" borderId="20" xfId="2" applyNumberFormat="1" applyFont="1" applyFill="1" applyBorder="1" applyAlignment="1">
      <alignment horizontal="center" vertical="center" wrapText="1"/>
    </xf>
    <xf numFmtId="168" fontId="38" fillId="33" borderId="65" xfId="2" applyNumberFormat="1" applyFont="1" applyFill="1" applyBorder="1" applyAlignment="1">
      <alignment horizontal="center" vertical="center" wrapText="1"/>
    </xf>
    <xf numFmtId="168" fontId="32" fillId="0" borderId="36" xfId="2" applyNumberFormat="1" applyFont="1" applyFill="1" applyBorder="1" applyAlignment="1">
      <alignment vertical="center" wrapText="1"/>
    </xf>
    <xf numFmtId="2" fontId="36" fillId="16" borderId="5" xfId="24" applyNumberFormat="1" applyFont="1" applyFill="1" applyBorder="1" applyAlignment="1">
      <alignment horizontal="center" vertical="center"/>
    </xf>
    <xf numFmtId="168" fontId="38" fillId="16" borderId="7" xfId="2" applyNumberFormat="1" applyFont="1" applyFill="1" applyBorder="1" applyAlignment="1">
      <alignment vertical="center" wrapText="1"/>
    </xf>
    <xf numFmtId="1" fontId="36" fillId="15" borderId="5" xfId="24" applyNumberFormat="1" applyFont="1" applyFill="1" applyBorder="1" applyAlignment="1">
      <alignment horizontal="center" vertical="center" wrapText="1"/>
    </xf>
    <xf numFmtId="168" fontId="32" fillId="0" borderId="7" xfId="2" applyNumberFormat="1" applyFont="1" applyFill="1" applyBorder="1" applyAlignment="1">
      <alignment vertical="center" wrapText="1"/>
    </xf>
    <xf numFmtId="1" fontId="31" fillId="15" borderId="5" xfId="24" applyNumberFormat="1" applyFont="1" applyFill="1" applyBorder="1" applyAlignment="1">
      <alignment horizontal="center" vertical="center" wrapText="1"/>
    </xf>
    <xf numFmtId="168" fontId="36" fillId="16" borderId="5" xfId="24" applyNumberFormat="1" applyFont="1" applyFill="1" applyBorder="1" applyAlignment="1">
      <alignment horizontal="center" vertical="center"/>
    </xf>
    <xf numFmtId="168" fontId="32" fillId="0" borderId="7" xfId="2" applyNumberFormat="1" applyFont="1" applyBorder="1" applyAlignment="1">
      <alignment vertical="center" wrapText="1"/>
    </xf>
    <xf numFmtId="49" fontId="36" fillId="15" borderId="18" xfId="24" applyNumberFormat="1" applyFont="1" applyFill="1" applyBorder="1" applyAlignment="1">
      <alignment horizontal="center" vertical="center" wrapText="1"/>
    </xf>
    <xf numFmtId="0" fontId="31" fillId="0" borderId="36" xfId="24" applyFont="1" applyFill="1" applyBorder="1" applyAlignment="1">
      <alignment horizontal="left" vertical="center" wrapText="1"/>
    </xf>
    <xf numFmtId="49" fontId="31" fillId="15" borderId="9" xfId="24" applyNumberFormat="1" applyFont="1" applyFill="1" applyBorder="1" applyAlignment="1">
      <alignment horizontal="center" vertical="center" wrapText="1"/>
    </xf>
    <xf numFmtId="168" fontId="32" fillId="16" borderId="5" xfId="2" applyNumberFormat="1" applyFont="1" applyFill="1" applyBorder="1" applyAlignment="1">
      <alignment horizontal="center" vertical="center" wrapText="1"/>
    </xf>
    <xf numFmtId="0" fontId="38" fillId="16" borderId="7" xfId="2" applyFont="1" applyFill="1" applyBorder="1" applyAlignment="1">
      <alignment horizontal="left" vertical="top" wrapText="1"/>
    </xf>
    <xf numFmtId="49" fontId="36" fillId="15" borderId="5" xfId="24" applyNumberFormat="1" applyFont="1" applyFill="1" applyBorder="1" applyAlignment="1">
      <alignment horizontal="center" vertical="center" wrapText="1"/>
    </xf>
    <xf numFmtId="168" fontId="31" fillId="0" borderId="5" xfId="24" applyNumberFormat="1" applyFont="1" applyFill="1" applyBorder="1" applyAlignment="1">
      <alignment horizontal="center" vertical="center"/>
    </xf>
    <xf numFmtId="0" fontId="32" fillId="15" borderId="5" xfId="6" applyFont="1" applyFill="1" applyBorder="1" applyAlignment="1">
      <alignment wrapText="1"/>
    </xf>
    <xf numFmtId="0" fontId="31" fillId="15" borderId="5" xfId="24" applyFont="1" applyFill="1" applyBorder="1" applyAlignment="1">
      <alignment horizontal="center" vertical="center"/>
    </xf>
    <xf numFmtId="0" fontId="32" fillId="15" borderId="5" xfId="24" applyFont="1" applyFill="1" applyBorder="1" applyAlignment="1">
      <alignment horizontal="left" vertical="center" wrapText="1"/>
    </xf>
    <xf numFmtId="49" fontId="31" fillId="15" borderId="5" xfId="24" applyNumberFormat="1" applyFont="1" applyFill="1" applyBorder="1" applyAlignment="1">
      <alignment horizontal="center" vertical="center" wrapText="1"/>
    </xf>
    <xf numFmtId="0" fontId="31" fillId="0" borderId="5" xfId="24" applyFont="1" applyFill="1" applyBorder="1" applyAlignment="1">
      <alignment horizontal="left" vertical="center" wrapText="1"/>
    </xf>
    <xf numFmtId="0" fontId="31" fillId="0" borderId="30" xfId="24" applyFont="1" applyBorder="1"/>
    <xf numFmtId="0" fontId="21" fillId="15" borderId="5" xfId="24" applyFont="1" applyFill="1" applyBorder="1" applyAlignment="1">
      <alignment horizontal="center" vertical="center"/>
    </xf>
    <xf numFmtId="0" fontId="32" fillId="15" borderId="5" xfId="24" applyFont="1" applyFill="1" applyBorder="1" applyAlignment="1">
      <alignment horizontal="justify" vertical="center" wrapText="1"/>
    </xf>
    <xf numFmtId="0" fontId="31" fillId="15" borderId="5" xfId="24" applyFont="1" applyFill="1" applyBorder="1" applyAlignment="1">
      <alignment horizontal="justify" vertical="center" wrapText="1"/>
    </xf>
    <xf numFmtId="0" fontId="31" fillId="0" borderId="5" xfId="24" applyFont="1" applyFill="1" applyBorder="1" applyAlignment="1">
      <alignment horizontal="justify" vertical="center" wrapText="1"/>
    </xf>
    <xf numFmtId="0" fontId="38" fillId="16" borderId="11" xfId="2" applyFont="1" applyFill="1" applyBorder="1" applyAlignment="1">
      <alignment horizontal="left" vertical="top" wrapText="1"/>
    </xf>
    <xf numFmtId="0" fontId="38" fillId="33" borderId="66" xfId="2" applyFont="1" applyFill="1" applyBorder="1" applyAlignment="1">
      <alignment horizontal="center" vertical="center" wrapText="1"/>
    </xf>
    <xf numFmtId="0" fontId="31" fillId="0" borderId="0" xfId="24" applyFont="1" applyAlignment="1">
      <alignment horizontal="right" vertical="center"/>
    </xf>
    <xf numFmtId="0" fontId="21" fillId="0" borderId="6" xfId="0" applyFont="1" applyBorder="1" applyAlignment="1">
      <alignment horizontal="center" vertical="center" readingOrder="1"/>
    </xf>
    <xf numFmtId="0" fontId="21" fillId="0" borderId="0" xfId="0" applyFont="1" applyBorder="1" applyAlignment="1">
      <alignment horizontal="center" vertical="center" readingOrder="1"/>
    </xf>
    <xf numFmtId="0" fontId="17" fillId="3" borderId="5" xfId="0" applyFont="1" applyFill="1" applyBorder="1" applyAlignment="1">
      <alignment horizontal="center" vertical="center" wrapText="1" readingOrder="1"/>
    </xf>
    <xf numFmtId="0" fontId="23" fillId="0" borderId="5" xfId="0" applyFont="1" applyBorder="1"/>
    <xf numFmtId="0" fontId="18" fillId="3" borderId="5" xfId="0" applyFont="1" applyFill="1" applyBorder="1" applyAlignment="1">
      <alignment horizontal="center" vertical="center" textRotation="90" wrapText="1" readingOrder="1"/>
    </xf>
    <xf numFmtId="0" fontId="17" fillId="3" borderId="8" xfId="0" applyFont="1" applyFill="1" applyBorder="1" applyAlignment="1">
      <alignment horizontal="center" vertical="center" wrapText="1" readingOrder="1"/>
    </xf>
    <xf numFmtId="0" fontId="23" fillId="0" borderId="8" xfId="0" applyFont="1" applyBorder="1"/>
    <xf numFmtId="0" fontId="17" fillId="3" borderId="25" xfId="0" applyFont="1" applyFill="1" applyBorder="1" applyAlignment="1">
      <alignment horizontal="center" vertical="center" wrapText="1" readingOrder="1"/>
    </xf>
    <xf numFmtId="0" fontId="17" fillId="3" borderId="43" xfId="0" applyFont="1" applyFill="1" applyBorder="1" applyAlignment="1">
      <alignment horizontal="center" vertical="center" wrapText="1" readingOrder="1"/>
    </xf>
    <xf numFmtId="0" fontId="17" fillId="3" borderId="12" xfId="0" applyFont="1" applyFill="1" applyBorder="1" applyAlignment="1">
      <alignment horizontal="center" vertical="center" wrapText="1" readingOrder="1"/>
    </xf>
    <xf numFmtId="0" fontId="23" fillId="0" borderId="33" xfId="0" applyFont="1" applyBorder="1"/>
    <xf numFmtId="0" fontId="17" fillId="3" borderId="13" xfId="0" applyFont="1" applyFill="1" applyBorder="1" applyAlignment="1">
      <alignment horizontal="center" vertical="center" wrapText="1" readingOrder="1"/>
    </xf>
    <xf numFmtId="0" fontId="23" fillId="0" borderId="14" xfId="0" applyFont="1" applyBorder="1"/>
    <xf numFmtId="0" fontId="20" fillId="4" borderId="7" xfId="0" applyFont="1" applyFill="1" applyBorder="1" applyAlignment="1">
      <alignment horizontal="center" vertical="center" wrapText="1"/>
    </xf>
    <xf numFmtId="49" fontId="18" fillId="0" borderId="5" xfId="0" applyNumberFormat="1" applyFont="1" applyFill="1" applyBorder="1" applyAlignment="1">
      <alignment horizontal="center" vertical="top" wrapText="1"/>
    </xf>
    <xf numFmtId="0" fontId="23" fillId="0" borderId="5" xfId="0" applyFont="1" applyFill="1" applyBorder="1"/>
    <xf numFmtId="49" fontId="18" fillId="0" borderId="5" xfId="0" applyNumberFormat="1" applyFont="1" applyFill="1" applyBorder="1" applyAlignment="1">
      <alignment horizontal="left" vertical="top" wrapText="1"/>
    </xf>
    <xf numFmtId="49" fontId="18" fillId="0" borderId="5" xfId="0" applyNumberFormat="1" applyFont="1" applyBorder="1" applyAlignment="1">
      <alignment horizontal="center" vertical="center" wrapText="1"/>
    </xf>
    <xf numFmtId="49" fontId="18" fillId="0" borderId="5" xfId="0" applyNumberFormat="1" applyFont="1" applyBorder="1" applyAlignment="1">
      <alignment horizontal="left" vertical="top" wrapText="1" readingOrder="1"/>
    </xf>
    <xf numFmtId="49" fontId="18" fillId="0" borderId="5" xfId="0" applyNumberFormat="1" applyFont="1" applyFill="1" applyBorder="1" applyAlignment="1">
      <alignment horizontal="left" vertical="center" wrapText="1"/>
    </xf>
    <xf numFmtId="0" fontId="19" fillId="0" borderId="5" xfId="0" applyFont="1" applyBorder="1" applyAlignment="1">
      <alignment horizontal="center" vertical="center" wrapText="1" readingOrder="1"/>
    </xf>
    <xf numFmtId="0" fontId="18" fillId="0" borderId="7" xfId="0" applyFont="1" applyBorder="1" applyAlignment="1">
      <alignment horizontal="left" vertical="top" wrapText="1"/>
    </xf>
    <xf numFmtId="0" fontId="19" fillId="0" borderId="7" xfId="0" applyFont="1" applyBorder="1" applyAlignment="1">
      <alignment horizontal="left" vertical="top" wrapText="1"/>
    </xf>
    <xf numFmtId="0" fontId="19" fillId="2" borderId="5"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8" borderId="5" xfId="0" applyFont="1" applyFill="1" applyBorder="1" applyAlignment="1">
      <alignment horizontal="center" vertical="center" wrapText="1" readingOrder="1"/>
    </xf>
    <xf numFmtId="0" fontId="19" fillId="0" borderId="7" xfId="0" applyFont="1" applyBorder="1" applyAlignment="1">
      <alignment horizontal="center" vertical="top" wrapText="1"/>
    </xf>
    <xf numFmtId="0" fontId="19" fillId="0" borderId="7" xfId="0" applyFont="1" applyFill="1" applyBorder="1" applyAlignment="1">
      <alignment horizontal="left" vertical="top" wrapText="1"/>
    </xf>
    <xf numFmtId="0" fontId="18" fillId="0" borderId="5" xfId="0" applyFont="1" applyFill="1" applyBorder="1" applyAlignment="1">
      <alignment vertical="center" wrapText="1"/>
    </xf>
    <xf numFmtId="49" fontId="18" fillId="0" borderId="5" xfId="0" applyNumberFormat="1" applyFont="1" applyBorder="1" applyAlignment="1">
      <alignment horizontal="left" vertical="top" wrapText="1"/>
    </xf>
    <xf numFmtId="0" fontId="18" fillId="12" borderId="5" xfId="0" applyFont="1" applyFill="1" applyBorder="1" applyAlignment="1">
      <alignment horizontal="center" vertical="center" wrapText="1"/>
    </xf>
    <xf numFmtId="0" fontId="28" fillId="0" borderId="7" xfId="0" applyFont="1" applyBorder="1" applyAlignment="1">
      <alignment horizontal="left" vertical="top" wrapText="1"/>
    </xf>
    <xf numFmtId="49" fontId="18" fillId="2" borderId="5" xfId="0" applyNumberFormat="1" applyFont="1" applyFill="1" applyBorder="1" applyAlignment="1">
      <alignment horizontal="center" vertical="center" wrapText="1"/>
    </xf>
    <xf numFmtId="0" fontId="19" fillId="9" borderId="7" xfId="0" applyFont="1" applyFill="1" applyBorder="1" applyAlignment="1">
      <alignment horizontal="left" vertical="top" wrapText="1"/>
    </xf>
    <xf numFmtId="49" fontId="18" fillId="0" borderId="9"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0" fontId="18" fillId="0" borderId="9" xfId="0" applyFont="1" applyFill="1" applyBorder="1" applyAlignment="1">
      <alignment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19" fillId="0" borderId="9" xfId="0" applyFont="1" applyBorder="1" applyAlignment="1">
      <alignment horizontal="center" vertical="center" wrapText="1" readingOrder="1"/>
    </xf>
    <xf numFmtId="0" fontId="19" fillId="0" borderId="10" xfId="0" applyFont="1" applyBorder="1" applyAlignment="1">
      <alignment horizontal="center" vertical="center" wrapText="1" readingOrder="1"/>
    </xf>
    <xf numFmtId="0" fontId="19" fillId="0" borderId="11" xfId="0" applyFont="1" applyBorder="1" applyAlignment="1">
      <alignment horizontal="center" vertical="center" wrapText="1" readingOrder="1"/>
    </xf>
    <xf numFmtId="0" fontId="19" fillId="0" borderId="36" xfId="0" applyFont="1" applyBorder="1" applyAlignment="1">
      <alignment horizontal="left" vertical="top" wrapText="1"/>
    </xf>
    <xf numFmtId="0" fontId="19" fillId="0" borderId="38" xfId="0" applyFont="1" applyBorder="1" applyAlignment="1">
      <alignment horizontal="left" vertical="top" wrapText="1"/>
    </xf>
    <xf numFmtId="0" fontId="19" fillId="0" borderId="28" xfId="0" applyFont="1" applyBorder="1" applyAlignment="1">
      <alignment horizontal="left" vertical="top" wrapText="1"/>
    </xf>
    <xf numFmtId="0" fontId="19" fillId="0" borderId="5" xfId="0" applyFont="1" applyBorder="1" applyAlignment="1">
      <alignment horizontal="center" vertical="center" wrapText="1"/>
    </xf>
    <xf numFmtId="0" fontId="19" fillId="2" borderId="5" xfId="0" applyFont="1" applyFill="1" applyBorder="1" applyAlignment="1">
      <alignment horizontal="center" vertical="center" wrapText="1" readingOrder="1"/>
    </xf>
    <xf numFmtId="0" fontId="30" fillId="0" borderId="5" xfId="0" applyFont="1" applyFill="1" applyBorder="1" applyAlignment="1">
      <alignment vertical="center" wrapText="1"/>
    </xf>
    <xf numFmtId="0" fontId="30" fillId="12" borderId="5" xfId="0" applyFont="1" applyFill="1" applyBorder="1" applyAlignment="1">
      <alignment horizontal="center" vertical="center" wrapText="1"/>
    </xf>
    <xf numFmtId="0" fontId="17" fillId="3" borderId="4" xfId="0" applyFont="1" applyFill="1" applyBorder="1" applyAlignment="1">
      <alignment horizontal="right" vertical="center" wrapText="1" readingOrder="1"/>
    </xf>
    <xf numFmtId="0" fontId="23" fillId="0" borderId="4" xfId="0" applyFont="1" applyBorder="1"/>
    <xf numFmtId="0" fontId="18" fillId="3" borderId="1" xfId="0" applyFont="1" applyFill="1" applyBorder="1" applyAlignment="1">
      <alignment horizontal="right" vertical="center" wrapText="1" readingOrder="1"/>
    </xf>
    <xf numFmtId="0" fontId="23" fillId="0" borderId="4" xfId="0" applyFont="1" applyBorder="1" applyAlignment="1">
      <alignment horizontal="right" readingOrder="1"/>
    </xf>
    <xf numFmtId="49" fontId="30" fillId="0" borderId="26" xfId="0" applyNumberFormat="1" applyFont="1" applyBorder="1" applyAlignment="1">
      <alignment horizontal="center" vertical="center" wrapText="1"/>
    </xf>
    <xf numFmtId="49" fontId="30" fillId="0" borderId="37" xfId="0" applyNumberFormat="1" applyFont="1" applyBorder="1" applyAlignment="1">
      <alignment horizontal="center" vertical="center" wrapText="1"/>
    </xf>
    <xf numFmtId="49" fontId="30" fillId="0" borderId="36" xfId="0" applyNumberFormat="1" applyFont="1" applyBorder="1" applyAlignment="1">
      <alignment horizontal="center" vertical="center" wrapText="1"/>
    </xf>
    <xf numFmtId="49" fontId="30" fillId="0" borderId="39" xfId="0" applyNumberFormat="1" applyFont="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38" xfId="0" applyNumberFormat="1" applyFont="1" applyBorder="1" applyAlignment="1">
      <alignment horizontal="center" vertical="center" wrapText="1"/>
    </xf>
    <xf numFmtId="49" fontId="30" fillId="0" borderId="27" xfId="0" applyNumberFormat="1" applyFont="1" applyBorder="1" applyAlignment="1">
      <alignment horizontal="center" vertical="center" wrapText="1"/>
    </xf>
    <xf numFmtId="49" fontId="30" fillId="0" borderId="6" xfId="0" applyNumberFormat="1" applyFont="1" applyBorder="1" applyAlignment="1">
      <alignment horizontal="center" vertical="center" wrapText="1"/>
    </xf>
    <xf numFmtId="49" fontId="30" fillId="0" borderId="28" xfId="0" applyNumberFormat="1" applyFont="1" applyBorder="1" applyAlignment="1">
      <alignment horizontal="center" vertical="center" wrapText="1"/>
    </xf>
    <xf numFmtId="0" fontId="21" fillId="3" borderId="5" xfId="0" applyFont="1" applyFill="1" applyBorder="1" applyAlignment="1">
      <alignment horizontal="center" vertical="center" wrapText="1" readingOrder="1"/>
    </xf>
    <xf numFmtId="0" fontId="48" fillId="0" borderId="5" xfId="0" applyFont="1" applyBorder="1"/>
    <xf numFmtId="0" fontId="21" fillId="0" borderId="6" xfId="6" applyFont="1" applyBorder="1" applyAlignment="1">
      <alignment horizontal="center" vertical="center" wrapText="1" readingOrder="1"/>
    </xf>
    <xf numFmtId="0" fontId="30" fillId="3" borderId="5" xfId="0" applyFont="1" applyFill="1" applyBorder="1" applyAlignment="1">
      <alignment horizontal="center" vertical="center" textRotation="90" wrapText="1" readingOrder="1"/>
    </xf>
    <xf numFmtId="49" fontId="30" fillId="0" borderId="5" xfId="0" applyNumberFormat="1" applyFont="1" applyBorder="1" applyAlignment="1">
      <alignment horizontal="center" vertical="center" wrapText="1"/>
    </xf>
    <xf numFmtId="0" fontId="45" fillId="0" borderId="5" xfId="0" applyFont="1" applyBorder="1" applyAlignment="1"/>
    <xf numFmtId="49" fontId="21" fillId="0" borderId="26" xfId="0" applyNumberFormat="1" applyFont="1" applyBorder="1" applyAlignment="1">
      <alignment horizontal="center" vertical="center" wrapText="1"/>
    </xf>
    <xf numFmtId="49" fontId="21" fillId="0" borderId="37" xfId="0" applyNumberFormat="1" applyFont="1" applyBorder="1" applyAlignment="1">
      <alignment horizontal="center" vertical="center" wrapText="1"/>
    </xf>
    <xf numFmtId="49" fontId="21" fillId="0" borderId="36" xfId="0" applyNumberFormat="1" applyFont="1" applyBorder="1" applyAlignment="1">
      <alignment horizontal="center" vertical="center" wrapText="1"/>
    </xf>
    <xf numFmtId="49" fontId="21" fillId="0" borderId="39"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38" xfId="0" applyNumberFormat="1" applyFont="1" applyBorder="1" applyAlignment="1">
      <alignment horizontal="center" vertical="center" wrapText="1"/>
    </xf>
    <xf numFmtId="49" fontId="21" fillId="0" borderId="27" xfId="0" applyNumberFormat="1" applyFont="1" applyBorder="1" applyAlignment="1">
      <alignment horizontal="center" vertical="center" wrapText="1"/>
    </xf>
    <xf numFmtId="49" fontId="21" fillId="0" borderId="6" xfId="0" applyNumberFormat="1" applyFont="1" applyBorder="1" applyAlignment="1">
      <alignment horizontal="center" vertical="center" wrapText="1"/>
    </xf>
    <xf numFmtId="49" fontId="21" fillId="0" borderId="28" xfId="0" applyNumberFormat="1" applyFont="1" applyBorder="1" applyAlignment="1">
      <alignment horizontal="center" vertical="center" wrapText="1"/>
    </xf>
    <xf numFmtId="0" fontId="36" fillId="0" borderId="0" xfId="21" applyFont="1" applyFill="1" applyAlignment="1">
      <alignment horizontal="center" vertical="center" wrapText="1"/>
    </xf>
    <xf numFmtId="0" fontId="38" fillId="0" borderId="5" xfId="21" applyFont="1" applyFill="1" applyBorder="1" applyAlignment="1" applyProtection="1">
      <alignment horizontal="center" vertical="center" wrapText="1" readingOrder="1"/>
      <protection locked="0"/>
    </xf>
    <xf numFmtId="0" fontId="32" fillId="0" borderId="39" xfId="14" applyFont="1" applyFill="1" applyBorder="1" applyAlignment="1">
      <alignment horizontal="center" wrapText="1"/>
    </xf>
    <xf numFmtId="0" fontId="32" fillId="0" borderId="0" xfId="14" applyFont="1" applyFill="1" applyBorder="1" applyAlignment="1">
      <alignment horizontal="center" wrapText="1"/>
    </xf>
    <xf numFmtId="0" fontId="38" fillId="0" borderId="0" xfId="14" applyFont="1" applyAlignment="1">
      <alignment horizontal="center" vertical="center" wrapText="1"/>
    </xf>
    <xf numFmtId="0" fontId="32" fillId="0" borderId="0" xfId="14" applyFont="1" applyAlignment="1">
      <alignment horizontal="center"/>
    </xf>
    <xf numFmtId="0" fontId="36" fillId="0" borderId="0" xfId="20" applyFont="1" applyAlignment="1">
      <alignment horizontal="center" wrapText="1"/>
    </xf>
    <xf numFmtId="0" fontId="36" fillId="30" borderId="42" xfId="20" applyFont="1" applyFill="1" applyBorder="1" applyAlignment="1">
      <alignment horizontal="center" wrapText="1"/>
    </xf>
    <xf numFmtId="0" fontId="36" fillId="30" borderId="55" xfId="20" applyFont="1" applyFill="1" applyBorder="1" applyAlignment="1">
      <alignment horizontal="center" wrapText="1"/>
    </xf>
    <xf numFmtId="0" fontId="36" fillId="30" borderId="56" xfId="20" applyFont="1" applyFill="1" applyBorder="1" applyAlignment="1">
      <alignment horizontal="center" wrapText="1"/>
    </xf>
    <xf numFmtId="0" fontId="36" fillId="0" borderId="15" xfId="20" applyFont="1" applyBorder="1" applyAlignment="1">
      <alignment horizontal="right" vertical="center" wrapText="1"/>
    </xf>
    <xf numFmtId="0" fontId="36" fillId="0" borderId="17" xfId="20" applyFont="1" applyBorder="1" applyAlignment="1">
      <alignment horizontal="right" vertical="center" wrapText="1"/>
    </xf>
    <xf numFmtId="0" fontId="36" fillId="32" borderId="42" xfId="20" applyFont="1" applyFill="1" applyBorder="1" applyAlignment="1">
      <alignment horizontal="center"/>
    </xf>
    <xf numFmtId="0" fontId="36" fillId="32" borderId="55" xfId="20" applyFont="1" applyFill="1" applyBorder="1" applyAlignment="1">
      <alignment horizontal="center"/>
    </xf>
    <xf numFmtId="0" fontId="36" fillId="32" borderId="56" xfId="20" applyFont="1" applyFill="1" applyBorder="1" applyAlignment="1">
      <alignment horizontal="center"/>
    </xf>
    <xf numFmtId="0" fontId="36" fillId="0" borderId="41" xfId="20" applyFont="1" applyBorder="1" applyAlignment="1">
      <alignment horizontal="right"/>
    </xf>
    <xf numFmtId="0" fontId="36" fillId="0" borderId="64" xfId="20" applyFont="1" applyBorder="1" applyAlignment="1">
      <alignment horizontal="right"/>
    </xf>
    <xf numFmtId="0" fontId="33" fillId="0" borderId="0" xfId="1" applyFont="1" applyAlignment="1">
      <alignment horizontal="right"/>
    </xf>
    <xf numFmtId="0" fontId="35" fillId="0" borderId="0" xfId="2" applyFont="1" applyAlignment="1">
      <alignment horizontal="center" vertical="top" wrapText="1"/>
    </xf>
    <xf numFmtId="0" fontId="36" fillId="30" borderId="12" xfId="1" applyFont="1" applyFill="1" applyBorder="1" applyAlignment="1">
      <alignment horizontal="center" wrapText="1"/>
    </xf>
    <xf numFmtId="0" fontId="36" fillId="30" borderId="15" xfId="1" applyFont="1" applyFill="1" applyBorder="1" applyAlignment="1">
      <alignment horizontal="center" wrapText="1"/>
    </xf>
    <xf numFmtId="0" fontId="36" fillId="30" borderId="13" xfId="1" applyFont="1" applyFill="1" applyBorder="1" applyAlignment="1">
      <alignment horizontal="center" wrapText="1"/>
    </xf>
    <xf numFmtId="0" fontId="36" fillId="30" borderId="16" xfId="1" applyFont="1" applyFill="1" applyBorder="1" applyAlignment="1">
      <alignment horizontal="center" wrapText="1"/>
    </xf>
    <xf numFmtId="168" fontId="36" fillId="30" borderId="16" xfId="1" applyNumberFormat="1" applyFont="1" applyFill="1" applyBorder="1" applyAlignment="1">
      <alignment horizontal="center"/>
    </xf>
    <xf numFmtId="168" fontId="36" fillId="30" borderId="17" xfId="1" applyNumberFormat="1" applyFont="1" applyFill="1" applyBorder="1" applyAlignment="1">
      <alignment horizontal="center"/>
    </xf>
    <xf numFmtId="0" fontId="31" fillId="30" borderId="9" xfId="24" applyFont="1" applyFill="1" applyBorder="1" applyAlignment="1">
      <alignment horizontal="center" vertical="center" wrapText="1"/>
    </xf>
    <xf numFmtId="0" fontId="31" fillId="30" borderId="10" xfId="24" applyFont="1" applyFill="1" applyBorder="1" applyAlignment="1">
      <alignment horizontal="center" vertical="center" wrapText="1"/>
    </xf>
    <xf numFmtId="0" fontId="36" fillId="0" borderId="0" xfId="24" applyFont="1" applyAlignment="1">
      <alignment horizontal="center" wrapText="1"/>
    </xf>
    <xf numFmtId="0" fontId="32" fillId="30" borderId="9" xfId="2" applyFont="1" applyFill="1" applyBorder="1" applyAlignment="1">
      <alignment horizontal="center" vertical="center" wrapText="1"/>
    </xf>
    <xf numFmtId="0" fontId="32" fillId="30" borderId="10" xfId="2" applyFont="1" applyFill="1" applyBorder="1" applyAlignment="1">
      <alignment horizontal="center" vertical="center" wrapText="1"/>
    </xf>
    <xf numFmtId="0" fontId="44" fillId="15" borderId="0" xfId="2" applyFont="1" applyFill="1" applyAlignment="1">
      <alignment horizontal="center" wrapText="1"/>
    </xf>
    <xf numFmtId="0" fontId="23" fillId="15" borderId="0" xfId="2" applyFont="1" applyFill="1" applyAlignment="1">
      <alignment horizontal="right"/>
    </xf>
    <xf numFmtId="0" fontId="52" fillId="15" borderId="0" xfId="2" applyFont="1" applyFill="1" applyAlignment="1">
      <alignment horizontal="center" wrapText="1"/>
    </xf>
    <xf numFmtId="0" fontId="37" fillId="15" borderId="0" xfId="2" applyFont="1" applyFill="1" applyBorder="1" applyAlignment="1">
      <alignment horizontal="center" wrapText="1"/>
    </xf>
    <xf numFmtId="0" fontId="52" fillId="15" borderId="6" xfId="2" applyFont="1" applyFill="1" applyBorder="1" applyAlignment="1">
      <alignment horizontal="right" wrapText="1"/>
    </xf>
    <xf numFmtId="0" fontId="31" fillId="27" borderId="34" xfId="0" applyFont="1" applyFill="1" applyBorder="1" applyAlignment="1">
      <alignment horizontal="left" vertical="center" wrapText="1"/>
    </xf>
    <xf numFmtId="0" fontId="31" fillId="27" borderId="32" xfId="0" applyFont="1" applyFill="1" applyBorder="1" applyAlignment="1">
      <alignment horizontal="left" vertical="center" wrapText="1"/>
    </xf>
    <xf numFmtId="43" fontId="31" fillId="27" borderId="40" xfId="16" applyFont="1" applyFill="1" applyBorder="1" applyAlignment="1">
      <alignment horizontal="left" vertical="center" wrapText="1"/>
    </xf>
    <xf numFmtId="43" fontId="31" fillId="27" borderId="41" xfId="16" applyFont="1" applyFill="1" applyBorder="1" applyAlignment="1">
      <alignment horizontal="left" vertical="center" wrapText="1"/>
    </xf>
    <xf numFmtId="0" fontId="31" fillId="27" borderId="34" xfId="0" applyFont="1" applyFill="1" applyBorder="1" applyAlignment="1">
      <alignment horizontal="left" vertical="center"/>
    </xf>
    <xf numFmtId="0" fontId="31" fillId="27" borderId="32" xfId="0" applyFont="1" applyFill="1" applyBorder="1" applyAlignment="1">
      <alignment horizontal="left" vertical="center"/>
    </xf>
    <xf numFmtId="0" fontId="31" fillId="0" borderId="34" xfId="0" applyFont="1" applyBorder="1" applyAlignment="1">
      <alignment horizontal="left" vertical="center"/>
    </xf>
    <xf numFmtId="0" fontId="31" fillId="0" borderId="31" xfId="0" applyFont="1" applyBorder="1" applyAlignment="1">
      <alignment horizontal="left" vertical="center"/>
    </xf>
    <xf numFmtId="0" fontId="31" fillId="0" borderId="32" xfId="0" applyFont="1" applyBorder="1" applyAlignment="1">
      <alignment horizontal="left" vertical="center"/>
    </xf>
    <xf numFmtId="43" fontId="31" fillId="27" borderId="34" xfId="16" applyFont="1" applyFill="1" applyBorder="1" applyAlignment="1">
      <alignment horizontal="left" vertical="center" wrapText="1"/>
    </xf>
    <xf numFmtId="43" fontId="31" fillId="27" borderId="32" xfId="16" applyFont="1" applyFill="1" applyBorder="1" applyAlignment="1">
      <alignment horizontal="left" vertical="center" wrapText="1"/>
    </xf>
    <xf numFmtId="168" fontId="31" fillId="0" borderId="21" xfId="0" applyNumberFormat="1" applyFont="1" applyBorder="1" applyAlignment="1">
      <alignment horizontal="center" vertical="center"/>
    </xf>
    <xf numFmtId="0" fontId="31" fillId="0" borderId="34" xfId="0" applyFont="1" applyBorder="1" applyAlignment="1">
      <alignment horizontal="left" vertical="center" wrapText="1"/>
    </xf>
    <xf numFmtId="0" fontId="31" fillId="0" borderId="31" xfId="0" applyFont="1" applyBorder="1" applyAlignment="1">
      <alignment horizontal="left" vertical="center" wrapText="1"/>
    </xf>
    <xf numFmtId="0" fontId="31" fillId="0" borderId="32" xfId="0" applyFont="1" applyBorder="1" applyAlignment="1">
      <alignment horizontal="left" vertical="center" wrapText="1"/>
    </xf>
    <xf numFmtId="168" fontId="38" fillId="28" borderId="14" xfId="0" applyNumberFormat="1" applyFont="1" applyFill="1" applyBorder="1" applyAlignment="1">
      <alignment horizontal="center" vertical="center"/>
    </xf>
    <xf numFmtId="168" fontId="38" fillId="28" borderId="17" xfId="0" applyNumberFormat="1" applyFont="1" applyFill="1" applyBorder="1" applyAlignment="1">
      <alignment horizontal="center" vertical="center"/>
    </xf>
    <xf numFmtId="0" fontId="32" fillId="0" borderId="22" xfId="0" applyFont="1" applyBorder="1" applyAlignment="1">
      <alignment horizontal="left" vertical="center" wrapText="1"/>
    </xf>
    <xf numFmtId="0" fontId="38" fillId="28" borderId="25" xfId="0" applyFont="1" applyFill="1" applyBorder="1" applyAlignment="1">
      <alignment horizontal="left" vertical="center" wrapText="1"/>
    </xf>
    <xf numFmtId="0" fontId="38" fillId="28" borderId="29" xfId="0" applyFont="1" applyFill="1" applyBorder="1" applyAlignment="1">
      <alignment horizontal="left" vertical="center" wrapText="1"/>
    </xf>
    <xf numFmtId="0" fontId="36" fillId="0" borderId="0" xfId="0" applyFont="1" applyAlignment="1">
      <alignment horizontal="center" vertical="center"/>
    </xf>
    <xf numFmtId="0" fontId="32" fillId="27" borderId="34" xfId="0" applyFont="1" applyFill="1" applyBorder="1" applyAlignment="1">
      <alignment horizontal="left" vertical="center" wrapText="1"/>
    </xf>
    <xf numFmtId="0" fontId="32" fillId="27" borderId="31" xfId="0" applyFont="1" applyFill="1" applyBorder="1" applyAlignment="1">
      <alignment horizontal="left" vertical="center" wrapText="1"/>
    </xf>
    <xf numFmtId="0" fontId="32" fillId="27" borderId="32" xfId="0" applyFont="1" applyFill="1" applyBorder="1" applyAlignment="1">
      <alignment horizontal="left" vertical="center" wrapText="1"/>
    </xf>
    <xf numFmtId="0" fontId="31" fillId="27" borderId="40" xfId="0" applyFont="1" applyFill="1" applyBorder="1" applyAlignment="1">
      <alignment horizontal="left" vertical="center" wrapText="1"/>
    </xf>
    <xf numFmtId="0" fontId="31" fillId="27" borderId="41" xfId="0" applyFont="1" applyFill="1" applyBorder="1" applyAlignment="1">
      <alignment horizontal="left" vertical="center" wrapText="1"/>
    </xf>
    <xf numFmtId="0" fontId="60" fillId="0" borderId="0" xfId="23" applyFont="1" applyBorder="1" applyAlignment="1">
      <alignment horizontal="center"/>
    </xf>
    <xf numFmtId="0" fontId="67" fillId="0" borderId="0" xfId="0" applyFont="1" applyBorder="1" applyAlignment="1">
      <alignment horizontal="center"/>
    </xf>
  </cellXfs>
  <cellStyles count="25">
    <cellStyle name="Įprastas" xfId="0" builtinId="0"/>
    <cellStyle name="Įprastas 2" xfId="1"/>
    <cellStyle name="Įprastas 2 2" xfId="10"/>
    <cellStyle name="Įprastas 2 2 2" xfId="20"/>
    <cellStyle name="Įprastas 3" xfId="2"/>
    <cellStyle name="Įprastas 4" xfId="4"/>
    <cellStyle name="Įprastas 4 2" xfId="17"/>
    <cellStyle name="Įprastas 4 2 2" xfId="18"/>
    <cellStyle name="Įprastas 4 2 3" xfId="19"/>
    <cellStyle name="Įprastas 4 2 4" xfId="22"/>
    <cellStyle name="Įprastas 4 2 5" xfId="23"/>
    <cellStyle name="Įprastas 5" xfId="5"/>
    <cellStyle name="Įprastas 6" xfId="6"/>
    <cellStyle name="Įprastas 7" xfId="7"/>
    <cellStyle name="Įprastas 7 2" xfId="13"/>
    <cellStyle name="Įprastas 7 2 2" xfId="24"/>
    <cellStyle name="Įprastas 8" xfId="8"/>
    <cellStyle name="Įprastas 8 2" xfId="14"/>
    <cellStyle name="Įprastas 9" xfId="9"/>
    <cellStyle name="Įprastas 9 2" xfId="12"/>
    <cellStyle name="Įprastas 9 3" xfId="15"/>
    <cellStyle name="Įprastas 9 3 2" xfId="21"/>
    <cellStyle name="Kablelis" xfId="16" builtinId="3"/>
    <cellStyle name="Kablelis 2" xfId="3"/>
    <cellStyle name="Kablelis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86"/>
  <sheetViews>
    <sheetView tabSelected="1" zoomScale="85" zoomScaleNormal="85" workbookViewId="0">
      <pane ySplit="4" topLeftCell="A5" activePane="bottomLeft" state="frozen"/>
      <selection pane="bottomLeft" activeCell="K167" sqref="K167"/>
    </sheetView>
  </sheetViews>
  <sheetFormatPr defaultColWidth="14.42578125" defaultRowHeight="15"/>
  <cols>
    <col min="1" max="3" width="3.28515625" style="315" customWidth="1"/>
    <col min="4" max="4" width="5.28515625" style="315" customWidth="1"/>
    <col min="5" max="5" width="3.28515625" style="315" customWidth="1"/>
    <col min="6" max="6" width="73.28515625" style="315" customWidth="1"/>
    <col min="7" max="7" width="19.28515625" style="315" customWidth="1"/>
    <col min="8" max="8" width="19" style="315" customWidth="1"/>
    <col min="9" max="10" width="15.42578125" style="441" customWidth="1"/>
    <col min="11" max="11" width="16" style="315" customWidth="1"/>
    <col min="12" max="13" width="13" style="315" customWidth="1"/>
    <col min="14" max="15" width="16" style="315" customWidth="1"/>
    <col min="16" max="17" width="13" style="315" customWidth="1"/>
    <col min="18" max="18" width="16" style="315" customWidth="1"/>
    <col min="19" max="19" width="51.28515625" style="315" customWidth="1"/>
    <col min="20" max="23" width="9.140625" style="315" customWidth="1"/>
    <col min="24" max="16384" width="14.42578125" style="315"/>
  </cols>
  <sheetData>
    <row r="1" spans="1:23" ht="16.5" thickBot="1">
      <c r="A1" s="498" t="s">
        <v>550</v>
      </c>
      <c r="B1" s="498"/>
      <c r="C1" s="498"/>
      <c r="D1" s="498"/>
      <c r="E1" s="498"/>
      <c r="F1" s="498"/>
      <c r="G1" s="498"/>
      <c r="H1" s="498"/>
      <c r="I1" s="499"/>
      <c r="J1" s="499"/>
      <c r="K1" s="499"/>
      <c r="L1" s="499"/>
      <c r="M1" s="499"/>
      <c r="N1" s="499"/>
      <c r="O1" s="499"/>
      <c r="P1" s="499"/>
      <c r="Q1" s="499"/>
      <c r="R1" s="499"/>
      <c r="S1" s="498"/>
      <c r="T1" s="314"/>
      <c r="U1" s="314"/>
      <c r="V1" s="314"/>
      <c r="W1" s="314"/>
    </row>
    <row r="2" spans="1:23" ht="15" customHeight="1">
      <c r="A2" s="500" t="s">
        <v>0</v>
      </c>
      <c r="B2" s="501"/>
      <c r="C2" s="501"/>
      <c r="D2" s="502" t="s">
        <v>86</v>
      </c>
      <c r="E2" s="502" t="s">
        <v>1</v>
      </c>
      <c r="F2" s="500" t="s">
        <v>115</v>
      </c>
      <c r="G2" s="500" t="s">
        <v>2</v>
      </c>
      <c r="H2" s="503" t="s">
        <v>3</v>
      </c>
      <c r="I2" s="505" t="s">
        <v>224</v>
      </c>
      <c r="J2" s="316" t="s">
        <v>223</v>
      </c>
      <c r="K2" s="507" t="s">
        <v>5</v>
      </c>
      <c r="L2" s="509" t="s">
        <v>4</v>
      </c>
      <c r="M2" s="509"/>
      <c r="N2" s="510"/>
      <c r="O2" s="507" t="s">
        <v>270</v>
      </c>
      <c r="P2" s="509" t="s">
        <v>4</v>
      </c>
      <c r="Q2" s="509"/>
      <c r="R2" s="510"/>
      <c r="S2" s="511" t="s">
        <v>11</v>
      </c>
      <c r="T2" s="314"/>
      <c r="U2" s="314"/>
      <c r="V2" s="314"/>
      <c r="W2" s="314"/>
    </row>
    <row r="3" spans="1:23" ht="59.25" customHeight="1">
      <c r="A3" s="317" t="s">
        <v>6</v>
      </c>
      <c r="B3" s="317" t="s">
        <v>7</v>
      </c>
      <c r="C3" s="317" t="s">
        <v>8</v>
      </c>
      <c r="D3" s="501"/>
      <c r="E3" s="501"/>
      <c r="F3" s="501"/>
      <c r="G3" s="501"/>
      <c r="H3" s="504"/>
      <c r="I3" s="506"/>
      <c r="J3" s="318" t="s">
        <v>10</v>
      </c>
      <c r="K3" s="508"/>
      <c r="L3" s="319" t="s">
        <v>9</v>
      </c>
      <c r="M3" s="319" t="s">
        <v>136</v>
      </c>
      <c r="N3" s="318" t="s">
        <v>10</v>
      </c>
      <c r="O3" s="508"/>
      <c r="P3" s="319" t="s">
        <v>9</v>
      </c>
      <c r="Q3" s="319" t="s">
        <v>136</v>
      </c>
      <c r="R3" s="318" t="s">
        <v>10</v>
      </c>
      <c r="S3" s="511"/>
      <c r="T3" s="314"/>
      <c r="U3" s="314"/>
      <c r="V3" s="314"/>
      <c r="W3" s="314"/>
    </row>
    <row r="4" spans="1:23">
      <c r="A4" s="320">
        <v>1</v>
      </c>
      <c r="B4" s="320">
        <v>2</v>
      </c>
      <c r="C4" s="320">
        <v>3</v>
      </c>
      <c r="D4" s="320">
        <v>4</v>
      </c>
      <c r="E4" s="320">
        <v>5</v>
      </c>
      <c r="F4" s="320">
        <v>6</v>
      </c>
      <c r="G4" s="320">
        <v>7</v>
      </c>
      <c r="H4" s="321">
        <v>8</v>
      </c>
      <c r="I4" s="322"/>
      <c r="J4" s="323"/>
      <c r="K4" s="324">
        <v>9</v>
      </c>
      <c r="L4" s="325">
        <v>10</v>
      </c>
      <c r="M4" s="325">
        <v>11</v>
      </c>
      <c r="N4" s="326">
        <v>12</v>
      </c>
      <c r="O4" s="324">
        <v>9</v>
      </c>
      <c r="P4" s="325">
        <v>10</v>
      </c>
      <c r="Q4" s="325">
        <v>11</v>
      </c>
      <c r="R4" s="326">
        <v>12</v>
      </c>
      <c r="S4" s="327">
        <v>13</v>
      </c>
      <c r="T4" s="314"/>
      <c r="U4" s="314"/>
      <c r="V4" s="314"/>
      <c r="W4" s="314"/>
    </row>
    <row r="5" spans="1:23" ht="30">
      <c r="A5" s="328" t="s">
        <v>12</v>
      </c>
      <c r="B5" s="328" t="s">
        <v>12</v>
      </c>
      <c r="C5" s="329" t="s">
        <v>14</v>
      </c>
      <c r="D5" s="328" t="s">
        <v>15</v>
      </c>
      <c r="E5" s="330"/>
      <c r="F5" s="331" t="s">
        <v>116</v>
      </c>
      <c r="G5" s="331"/>
      <c r="H5" s="332"/>
      <c r="I5" s="333"/>
      <c r="J5" s="334"/>
      <c r="K5" s="335"/>
      <c r="L5" s="331"/>
      <c r="M5" s="331"/>
      <c r="N5" s="336"/>
      <c r="O5" s="335"/>
      <c r="P5" s="331"/>
      <c r="Q5" s="331"/>
      <c r="R5" s="336"/>
      <c r="S5" s="337"/>
      <c r="T5" s="314"/>
      <c r="U5" s="314"/>
      <c r="V5" s="314"/>
      <c r="W5" s="314"/>
    </row>
    <row r="6" spans="1:23" ht="67.5" customHeight="1">
      <c r="A6" s="512"/>
      <c r="B6" s="514"/>
      <c r="C6" s="515"/>
      <c r="D6" s="516"/>
      <c r="E6" s="515" t="s">
        <v>16</v>
      </c>
      <c r="F6" s="517" t="s">
        <v>17</v>
      </c>
      <c r="G6" s="518">
        <v>188714469</v>
      </c>
      <c r="H6" s="338" t="s">
        <v>18</v>
      </c>
      <c r="I6" s="339"/>
      <c r="J6" s="340"/>
      <c r="K6" s="341">
        <f>18+7.4</f>
        <v>25.4</v>
      </c>
      <c r="L6" s="342"/>
      <c r="M6" s="343">
        <v>25.4</v>
      </c>
      <c r="N6" s="340"/>
      <c r="O6" s="344">
        <f>I6+K6</f>
        <v>25.4</v>
      </c>
      <c r="P6" s="342">
        <f>L6</f>
        <v>0</v>
      </c>
      <c r="Q6" s="343">
        <f>M6</f>
        <v>25.4</v>
      </c>
      <c r="R6" s="340">
        <f>J6+N6</f>
        <v>0</v>
      </c>
      <c r="S6" s="520" t="s">
        <v>271</v>
      </c>
      <c r="T6" s="314"/>
      <c r="U6" s="314"/>
      <c r="V6" s="314"/>
      <c r="W6" s="314"/>
    </row>
    <row r="7" spans="1:23" ht="15" hidden="1" customHeight="1">
      <c r="A7" s="513"/>
      <c r="B7" s="513"/>
      <c r="C7" s="501"/>
      <c r="D7" s="501"/>
      <c r="E7" s="501"/>
      <c r="F7" s="513"/>
      <c r="G7" s="501"/>
      <c r="H7" s="338" t="s">
        <v>19</v>
      </c>
      <c r="I7" s="345"/>
      <c r="J7" s="340"/>
      <c r="K7" s="346"/>
      <c r="L7" s="342"/>
      <c r="M7" s="342"/>
      <c r="N7" s="340"/>
      <c r="O7" s="344">
        <f t="shared" ref="O7:O70" si="0">I7+K7</f>
        <v>0</v>
      </c>
      <c r="P7" s="342">
        <f t="shared" ref="P7:Q70" si="1">L7</f>
        <v>0</v>
      </c>
      <c r="Q7" s="343">
        <f t="shared" si="1"/>
        <v>0</v>
      </c>
      <c r="R7" s="340">
        <f t="shared" ref="R7:R70" si="2">J7+N7</f>
        <v>0</v>
      </c>
      <c r="S7" s="520"/>
      <c r="T7" s="314"/>
      <c r="U7" s="314"/>
      <c r="V7" s="314"/>
      <c r="W7" s="314"/>
    </row>
    <row r="8" spans="1:23" hidden="1">
      <c r="A8" s="513"/>
      <c r="B8" s="513"/>
      <c r="C8" s="501"/>
      <c r="D8" s="501"/>
      <c r="E8" s="501"/>
      <c r="F8" s="513"/>
      <c r="G8" s="501"/>
      <c r="H8" s="338" t="s">
        <v>20</v>
      </c>
      <c r="I8" s="345"/>
      <c r="J8" s="340"/>
      <c r="K8" s="346"/>
      <c r="L8" s="342"/>
      <c r="M8" s="342"/>
      <c r="N8" s="340"/>
      <c r="O8" s="344">
        <f t="shared" si="0"/>
        <v>0</v>
      </c>
      <c r="P8" s="342">
        <f t="shared" si="1"/>
        <v>0</v>
      </c>
      <c r="Q8" s="343">
        <f t="shared" si="1"/>
        <v>0</v>
      </c>
      <c r="R8" s="340">
        <f t="shared" si="2"/>
        <v>0</v>
      </c>
      <c r="S8" s="520"/>
      <c r="T8" s="314"/>
      <c r="U8" s="314"/>
      <c r="V8" s="314"/>
      <c r="W8" s="314"/>
    </row>
    <row r="9" spans="1:23" hidden="1">
      <c r="A9" s="513"/>
      <c r="B9" s="513"/>
      <c r="C9" s="501"/>
      <c r="D9" s="501"/>
      <c r="E9" s="501"/>
      <c r="F9" s="513"/>
      <c r="G9" s="501"/>
      <c r="H9" s="338" t="s">
        <v>21</v>
      </c>
      <c r="I9" s="345"/>
      <c r="J9" s="340"/>
      <c r="K9" s="346"/>
      <c r="L9" s="342"/>
      <c r="M9" s="342"/>
      <c r="N9" s="340"/>
      <c r="O9" s="344">
        <f t="shared" si="0"/>
        <v>0</v>
      </c>
      <c r="P9" s="342">
        <f t="shared" si="1"/>
        <v>0</v>
      </c>
      <c r="Q9" s="343">
        <f t="shared" si="1"/>
        <v>0</v>
      </c>
      <c r="R9" s="340">
        <f t="shared" si="2"/>
        <v>0</v>
      </c>
      <c r="S9" s="520"/>
      <c r="T9" s="314"/>
      <c r="U9" s="314"/>
      <c r="V9" s="314"/>
      <c r="W9" s="314"/>
    </row>
    <row r="10" spans="1:23" hidden="1">
      <c r="A10" s="513"/>
      <c r="B10" s="513"/>
      <c r="C10" s="501"/>
      <c r="D10" s="501"/>
      <c r="E10" s="501"/>
      <c r="F10" s="513"/>
      <c r="G10" s="501"/>
      <c r="H10" s="338" t="s">
        <v>13</v>
      </c>
      <c r="I10" s="345"/>
      <c r="J10" s="340"/>
      <c r="K10" s="346"/>
      <c r="L10" s="342"/>
      <c r="M10" s="342"/>
      <c r="N10" s="340"/>
      <c r="O10" s="344">
        <f t="shared" si="0"/>
        <v>0</v>
      </c>
      <c r="P10" s="342">
        <f t="shared" si="1"/>
        <v>0</v>
      </c>
      <c r="Q10" s="343">
        <f t="shared" si="1"/>
        <v>0</v>
      </c>
      <c r="R10" s="340">
        <f t="shared" si="2"/>
        <v>0</v>
      </c>
      <c r="S10" s="520"/>
      <c r="T10" s="314"/>
      <c r="U10" s="314"/>
      <c r="V10" s="314"/>
      <c r="W10" s="314"/>
    </row>
    <row r="11" spans="1:23" ht="11.25" hidden="1" customHeight="1">
      <c r="A11" s="513"/>
      <c r="B11" s="513"/>
      <c r="C11" s="501"/>
      <c r="D11" s="501"/>
      <c r="E11" s="501"/>
      <c r="F11" s="513"/>
      <c r="G11" s="501"/>
      <c r="H11" s="338" t="s">
        <v>22</v>
      </c>
      <c r="I11" s="345"/>
      <c r="J11" s="340"/>
      <c r="K11" s="346"/>
      <c r="L11" s="342"/>
      <c r="M11" s="342"/>
      <c r="N11" s="340"/>
      <c r="O11" s="344">
        <f t="shared" si="0"/>
        <v>0</v>
      </c>
      <c r="P11" s="342">
        <f t="shared" si="1"/>
        <v>0</v>
      </c>
      <c r="Q11" s="343">
        <f t="shared" si="1"/>
        <v>0</v>
      </c>
      <c r="R11" s="340">
        <f t="shared" si="2"/>
        <v>0</v>
      </c>
      <c r="S11" s="520"/>
      <c r="T11" s="314"/>
      <c r="U11" s="314"/>
      <c r="V11" s="314"/>
      <c r="W11" s="314"/>
    </row>
    <row r="12" spans="1:23">
      <c r="A12" s="513"/>
      <c r="B12" s="513"/>
      <c r="C12" s="501"/>
      <c r="D12" s="501"/>
      <c r="E12" s="501"/>
      <c r="F12" s="347" t="s">
        <v>147</v>
      </c>
      <c r="G12" s="348"/>
      <c r="H12" s="338" t="s">
        <v>23</v>
      </c>
      <c r="I12" s="349">
        <f t="shared" ref="I12:R12" si="3">SUM(I6:I11)</f>
        <v>0</v>
      </c>
      <c r="J12" s="350">
        <f t="shared" si="3"/>
        <v>0</v>
      </c>
      <c r="K12" s="349">
        <f t="shared" si="3"/>
        <v>25.4</v>
      </c>
      <c r="L12" s="351">
        <f t="shared" si="3"/>
        <v>0</v>
      </c>
      <c r="M12" s="351">
        <f t="shared" si="3"/>
        <v>25.4</v>
      </c>
      <c r="N12" s="350">
        <f t="shared" si="3"/>
        <v>0</v>
      </c>
      <c r="O12" s="349">
        <f t="shared" si="3"/>
        <v>25.4</v>
      </c>
      <c r="P12" s="351">
        <f t="shared" si="3"/>
        <v>0</v>
      </c>
      <c r="Q12" s="351">
        <f t="shared" si="3"/>
        <v>25.4</v>
      </c>
      <c r="R12" s="350">
        <f t="shared" si="3"/>
        <v>0</v>
      </c>
      <c r="S12" s="520"/>
      <c r="T12" s="314"/>
      <c r="U12" s="314"/>
      <c r="V12" s="314"/>
      <c r="W12" s="314"/>
    </row>
    <row r="13" spans="1:23" hidden="1">
      <c r="A13" s="513"/>
      <c r="B13" s="513"/>
      <c r="C13" s="501"/>
      <c r="D13" s="501"/>
      <c r="E13" s="521">
        <v>2</v>
      </c>
      <c r="F13" s="522" t="s">
        <v>28</v>
      </c>
      <c r="G13" s="523" t="s">
        <v>29</v>
      </c>
      <c r="H13" s="338" t="s">
        <v>18</v>
      </c>
      <c r="I13" s="345"/>
      <c r="J13" s="340"/>
      <c r="K13" s="346"/>
      <c r="L13" s="342"/>
      <c r="M13" s="342"/>
      <c r="N13" s="340"/>
      <c r="O13" s="344">
        <f t="shared" si="0"/>
        <v>0</v>
      </c>
      <c r="P13" s="342">
        <f t="shared" si="1"/>
        <v>0</v>
      </c>
      <c r="Q13" s="343">
        <f t="shared" si="1"/>
        <v>0</v>
      </c>
      <c r="R13" s="340">
        <f t="shared" si="2"/>
        <v>0</v>
      </c>
      <c r="S13" s="524"/>
      <c r="T13" s="314"/>
      <c r="U13" s="314"/>
      <c r="V13" s="314"/>
      <c r="W13" s="314"/>
    </row>
    <row r="14" spans="1:23" hidden="1">
      <c r="A14" s="513"/>
      <c r="B14" s="513"/>
      <c r="C14" s="501"/>
      <c r="D14" s="501"/>
      <c r="E14" s="501"/>
      <c r="F14" s="513"/>
      <c r="G14" s="501"/>
      <c r="H14" s="338" t="s">
        <v>19</v>
      </c>
      <c r="I14" s="345"/>
      <c r="J14" s="340"/>
      <c r="K14" s="346"/>
      <c r="L14" s="342"/>
      <c r="M14" s="342"/>
      <c r="N14" s="340"/>
      <c r="O14" s="344">
        <f t="shared" si="0"/>
        <v>0</v>
      </c>
      <c r="P14" s="342">
        <f t="shared" si="1"/>
        <v>0</v>
      </c>
      <c r="Q14" s="343">
        <f t="shared" si="1"/>
        <v>0</v>
      </c>
      <c r="R14" s="340">
        <f t="shared" si="2"/>
        <v>0</v>
      </c>
      <c r="S14" s="524"/>
      <c r="T14" s="314"/>
      <c r="U14" s="314"/>
      <c r="V14" s="314"/>
      <c r="W14" s="314"/>
    </row>
    <row r="15" spans="1:23" hidden="1">
      <c r="A15" s="513"/>
      <c r="B15" s="513"/>
      <c r="C15" s="501"/>
      <c r="D15" s="501"/>
      <c r="E15" s="501"/>
      <c r="F15" s="513"/>
      <c r="G15" s="501"/>
      <c r="H15" s="338" t="s">
        <v>20</v>
      </c>
      <c r="I15" s="345"/>
      <c r="J15" s="340"/>
      <c r="K15" s="346"/>
      <c r="L15" s="342"/>
      <c r="M15" s="342"/>
      <c r="N15" s="340"/>
      <c r="O15" s="344">
        <f t="shared" si="0"/>
        <v>0</v>
      </c>
      <c r="P15" s="342">
        <f t="shared" si="1"/>
        <v>0</v>
      </c>
      <c r="Q15" s="343">
        <f t="shared" si="1"/>
        <v>0</v>
      </c>
      <c r="R15" s="340">
        <f t="shared" si="2"/>
        <v>0</v>
      </c>
      <c r="S15" s="524"/>
      <c r="T15" s="314"/>
      <c r="U15" s="314"/>
      <c r="V15" s="314"/>
      <c r="W15" s="314"/>
    </row>
    <row r="16" spans="1:23" hidden="1">
      <c r="A16" s="513"/>
      <c r="B16" s="513"/>
      <c r="C16" s="501"/>
      <c r="D16" s="501"/>
      <c r="E16" s="501"/>
      <c r="F16" s="513"/>
      <c r="G16" s="501"/>
      <c r="H16" s="338" t="s">
        <v>21</v>
      </c>
      <c r="I16" s="345"/>
      <c r="J16" s="340"/>
      <c r="K16" s="346"/>
      <c r="L16" s="342"/>
      <c r="M16" s="342"/>
      <c r="N16" s="340"/>
      <c r="O16" s="344">
        <f t="shared" si="0"/>
        <v>0</v>
      </c>
      <c r="P16" s="342">
        <f t="shared" si="1"/>
        <v>0</v>
      </c>
      <c r="Q16" s="343">
        <f t="shared" si="1"/>
        <v>0</v>
      </c>
      <c r="R16" s="340">
        <f t="shared" si="2"/>
        <v>0</v>
      </c>
      <c r="S16" s="524"/>
      <c r="T16" s="314"/>
      <c r="U16" s="314"/>
      <c r="V16" s="314"/>
      <c r="W16" s="314"/>
    </row>
    <row r="17" spans="1:23" hidden="1">
      <c r="A17" s="513"/>
      <c r="B17" s="513"/>
      <c r="C17" s="501"/>
      <c r="D17" s="501"/>
      <c r="E17" s="501"/>
      <c r="F17" s="513"/>
      <c r="G17" s="501"/>
      <c r="H17" s="338" t="s">
        <v>13</v>
      </c>
      <c r="I17" s="345"/>
      <c r="J17" s="340"/>
      <c r="K17" s="346"/>
      <c r="L17" s="342"/>
      <c r="M17" s="342"/>
      <c r="N17" s="340"/>
      <c r="O17" s="344">
        <f t="shared" si="0"/>
        <v>0</v>
      </c>
      <c r="P17" s="342">
        <f t="shared" si="1"/>
        <v>0</v>
      </c>
      <c r="Q17" s="343">
        <f t="shared" si="1"/>
        <v>0</v>
      </c>
      <c r="R17" s="340">
        <f t="shared" si="2"/>
        <v>0</v>
      </c>
      <c r="S17" s="524"/>
      <c r="T17" s="314"/>
      <c r="U17" s="314"/>
      <c r="V17" s="314"/>
      <c r="W17" s="314"/>
    </row>
    <row r="18" spans="1:23" ht="45" customHeight="1">
      <c r="A18" s="513"/>
      <c r="B18" s="513"/>
      <c r="C18" s="501"/>
      <c r="D18" s="501"/>
      <c r="E18" s="501"/>
      <c r="F18" s="513"/>
      <c r="G18" s="501"/>
      <c r="H18" s="338" t="s">
        <v>22</v>
      </c>
      <c r="I18" s="352">
        <v>45.5</v>
      </c>
      <c r="J18" s="340">
        <v>44.8</v>
      </c>
      <c r="K18" s="346">
        <v>195</v>
      </c>
      <c r="L18" s="342"/>
      <c r="M18" s="342"/>
      <c r="N18" s="340">
        <v>182.3</v>
      </c>
      <c r="O18" s="344">
        <f t="shared" si="0"/>
        <v>240.5</v>
      </c>
      <c r="P18" s="342">
        <f t="shared" si="1"/>
        <v>0</v>
      </c>
      <c r="Q18" s="343">
        <f t="shared" si="1"/>
        <v>0</v>
      </c>
      <c r="R18" s="340">
        <f t="shared" si="2"/>
        <v>227.10000000000002</v>
      </c>
      <c r="S18" s="524"/>
      <c r="T18" s="314"/>
      <c r="U18" s="314"/>
      <c r="V18" s="314"/>
      <c r="W18" s="314"/>
    </row>
    <row r="19" spans="1:23">
      <c r="A19" s="513"/>
      <c r="B19" s="513"/>
      <c r="C19" s="501"/>
      <c r="D19" s="501"/>
      <c r="E19" s="501"/>
      <c r="F19" s="353" t="s">
        <v>30</v>
      </c>
      <c r="G19" s="348"/>
      <c r="H19" s="338" t="s">
        <v>23</v>
      </c>
      <c r="I19" s="349">
        <f t="shared" ref="I19:R19" si="4">SUM(I13:I18)</f>
        <v>45.5</v>
      </c>
      <c r="J19" s="350">
        <f t="shared" si="4"/>
        <v>44.8</v>
      </c>
      <c r="K19" s="349">
        <f t="shared" si="4"/>
        <v>195</v>
      </c>
      <c r="L19" s="351">
        <f t="shared" si="4"/>
        <v>0</v>
      </c>
      <c r="M19" s="351">
        <f t="shared" si="4"/>
        <v>0</v>
      </c>
      <c r="N19" s="350">
        <f t="shared" si="4"/>
        <v>182.3</v>
      </c>
      <c r="O19" s="349">
        <f t="shared" si="4"/>
        <v>240.5</v>
      </c>
      <c r="P19" s="351">
        <f t="shared" si="4"/>
        <v>0</v>
      </c>
      <c r="Q19" s="351">
        <f t="shared" si="4"/>
        <v>0</v>
      </c>
      <c r="R19" s="350">
        <f t="shared" si="4"/>
        <v>227.10000000000002</v>
      </c>
      <c r="S19" s="524"/>
      <c r="T19" s="314"/>
      <c r="U19" s="314"/>
      <c r="V19" s="314"/>
      <c r="W19" s="314"/>
    </row>
    <row r="20" spans="1:23">
      <c r="A20" s="513"/>
      <c r="B20" s="513"/>
      <c r="C20" s="501"/>
      <c r="D20" s="501"/>
      <c r="E20" s="354"/>
      <c r="F20" s="355"/>
      <c r="G20" s="356"/>
      <c r="H20" s="357" t="s">
        <v>32</v>
      </c>
      <c r="I20" s="358">
        <f>I12+I19</f>
        <v>45.5</v>
      </c>
      <c r="J20" s="359">
        <f t="shared" ref="J20" si="5">J12+J19</f>
        <v>44.8</v>
      </c>
      <c r="K20" s="358">
        <f>K12+K19</f>
        <v>220.4</v>
      </c>
      <c r="L20" s="360">
        <f t="shared" ref="L20:R20" si="6">L12+L19</f>
        <v>0</v>
      </c>
      <c r="M20" s="360">
        <f t="shared" si="6"/>
        <v>25.4</v>
      </c>
      <c r="N20" s="359">
        <f t="shared" si="6"/>
        <v>182.3</v>
      </c>
      <c r="O20" s="358">
        <f t="shared" si="6"/>
        <v>265.89999999999998</v>
      </c>
      <c r="P20" s="360">
        <f t="shared" si="6"/>
        <v>0</v>
      </c>
      <c r="Q20" s="360">
        <f t="shared" si="6"/>
        <v>25.4</v>
      </c>
      <c r="R20" s="359">
        <f t="shared" si="6"/>
        <v>227.10000000000002</v>
      </c>
      <c r="S20" s="361"/>
      <c r="T20" s="314"/>
      <c r="U20" s="314"/>
      <c r="V20" s="314"/>
      <c r="W20" s="314"/>
    </row>
    <row r="21" spans="1:23">
      <c r="A21" s="513"/>
      <c r="B21" s="513"/>
      <c r="C21" s="501"/>
      <c r="D21" s="501"/>
      <c r="E21" s="362"/>
      <c r="F21" s="363" t="s">
        <v>33</v>
      </c>
      <c r="G21" s="363"/>
      <c r="H21" s="364" t="s">
        <v>34</v>
      </c>
      <c r="I21" s="365">
        <f>I6+I13</f>
        <v>0</v>
      </c>
      <c r="J21" s="366">
        <f t="shared" ref="J21" si="7">J6+J13</f>
        <v>0</v>
      </c>
      <c r="K21" s="367">
        <f>K6+K13</f>
        <v>25.4</v>
      </c>
      <c r="L21" s="368">
        <f t="shared" ref="L21:R26" si="8">L6+L13</f>
        <v>0</v>
      </c>
      <c r="M21" s="368">
        <f t="shared" si="8"/>
        <v>25.4</v>
      </c>
      <c r="N21" s="366">
        <f t="shared" si="8"/>
        <v>0</v>
      </c>
      <c r="O21" s="367">
        <f t="shared" si="8"/>
        <v>25.4</v>
      </c>
      <c r="P21" s="368">
        <f t="shared" si="8"/>
        <v>0</v>
      </c>
      <c r="Q21" s="368">
        <f t="shared" si="8"/>
        <v>25.4</v>
      </c>
      <c r="R21" s="366">
        <f t="shared" si="8"/>
        <v>0</v>
      </c>
      <c r="S21" s="369"/>
      <c r="T21" s="314"/>
      <c r="U21" s="314"/>
      <c r="V21" s="314"/>
      <c r="W21" s="314"/>
    </row>
    <row r="22" spans="1:23" ht="30" hidden="1">
      <c r="A22" s="513"/>
      <c r="B22" s="513"/>
      <c r="C22" s="501"/>
      <c r="D22" s="501"/>
      <c r="E22" s="362"/>
      <c r="F22" s="363" t="s">
        <v>35</v>
      </c>
      <c r="G22" s="363"/>
      <c r="H22" s="364" t="s">
        <v>36</v>
      </c>
      <c r="I22" s="365">
        <f t="shared" ref="I22:N26" si="9">I7+I14</f>
        <v>0</v>
      </c>
      <c r="J22" s="366">
        <f t="shared" si="9"/>
        <v>0</v>
      </c>
      <c r="K22" s="367">
        <f t="shared" si="9"/>
        <v>0</v>
      </c>
      <c r="L22" s="368">
        <f t="shared" si="9"/>
        <v>0</v>
      </c>
      <c r="M22" s="368">
        <f t="shared" si="9"/>
        <v>0</v>
      </c>
      <c r="N22" s="366">
        <f t="shared" si="9"/>
        <v>0</v>
      </c>
      <c r="O22" s="367">
        <f t="shared" si="8"/>
        <v>0</v>
      </c>
      <c r="P22" s="368">
        <f t="shared" si="8"/>
        <v>0</v>
      </c>
      <c r="Q22" s="368">
        <f t="shared" si="8"/>
        <v>0</v>
      </c>
      <c r="R22" s="366">
        <f t="shared" si="8"/>
        <v>0</v>
      </c>
      <c r="S22" s="369"/>
      <c r="T22" s="314"/>
      <c r="U22" s="314"/>
      <c r="V22" s="314"/>
      <c r="W22" s="314"/>
    </row>
    <row r="23" spans="1:23" ht="30" hidden="1">
      <c r="A23" s="513"/>
      <c r="B23" s="513"/>
      <c r="C23" s="501"/>
      <c r="D23" s="501"/>
      <c r="E23" s="362"/>
      <c r="F23" s="363" t="s">
        <v>37</v>
      </c>
      <c r="G23" s="363"/>
      <c r="H23" s="364" t="s">
        <v>38</v>
      </c>
      <c r="I23" s="365">
        <f t="shared" si="9"/>
        <v>0</v>
      </c>
      <c r="J23" s="366">
        <f t="shared" si="9"/>
        <v>0</v>
      </c>
      <c r="K23" s="367">
        <f t="shared" si="9"/>
        <v>0</v>
      </c>
      <c r="L23" s="368">
        <f t="shared" si="9"/>
        <v>0</v>
      </c>
      <c r="M23" s="368">
        <f t="shared" si="9"/>
        <v>0</v>
      </c>
      <c r="N23" s="366">
        <f t="shared" si="9"/>
        <v>0</v>
      </c>
      <c r="O23" s="367">
        <f t="shared" si="8"/>
        <v>0</v>
      </c>
      <c r="P23" s="368">
        <f t="shared" si="8"/>
        <v>0</v>
      </c>
      <c r="Q23" s="368">
        <f t="shared" si="8"/>
        <v>0</v>
      </c>
      <c r="R23" s="366">
        <f t="shared" si="8"/>
        <v>0</v>
      </c>
      <c r="S23" s="369"/>
      <c r="T23" s="314"/>
      <c r="U23" s="314"/>
      <c r="V23" s="314"/>
      <c r="W23" s="314"/>
    </row>
    <row r="24" spans="1:23" ht="30" hidden="1">
      <c r="A24" s="513"/>
      <c r="B24" s="513"/>
      <c r="C24" s="501"/>
      <c r="D24" s="501"/>
      <c r="E24" s="362"/>
      <c r="F24" s="363" t="s">
        <v>39</v>
      </c>
      <c r="G24" s="363"/>
      <c r="H24" s="364" t="s">
        <v>40</v>
      </c>
      <c r="I24" s="365">
        <f t="shared" si="9"/>
        <v>0</v>
      </c>
      <c r="J24" s="366">
        <f t="shared" si="9"/>
        <v>0</v>
      </c>
      <c r="K24" s="367">
        <f t="shared" si="9"/>
        <v>0</v>
      </c>
      <c r="L24" s="368">
        <f t="shared" si="9"/>
        <v>0</v>
      </c>
      <c r="M24" s="368">
        <f t="shared" si="9"/>
        <v>0</v>
      </c>
      <c r="N24" s="366">
        <f t="shared" si="9"/>
        <v>0</v>
      </c>
      <c r="O24" s="367">
        <f t="shared" si="8"/>
        <v>0</v>
      </c>
      <c r="P24" s="368">
        <f t="shared" si="8"/>
        <v>0</v>
      </c>
      <c r="Q24" s="368">
        <f t="shared" si="8"/>
        <v>0</v>
      </c>
      <c r="R24" s="366">
        <f t="shared" si="8"/>
        <v>0</v>
      </c>
      <c r="S24" s="369"/>
      <c r="T24" s="314"/>
      <c r="U24" s="314"/>
      <c r="V24" s="314"/>
      <c r="W24" s="314"/>
    </row>
    <row r="25" spans="1:23" hidden="1">
      <c r="A25" s="513"/>
      <c r="B25" s="513"/>
      <c r="C25" s="501"/>
      <c r="D25" s="501"/>
      <c r="E25" s="362"/>
      <c r="F25" s="363" t="s">
        <v>41</v>
      </c>
      <c r="G25" s="363"/>
      <c r="H25" s="364" t="s">
        <v>42</v>
      </c>
      <c r="I25" s="365">
        <f t="shared" si="9"/>
        <v>0</v>
      </c>
      <c r="J25" s="366">
        <f t="shared" si="9"/>
        <v>0</v>
      </c>
      <c r="K25" s="367">
        <f t="shared" si="9"/>
        <v>0</v>
      </c>
      <c r="L25" s="368">
        <f t="shared" si="9"/>
        <v>0</v>
      </c>
      <c r="M25" s="368">
        <f t="shared" si="9"/>
        <v>0</v>
      </c>
      <c r="N25" s="366">
        <f t="shared" si="9"/>
        <v>0</v>
      </c>
      <c r="O25" s="367">
        <f t="shared" si="8"/>
        <v>0</v>
      </c>
      <c r="P25" s="368">
        <f t="shared" si="8"/>
        <v>0</v>
      </c>
      <c r="Q25" s="368">
        <f t="shared" si="8"/>
        <v>0</v>
      </c>
      <c r="R25" s="366">
        <f t="shared" si="8"/>
        <v>0</v>
      </c>
      <c r="S25" s="369"/>
      <c r="T25" s="314"/>
      <c r="U25" s="314"/>
      <c r="V25" s="314"/>
      <c r="W25" s="314"/>
    </row>
    <row r="26" spans="1:23">
      <c r="A26" s="513"/>
      <c r="B26" s="513"/>
      <c r="C26" s="501"/>
      <c r="D26" s="501"/>
      <c r="E26" s="362"/>
      <c r="F26" s="363" t="s">
        <v>43</v>
      </c>
      <c r="G26" s="363"/>
      <c r="H26" s="364" t="s">
        <v>44</v>
      </c>
      <c r="I26" s="365">
        <f t="shared" si="9"/>
        <v>45.5</v>
      </c>
      <c r="J26" s="366">
        <f t="shared" si="9"/>
        <v>44.8</v>
      </c>
      <c r="K26" s="367">
        <f t="shared" si="9"/>
        <v>195</v>
      </c>
      <c r="L26" s="368">
        <f t="shared" si="9"/>
        <v>0</v>
      </c>
      <c r="M26" s="368">
        <f t="shared" si="9"/>
        <v>0</v>
      </c>
      <c r="N26" s="366">
        <f t="shared" si="9"/>
        <v>182.3</v>
      </c>
      <c r="O26" s="367">
        <f t="shared" si="8"/>
        <v>240.5</v>
      </c>
      <c r="P26" s="368">
        <f t="shared" si="8"/>
        <v>0</v>
      </c>
      <c r="Q26" s="368">
        <f t="shared" si="8"/>
        <v>0</v>
      </c>
      <c r="R26" s="366">
        <f t="shared" si="8"/>
        <v>227.10000000000002</v>
      </c>
      <c r="S26" s="369"/>
      <c r="T26" s="314"/>
      <c r="U26" s="314"/>
      <c r="V26" s="314"/>
      <c r="W26" s="314"/>
    </row>
    <row r="27" spans="1:23">
      <c r="A27" s="328" t="s">
        <v>12</v>
      </c>
      <c r="B27" s="328" t="s">
        <v>12</v>
      </c>
      <c r="C27" s="329" t="s">
        <v>45</v>
      </c>
      <c r="D27" s="328" t="s">
        <v>46</v>
      </c>
      <c r="E27" s="330"/>
      <c r="F27" s="331" t="s">
        <v>117</v>
      </c>
      <c r="G27" s="331"/>
      <c r="H27" s="332"/>
      <c r="I27" s="333"/>
      <c r="J27" s="334"/>
      <c r="K27" s="335"/>
      <c r="L27" s="331"/>
      <c r="M27" s="331"/>
      <c r="N27" s="336"/>
      <c r="O27" s="335"/>
      <c r="P27" s="331"/>
      <c r="Q27" s="331"/>
      <c r="R27" s="336"/>
      <c r="S27" s="337"/>
      <c r="T27" s="314"/>
      <c r="U27" s="314"/>
      <c r="V27" s="314"/>
      <c r="W27" s="314"/>
    </row>
    <row r="28" spans="1:23">
      <c r="A28" s="512"/>
      <c r="B28" s="514"/>
      <c r="C28" s="527"/>
      <c r="D28" s="516"/>
      <c r="E28" s="515" t="s">
        <v>16</v>
      </c>
      <c r="F28" s="517" t="s">
        <v>47</v>
      </c>
      <c r="G28" s="518">
        <v>188714469</v>
      </c>
      <c r="H28" s="338" t="s">
        <v>18</v>
      </c>
      <c r="I28" s="339"/>
      <c r="J28" s="340"/>
      <c r="K28" s="370">
        <v>40.799999999999997</v>
      </c>
      <c r="L28" s="342"/>
      <c r="M28" s="343">
        <v>40.799999999999997</v>
      </c>
      <c r="N28" s="340"/>
      <c r="O28" s="341">
        <f t="shared" si="0"/>
        <v>40.799999999999997</v>
      </c>
      <c r="P28" s="342">
        <f t="shared" si="1"/>
        <v>0</v>
      </c>
      <c r="Q28" s="343">
        <f t="shared" si="1"/>
        <v>40.799999999999997</v>
      </c>
      <c r="R28" s="340">
        <f t="shared" si="2"/>
        <v>0</v>
      </c>
      <c r="S28" s="519" t="s">
        <v>272</v>
      </c>
      <c r="T28" s="314"/>
      <c r="U28" s="314"/>
      <c r="V28" s="314"/>
      <c r="W28" s="314"/>
    </row>
    <row r="29" spans="1:23" ht="15" hidden="1" customHeight="1">
      <c r="A29" s="513"/>
      <c r="B29" s="513"/>
      <c r="C29" s="501"/>
      <c r="D29" s="501"/>
      <c r="E29" s="501"/>
      <c r="F29" s="513"/>
      <c r="G29" s="501"/>
      <c r="H29" s="338" t="s">
        <v>19</v>
      </c>
      <c r="I29" s="345"/>
      <c r="J29" s="340"/>
      <c r="K29" s="370"/>
      <c r="L29" s="342"/>
      <c r="M29" s="343"/>
      <c r="N29" s="340"/>
      <c r="O29" s="341">
        <f t="shared" si="0"/>
        <v>0</v>
      </c>
      <c r="P29" s="342">
        <f t="shared" si="1"/>
        <v>0</v>
      </c>
      <c r="Q29" s="343">
        <f t="shared" si="1"/>
        <v>0</v>
      </c>
      <c r="R29" s="340">
        <f t="shared" si="2"/>
        <v>0</v>
      </c>
      <c r="S29" s="519"/>
      <c r="T29" s="314"/>
      <c r="U29" s="314"/>
      <c r="V29" s="314"/>
      <c r="W29" s="314"/>
    </row>
    <row r="30" spans="1:23" hidden="1">
      <c r="A30" s="513"/>
      <c r="B30" s="513"/>
      <c r="C30" s="501"/>
      <c r="D30" s="501"/>
      <c r="E30" s="501"/>
      <c r="F30" s="513"/>
      <c r="G30" s="501"/>
      <c r="H30" s="338" t="s">
        <v>20</v>
      </c>
      <c r="I30" s="345"/>
      <c r="J30" s="340"/>
      <c r="K30" s="370"/>
      <c r="L30" s="342"/>
      <c r="M30" s="343"/>
      <c r="N30" s="340"/>
      <c r="O30" s="341">
        <f t="shared" si="0"/>
        <v>0</v>
      </c>
      <c r="P30" s="342">
        <f t="shared" si="1"/>
        <v>0</v>
      </c>
      <c r="Q30" s="343">
        <f t="shared" si="1"/>
        <v>0</v>
      </c>
      <c r="R30" s="340">
        <f t="shared" si="2"/>
        <v>0</v>
      </c>
      <c r="S30" s="519"/>
      <c r="T30" s="314"/>
      <c r="U30" s="314"/>
      <c r="V30" s="314"/>
      <c r="W30" s="314"/>
    </row>
    <row r="31" spans="1:23" hidden="1">
      <c r="A31" s="513"/>
      <c r="B31" s="513"/>
      <c r="C31" s="501"/>
      <c r="D31" s="501"/>
      <c r="E31" s="501"/>
      <c r="F31" s="513"/>
      <c r="G31" s="501"/>
      <c r="H31" s="338" t="s">
        <v>21</v>
      </c>
      <c r="I31" s="345"/>
      <c r="J31" s="340"/>
      <c r="K31" s="370"/>
      <c r="L31" s="342"/>
      <c r="M31" s="343"/>
      <c r="N31" s="340"/>
      <c r="O31" s="341">
        <f t="shared" si="0"/>
        <v>0</v>
      </c>
      <c r="P31" s="342">
        <f t="shared" si="1"/>
        <v>0</v>
      </c>
      <c r="Q31" s="343">
        <f t="shared" si="1"/>
        <v>0</v>
      </c>
      <c r="R31" s="340">
        <f t="shared" si="2"/>
        <v>0</v>
      </c>
      <c r="S31" s="519"/>
      <c r="T31" s="314"/>
      <c r="U31" s="314"/>
      <c r="V31" s="314"/>
      <c r="W31" s="314"/>
    </row>
    <row r="32" spans="1:23" ht="63" customHeight="1">
      <c r="A32" s="513"/>
      <c r="B32" s="513"/>
      <c r="C32" s="501"/>
      <c r="D32" s="501"/>
      <c r="E32" s="501"/>
      <c r="F32" s="513"/>
      <c r="G32" s="501"/>
      <c r="H32" s="338" t="s">
        <v>13</v>
      </c>
      <c r="I32" s="339"/>
      <c r="J32" s="340"/>
      <c r="K32" s="370">
        <v>2200</v>
      </c>
      <c r="L32" s="342"/>
      <c r="M32" s="343">
        <v>2200</v>
      </c>
      <c r="N32" s="340"/>
      <c r="O32" s="341">
        <f t="shared" si="0"/>
        <v>2200</v>
      </c>
      <c r="P32" s="342">
        <f t="shared" si="1"/>
        <v>0</v>
      </c>
      <c r="Q32" s="343">
        <f t="shared" si="1"/>
        <v>2200</v>
      </c>
      <c r="R32" s="340">
        <f t="shared" si="2"/>
        <v>0</v>
      </c>
      <c r="S32" s="519"/>
      <c r="T32" s="314"/>
      <c r="U32" s="314"/>
      <c r="V32" s="314"/>
      <c r="W32" s="314"/>
    </row>
    <row r="33" spans="1:23" hidden="1">
      <c r="A33" s="513"/>
      <c r="B33" s="513"/>
      <c r="C33" s="501"/>
      <c r="D33" s="501"/>
      <c r="E33" s="501"/>
      <c r="F33" s="513"/>
      <c r="G33" s="501"/>
      <c r="H33" s="338" t="s">
        <v>22</v>
      </c>
      <c r="I33" s="345"/>
      <c r="J33" s="340"/>
      <c r="K33" s="346"/>
      <c r="L33" s="342"/>
      <c r="M33" s="342"/>
      <c r="N33" s="340"/>
      <c r="O33" s="344">
        <f t="shared" si="0"/>
        <v>0</v>
      </c>
      <c r="P33" s="342">
        <f t="shared" si="1"/>
        <v>0</v>
      </c>
      <c r="Q33" s="343">
        <f t="shared" si="1"/>
        <v>0</v>
      </c>
      <c r="R33" s="340">
        <f t="shared" si="2"/>
        <v>0</v>
      </c>
      <c r="S33" s="519"/>
      <c r="T33" s="314"/>
      <c r="U33" s="314"/>
      <c r="V33" s="314"/>
      <c r="W33" s="314"/>
    </row>
    <row r="34" spans="1:23">
      <c r="A34" s="513"/>
      <c r="B34" s="513"/>
      <c r="C34" s="501"/>
      <c r="D34" s="501"/>
      <c r="E34" s="501"/>
      <c r="F34" s="347" t="s">
        <v>48</v>
      </c>
      <c r="G34" s="348"/>
      <c r="H34" s="338" t="s">
        <v>23</v>
      </c>
      <c r="I34" s="349">
        <f t="shared" ref="I34:R34" si="10">SUM(I28:I33)</f>
        <v>0</v>
      </c>
      <c r="J34" s="350">
        <f t="shared" si="10"/>
        <v>0</v>
      </c>
      <c r="K34" s="349">
        <f t="shared" si="10"/>
        <v>2240.8000000000002</v>
      </c>
      <c r="L34" s="351">
        <f t="shared" si="10"/>
        <v>0</v>
      </c>
      <c r="M34" s="351">
        <f t="shared" si="10"/>
        <v>2240.8000000000002</v>
      </c>
      <c r="N34" s="350">
        <f t="shared" si="10"/>
        <v>0</v>
      </c>
      <c r="O34" s="349">
        <f t="shared" si="10"/>
        <v>2240.8000000000002</v>
      </c>
      <c r="P34" s="351">
        <f t="shared" si="10"/>
        <v>0</v>
      </c>
      <c r="Q34" s="351">
        <f t="shared" si="10"/>
        <v>2240.8000000000002</v>
      </c>
      <c r="R34" s="350">
        <f t="shared" si="10"/>
        <v>0</v>
      </c>
      <c r="S34" s="519"/>
      <c r="T34" s="314"/>
      <c r="U34" s="314"/>
      <c r="V34" s="314"/>
      <c r="W34" s="314"/>
    </row>
    <row r="35" spans="1:23" ht="67.5" customHeight="1">
      <c r="A35" s="513"/>
      <c r="B35" s="513"/>
      <c r="C35" s="501"/>
      <c r="D35" s="501"/>
      <c r="E35" s="515" t="s">
        <v>24</v>
      </c>
      <c r="F35" s="517" t="s">
        <v>49</v>
      </c>
      <c r="G35" s="518">
        <v>188714469</v>
      </c>
      <c r="H35" s="338" t="s">
        <v>18</v>
      </c>
      <c r="I35" s="339"/>
      <c r="J35" s="340"/>
      <c r="K35" s="346">
        <v>20</v>
      </c>
      <c r="L35" s="342"/>
      <c r="M35" s="342">
        <v>20</v>
      </c>
      <c r="N35" s="340"/>
      <c r="O35" s="344">
        <f t="shared" si="0"/>
        <v>20</v>
      </c>
      <c r="P35" s="342">
        <f t="shared" si="1"/>
        <v>0</v>
      </c>
      <c r="Q35" s="343">
        <f t="shared" si="1"/>
        <v>20</v>
      </c>
      <c r="R35" s="340">
        <f t="shared" si="2"/>
        <v>0</v>
      </c>
      <c r="S35" s="519" t="s">
        <v>273</v>
      </c>
      <c r="T35" s="314"/>
      <c r="U35" s="314"/>
      <c r="V35" s="314"/>
      <c r="W35" s="314"/>
    </row>
    <row r="36" spans="1:23" ht="15" hidden="1" customHeight="1">
      <c r="A36" s="513"/>
      <c r="B36" s="513"/>
      <c r="C36" s="501"/>
      <c r="D36" s="501"/>
      <c r="E36" s="501"/>
      <c r="F36" s="513"/>
      <c r="G36" s="501"/>
      <c r="H36" s="338" t="s">
        <v>19</v>
      </c>
      <c r="I36" s="345"/>
      <c r="J36" s="340"/>
      <c r="K36" s="346"/>
      <c r="L36" s="342"/>
      <c r="M36" s="342"/>
      <c r="N36" s="340"/>
      <c r="O36" s="344">
        <f t="shared" si="0"/>
        <v>0</v>
      </c>
      <c r="P36" s="342">
        <f t="shared" si="1"/>
        <v>0</v>
      </c>
      <c r="Q36" s="343">
        <f t="shared" si="1"/>
        <v>0</v>
      </c>
      <c r="R36" s="340">
        <f t="shared" si="2"/>
        <v>0</v>
      </c>
      <c r="S36" s="519"/>
      <c r="T36" s="314"/>
      <c r="U36" s="314"/>
      <c r="V36" s="314"/>
      <c r="W36" s="314"/>
    </row>
    <row r="37" spans="1:23" hidden="1">
      <c r="A37" s="513"/>
      <c r="B37" s="513"/>
      <c r="C37" s="501"/>
      <c r="D37" s="501"/>
      <c r="E37" s="501"/>
      <c r="F37" s="513"/>
      <c r="G37" s="501"/>
      <c r="H37" s="338" t="s">
        <v>20</v>
      </c>
      <c r="I37" s="345"/>
      <c r="J37" s="340"/>
      <c r="K37" s="346"/>
      <c r="L37" s="342"/>
      <c r="M37" s="342"/>
      <c r="N37" s="340"/>
      <c r="O37" s="344">
        <f t="shared" si="0"/>
        <v>0</v>
      </c>
      <c r="P37" s="342">
        <f t="shared" si="1"/>
        <v>0</v>
      </c>
      <c r="Q37" s="343">
        <f t="shared" si="1"/>
        <v>0</v>
      </c>
      <c r="R37" s="340">
        <f t="shared" si="2"/>
        <v>0</v>
      </c>
      <c r="S37" s="519"/>
      <c r="T37" s="314"/>
      <c r="U37" s="314"/>
      <c r="V37" s="314"/>
      <c r="W37" s="314"/>
    </row>
    <row r="38" spans="1:23" hidden="1">
      <c r="A38" s="513"/>
      <c r="B38" s="513"/>
      <c r="C38" s="501"/>
      <c r="D38" s="501"/>
      <c r="E38" s="501"/>
      <c r="F38" s="513"/>
      <c r="G38" s="501"/>
      <c r="H38" s="338" t="s">
        <v>21</v>
      </c>
      <c r="I38" s="345"/>
      <c r="J38" s="340"/>
      <c r="K38" s="346"/>
      <c r="L38" s="342"/>
      <c r="M38" s="342"/>
      <c r="N38" s="340"/>
      <c r="O38" s="344">
        <f t="shared" si="0"/>
        <v>0</v>
      </c>
      <c r="P38" s="342">
        <f t="shared" si="1"/>
        <v>0</v>
      </c>
      <c r="Q38" s="343">
        <f t="shared" si="1"/>
        <v>0</v>
      </c>
      <c r="R38" s="340">
        <f t="shared" si="2"/>
        <v>0</v>
      </c>
      <c r="S38" s="519"/>
      <c r="T38" s="314"/>
      <c r="U38" s="314"/>
      <c r="V38" s="314"/>
      <c r="W38" s="314"/>
    </row>
    <row r="39" spans="1:23" hidden="1">
      <c r="A39" s="513"/>
      <c r="B39" s="513"/>
      <c r="C39" s="501"/>
      <c r="D39" s="501"/>
      <c r="E39" s="501"/>
      <c r="F39" s="513"/>
      <c r="G39" s="501"/>
      <c r="H39" s="338" t="s">
        <v>13</v>
      </c>
      <c r="I39" s="345"/>
      <c r="J39" s="340"/>
      <c r="K39" s="346"/>
      <c r="L39" s="342"/>
      <c r="M39" s="342"/>
      <c r="N39" s="340"/>
      <c r="O39" s="344">
        <f t="shared" si="0"/>
        <v>0</v>
      </c>
      <c r="P39" s="342">
        <f t="shared" si="1"/>
        <v>0</v>
      </c>
      <c r="Q39" s="343">
        <f t="shared" si="1"/>
        <v>0</v>
      </c>
      <c r="R39" s="340">
        <f t="shared" si="2"/>
        <v>0</v>
      </c>
      <c r="S39" s="519"/>
      <c r="T39" s="314"/>
      <c r="U39" s="314"/>
      <c r="V39" s="314"/>
      <c r="W39" s="314"/>
    </row>
    <row r="40" spans="1:23" hidden="1">
      <c r="A40" s="513"/>
      <c r="B40" s="513"/>
      <c r="C40" s="501"/>
      <c r="D40" s="501"/>
      <c r="E40" s="501"/>
      <c r="F40" s="513"/>
      <c r="G40" s="501"/>
      <c r="H40" s="338" t="s">
        <v>22</v>
      </c>
      <c r="I40" s="345"/>
      <c r="J40" s="340"/>
      <c r="K40" s="346"/>
      <c r="L40" s="342"/>
      <c r="M40" s="342"/>
      <c r="N40" s="340"/>
      <c r="O40" s="344">
        <f t="shared" si="0"/>
        <v>0</v>
      </c>
      <c r="P40" s="342">
        <f t="shared" si="1"/>
        <v>0</v>
      </c>
      <c r="Q40" s="343">
        <f t="shared" si="1"/>
        <v>0</v>
      </c>
      <c r="R40" s="340">
        <f t="shared" si="2"/>
        <v>0</v>
      </c>
      <c r="S40" s="519"/>
      <c r="T40" s="314"/>
      <c r="U40" s="314"/>
      <c r="V40" s="314"/>
      <c r="W40" s="314"/>
    </row>
    <row r="41" spans="1:23">
      <c r="A41" s="513"/>
      <c r="B41" s="513"/>
      <c r="C41" s="501"/>
      <c r="D41" s="501"/>
      <c r="E41" s="501"/>
      <c r="F41" s="371" t="s">
        <v>48</v>
      </c>
      <c r="G41" s="348"/>
      <c r="H41" s="338" t="s">
        <v>23</v>
      </c>
      <c r="I41" s="349">
        <f t="shared" ref="I41:R41" si="11">SUM(I35:I40)</f>
        <v>0</v>
      </c>
      <c r="J41" s="350">
        <f t="shared" si="11"/>
        <v>0</v>
      </c>
      <c r="K41" s="349">
        <f t="shared" si="11"/>
        <v>20</v>
      </c>
      <c r="L41" s="351">
        <f t="shared" si="11"/>
        <v>0</v>
      </c>
      <c r="M41" s="351">
        <f t="shared" si="11"/>
        <v>20</v>
      </c>
      <c r="N41" s="350">
        <f t="shared" si="11"/>
        <v>0</v>
      </c>
      <c r="O41" s="349">
        <f t="shared" si="11"/>
        <v>20</v>
      </c>
      <c r="P41" s="351">
        <f t="shared" si="11"/>
        <v>0</v>
      </c>
      <c r="Q41" s="351">
        <f t="shared" si="11"/>
        <v>20</v>
      </c>
      <c r="R41" s="350">
        <f t="shared" si="11"/>
        <v>0</v>
      </c>
      <c r="S41" s="519"/>
      <c r="T41" s="314"/>
      <c r="U41" s="314"/>
      <c r="V41" s="314"/>
      <c r="W41" s="314"/>
    </row>
    <row r="42" spans="1:23" ht="76.5" customHeight="1">
      <c r="A42" s="513"/>
      <c r="B42" s="513"/>
      <c r="C42" s="501"/>
      <c r="D42" s="501"/>
      <c r="E42" s="515" t="s">
        <v>25</v>
      </c>
      <c r="F42" s="517" t="s">
        <v>50</v>
      </c>
      <c r="G42" s="523" t="s">
        <v>119</v>
      </c>
      <c r="H42" s="338" t="s">
        <v>18</v>
      </c>
      <c r="I42" s="339"/>
      <c r="J42" s="340"/>
      <c r="K42" s="372">
        <v>4.5</v>
      </c>
      <c r="L42" s="342"/>
      <c r="M42" s="373">
        <v>4.5</v>
      </c>
      <c r="N42" s="340"/>
      <c r="O42" s="344">
        <f t="shared" si="0"/>
        <v>4.5</v>
      </c>
      <c r="P42" s="342">
        <f t="shared" si="1"/>
        <v>0</v>
      </c>
      <c r="Q42" s="343">
        <f t="shared" si="1"/>
        <v>4.5</v>
      </c>
      <c r="R42" s="340">
        <f t="shared" si="2"/>
        <v>0</v>
      </c>
      <c r="S42" s="525" t="s">
        <v>222</v>
      </c>
      <c r="T42" s="314"/>
      <c r="U42" s="314"/>
      <c r="V42" s="314"/>
      <c r="W42" s="314"/>
    </row>
    <row r="43" spans="1:23" ht="15" hidden="1" customHeight="1">
      <c r="A43" s="513"/>
      <c r="B43" s="513"/>
      <c r="C43" s="501"/>
      <c r="D43" s="501"/>
      <c r="E43" s="501"/>
      <c r="F43" s="513"/>
      <c r="G43" s="501"/>
      <c r="H43" s="338" t="s">
        <v>19</v>
      </c>
      <c r="I43" s="345"/>
      <c r="J43" s="340"/>
      <c r="K43" s="346"/>
      <c r="L43" s="342"/>
      <c r="M43" s="342"/>
      <c r="N43" s="340"/>
      <c r="O43" s="344">
        <f t="shared" si="0"/>
        <v>0</v>
      </c>
      <c r="P43" s="342">
        <f t="shared" si="1"/>
        <v>0</v>
      </c>
      <c r="Q43" s="343">
        <f t="shared" si="1"/>
        <v>0</v>
      </c>
      <c r="R43" s="340">
        <f t="shared" si="2"/>
        <v>0</v>
      </c>
      <c r="S43" s="525"/>
      <c r="T43" s="314"/>
      <c r="U43" s="314"/>
      <c r="V43" s="314"/>
      <c r="W43" s="314"/>
    </row>
    <row r="44" spans="1:23" hidden="1">
      <c r="A44" s="513"/>
      <c r="B44" s="513"/>
      <c r="C44" s="501"/>
      <c r="D44" s="501"/>
      <c r="E44" s="501"/>
      <c r="F44" s="513"/>
      <c r="G44" s="501"/>
      <c r="H44" s="338" t="s">
        <v>20</v>
      </c>
      <c r="I44" s="345"/>
      <c r="J44" s="340"/>
      <c r="K44" s="346"/>
      <c r="L44" s="342"/>
      <c r="M44" s="342"/>
      <c r="N44" s="340"/>
      <c r="O44" s="344">
        <f t="shared" si="0"/>
        <v>0</v>
      </c>
      <c r="P44" s="342">
        <f t="shared" si="1"/>
        <v>0</v>
      </c>
      <c r="Q44" s="343">
        <f t="shared" si="1"/>
        <v>0</v>
      </c>
      <c r="R44" s="340">
        <f t="shared" si="2"/>
        <v>0</v>
      </c>
      <c r="S44" s="525"/>
      <c r="T44" s="314"/>
      <c r="U44" s="314"/>
      <c r="V44" s="314"/>
      <c r="W44" s="314"/>
    </row>
    <row r="45" spans="1:23" hidden="1">
      <c r="A45" s="513"/>
      <c r="B45" s="513"/>
      <c r="C45" s="501"/>
      <c r="D45" s="501"/>
      <c r="E45" s="501"/>
      <c r="F45" s="513"/>
      <c r="G45" s="501"/>
      <c r="H45" s="338" t="s">
        <v>21</v>
      </c>
      <c r="I45" s="345"/>
      <c r="J45" s="340"/>
      <c r="K45" s="346"/>
      <c r="L45" s="342"/>
      <c r="M45" s="342"/>
      <c r="N45" s="340"/>
      <c r="O45" s="344">
        <f t="shared" si="0"/>
        <v>0</v>
      </c>
      <c r="P45" s="342">
        <f t="shared" si="1"/>
        <v>0</v>
      </c>
      <c r="Q45" s="343">
        <f t="shared" si="1"/>
        <v>0</v>
      </c>
      <c r="R45" s="340">
        <f t="shared" si="2"/>
        <v>0</v>
      </c>
      <c r="S45" s="525"/>
      <c r="T45" s="314"/>
      <c r="U45" s="314"/>
      <c r="V45" s="314"/>
      <c r="W45" s="314"/>
    </row>
    <row r="46" spans="1:23" hidden="1">
      <c r="A46" s="513"/>
      <c r="B46" s="513"/>
      <c r="C46" s="501"/>
      <c r="D46" s="501"/>
      <c r="E46" s="501"/>
      <c r="F46" s="513"/>
      <c r="G46" s="501"/>
      <c r="H46" s="338" t="s">
        <v>13</v>
      </c>
      <c r="I46" s="345"/>
      <c r="J46" s="340"/>
      <c r="K46" s="346"/>
      <c r="L46" s="342"/>
      <c r="M46" s="342"/>
      <c r="N46" s="340"/>
      <c r="O46" s="344">
        <f t="shared" si="0"/>
        <v>0</v>
      </c>
      <c r="P46" s="342">
        <f t="shared" si="1"/>
        <v>0</v>
      </c>
      <c r="Q46" s="343">
        <f t="shared" si="1"/>
        <v>0</v>
      </c>
      <c r="R46" s="340">
        <f t="shared" si="2"/>
        <v>0</v>
      </c>
      <c r="S46" s="525"/>
      <c r="T46" s="314"/>
      <c r="U46" s="314"/>
      <c r="V46" s="314"/>
      <c r="W46" s="314"/>
    </row>
    <row r="47" spans="1:23" hidden="1">
      <c r="A47" s="513"/>
      <c r="B47" s="513"/>
      <c r="C47" s="501"/>
      <c r="D47" s="501"/>
      <c r="E47" s="501"/>
      <c r="F47" s="513"/>
      <c r="G47" s="501"/>
      <c r="H47" s="338" t="s">
        <v>22</v>
      </c>
      <c r="I47" s="345"/>
      <c r="J47" s="340"/>
      <c r="K47" s="346"/>
      <c r="L47" s="342"/>
      <c r="M47" s="342"/>
      <c r="N47" s="340"/>
      <c r="O47" s="344">
        <f t="shared" si="0"/>
        <v>0</v>
      </c>
      <c r="P47" s="342">
        <f t="shared" si="1"/>
        <v>0</v>
      </c>
      <c r="Q47" s="343">
        <f t="shared" si="1"/>
        <v>0</v>
      </c>
      <c r="R47" s="340">
        <f t="shared" si="2"/>
        <v>0</v>
      </c>
      <c r="S47" s="525"/>
      <c r="T47" s="314"/>
      <c r="U47" s="314"/>
      <c r="V47" s="314"/>
      <c r="W47" s="314"/>
    </row>
    <row r="48" spans="1:23">
      <c r="A48" s="513"/>
      <c r="B48" s="513"/>
      <c r="C48" s="501"/>
      <c r="D48" s="501"/>
      <c r="E48" s="501"/>
      <c r="F48" s="347" t="s">
        <v>51</v>
      </c>
      <c r="G48" s="348"/>
      <c r="H48" s="338" t="s">
        <v>23</v>
      </c>
      <c r="I48" s="349">
        <f t="shared" ref="I48:R48" si="12">SUM(I42:I47)</f>
        <v>0</v>
      </c>
      <c r="J48" s="350">
        <f t="shared" si="12"/>
        <v>0</v>
      </c>
      <c r="K48" s="349">
        <f t="shared" si="12"/>
        <v>4.5</v>
      </c>
      <c r="L48" s="351">
        <f t="shared" si="12"/>
        <v>0</v>
      </c>
      <c r="M48" s="351">
        <f t="shared" si="12"/>
        <v>4.5</v>
      </c>
      <c r="N48" s="350">
        <f t="shared" si="12"/>
        <v>0</v>
      </c>
      <c r="O48" s="349">
        <f t="shared" si="12"/>
        <v>4.5</v>
      </c>
      <c r="P48" s="351">
        <f t="shared" si="12"/>
        <v>0</v>
      </c>
      <c r="Q48" s="351">
        <f t="shared" si="12"/>
        <v>4.5</v>
      </c>
      <c r="R48" s="350">
        <f t="shared" si="12"/>
        <v>0</v>
      </c>
      <c r="S48" s="525"/>
      <c r="T48" s="314"/>
      <c r="U48" s="314"/>
      <c r="V48" s="314"/>
      <c r="W48" s="314"/>
    </row>
    <row r="49" spans="1:23">
      <c r="A49" s="513"/>
      <c r="B49" s="513"/>
      <c r="C49" s="501"/>
      <c r="D49" s="501"/>
      <c r="E49" s="354"/>
      <c r="F49" s="355"/>
      <c r="G49" s="374"/>
      <c r="H49" s="375" t="s">
        <v>32</v>
      </c>
      <c r="I49" s="358">
        <f>I34+I41+I48</f>
        <v>0</v>
      </c>
      <c r="J49" s="359">
        <f t="shared" ref="J49" si="13">J34+J41+J48</f>
        <v>0</v>
      </c>
      <c r="K49" s="358">
        <f>K34+K41+K48</f>
        <v>2265.3000000000002</v>
      </c>
      <c r="L49" s="360">
        <f t="shared" ref="L49:R49" si="14">L34+L41+L48</f>
        <v>0</v>
      </c>
      <c r="M49" s="360">
        <f t="shared" si="14"/>
        <v>2265.3000000000002</v>
      </c>
      <c r="N49" s="359">
        <f t="shared" si="14"/>
        <v>0</v>
      </c>
      <c r="O49" s="358">
        <f t="shared" si="14"/>
        <v>2265.3000000000002</v>
      </c>
      <c r="P49" s="360">
        <f t="shared" si="14"/>
        <v>0</v>
      </c>
      <c r="Q49" s="360">
        <f t="shared" si="14"/>
        <v>2265.3000000000002</v>
      </c>
      <c r="R49" s="359">
        <f t="shared" si="14"/>
        <v>0</v>
      </c>
      <c r="S49" s="361"/>
      <c r="T49" s="314"/>
      <c r="U49" s="314"/>
      <c r="V49" s="314"/>
      <c r="W49" s="314"/>
    </row>
    <row r="50" spans="1:23">
      <c r="A50" s="513"/>
      <c r="B50" s="513"/>
      <c r="C50" s="501"/>
      <c r="D50" s="501"/>
      <c r="E50" s="362"/>
      <c r="F50" s="363" t="s">
        <v>33</v>
      </c>
      <c r="G50" s="363"/>
      <c r="H50" s="364" t="s">
        <v>34</v>
      </c>
      <c r="I50" s="365">
        <f>I28+I35+I42</f>
        <v>0</v>
      </c>
      <c r="J50" s="366">
        <f t="shared" ref="J50" si="15">J28+J35+J42</f>
        <v>0</v>
      </c>
      <c r="K50" s="367">
        <f>K28+K35+K42</f>
        <v>65.3</v>
      </c>
      <c r="L50" s="368">
        <f t="shared" ref="L50:R55" si="16">L28+L35+L42</f>
        <v>0</v>
      </c>
      <c r="M50" s="368">
        <f t="shared" si="16"/>
        <v>65.3</v>
      </c>
      <c r="N50" s="366">
        <f t="shared" si="16"/>
        <v>0</v>
      </c>
      <c r="O50" s="367">
        <f t="shared" si="16"/>
        <v>65.3</v>
      </c>
      <c r="P50" s="368">
        <f t="shared" si="16"/>
        <v>0</v>
      </c>
      <c r="Q50" s="368">
        <f t="shared" si="16"/>
        <v>65.3</v>
      </c>
      <c r="R50" s="366">
        <f t="shared" si="16"/>
        <v>0</v>
      </c>
      <c r="S50" s="361"/>
      <c r="T50" s="314"/>
      <c r="U50" s="314"/>
      <c r="V50" s="314"/>
      <c r="W50" s="314"/>
    </row>
    <row r="51" spans="1:23" ht="30" hidden="1">
      <c r="A51" s="513"/>
      <c r="B51" s="513"/>
      <c r="C51" s="501"/>
      <c r="D51" s="501"/>
      <c r="E51" s="362"/>
      <c r="F51" s="363" t="s">
        <v>35</v>
      </c>
      <c r="G51" s="363"/>
      <c r="H51" s="364" t="s">
        <v>36</v>
      </c>
      <c r="I51" s="365">
        <f t="shared" ref="I51:N55" si="17">I29+I36+I43</f>
        <v>0</v>
      </c>
      <c r="J51" s="366">
        <f t="shared" si="17"/>
        <v>0</v>
      </c>
      <c r="K51" s="367">
        <f t="shared" si="17"/>
        <v>0</v>
      </c>
      <c r="L51" s="368">
        <f t="shared" si="16"/>
        <v>0</v>
      </c>
      <c r="M51" s="368">
        <f t="shared" si="16"/>
        <v>0</v>
      </c>
      <c r="N51" s="366">
        <f t="shared" si="16"/>
        <v>0</v>
      </c>
      <c r="O51" s="367">
        <f t="shared" si="16"/>
        <v>0</v>
      </c>
      <c r="P51" s="368">
        <f t="shared" si="16"/>
        <v>0</v>
      </c>
      <c r="Q51" s="368">
        <f t="shared" si="16"/>
        <v>0</v>
      </c>
      <c r="R51" s="366">
        <f t="shared" si="16"/>
        <v>0</v>
      </c>
      <c r="S51" s="361"/>
      <c r="T51" s="314"/>
      <c r="U51" s="314"/>
      <c r="V51" s="314"/>
      <c r="W51" s="314"/>
    </row>
    <row r="52" spans="1:23" ht="30" hidden="1">
      <c r="A52" s="513"/>
      <c r="B52" s="513"/>
      <c r="C52" s="501"/>
      <c r="D52" s="501"/>
      <c r="E52" s="362"/>
      <c r="F52" s="363" t="s">
        <v>37</v>
      </c>
      <c r="G52" s="363"/>
      <c r="H52" s="364" t="s">
        <v>38</v>
      </c>
      <c r="I52" s="365">
        <f t="shared" si="17"/>
        <v>0</v>
      </c>
      <c r="J52" s="366">
        <f t="shared" si="17"/>
        <v>0</v>
      </c>
      <c r="K52" s="367">
        <f t="shared" si="17"/>
        <v>0</v>
      </c>
      <c r="L52" s="368">
        <f t="shared" si="16"/>
        <v>0</v>
      </c>
      <c r="M52" s="368">
        <f t="shared" si="16"/>
        <v>0</v>
      </c>
      <c r="N52" s="366">
        <f t="shared" si="16"/>
        <v>0</v>
      </c>
      <c r="O52" s="367">
        <f t="shared" si="16"/>
        <v>0</v>
      </c>
      <c r="P52" s="368">
        <f t="shared" si="16"/>
        <v>0</v>
      </c>
      <c r="Q52" s="368">
        <f t="shared" si="16"/>
        <v>0</v>
      </c>
      <c r="R52" s="366">
        <f t="shared" si="16"/>
        <v>0</v>
      </c>
      <c r="S52" s="361"/>
      <c r="T52" s="314"/>
      <c r="U52" s="314"/>
      <c r="V52" s="314"/>
      <c r="W52" s="314"/>
    </row>
    <row r="53" spans="1:23" ht="30" hidden="1">
      <c r="A53" s="513"/>
      <c r="B53" s="513"/>
      <c r="C53" s="501"/>
      <c r="D53" s="501"/>
      <c r="E53" s="362"/>
      <c r="F53" s="363" t="s">
        <v>39</v>
      </c>
      <c r="G53" s="363"/>
      <c r="H53" s="364" t="s">
        <v>40</v>
      </c>
      <c r="I53" s="365">
        <f t="shared" si="17"/>
        <v>0</v>
      </c>
      <c r="J53" s="366">
        <f t="shared" si="17"/>
        <v>0</v>
      </c>
      <c r="K53" s="367">
        <f t="shared" si="17"/>
        <v>0</v>
      </c>
      <c r="L53" s="368">
        <f t="shared" si="16"/>
        <v>0</v>
      </c>
      <c r="M53" s="368">
        <f t="shared" si="16"/>
        <v>0</v>
      </c>
      <c r="N53" s="366">
        <f t="shared" si="16"/>
        <v>0</v>
      </c>
      <c r="O53" s="367">
        <f t="shared" si="16"/>
        <v>0</v>
      </c>
      <c r="P53" s="368">
        <f t="shared" si="16"/>
        <v>0</v>
      </c>
      <c r="Q53" s="368">
        <f t="shared" si="16"/>
        <v>0</v>
      </c>
      <c r="R53" s="366">
        <f t="shared" si="16"/>
        <v>0</v>
      </c>
      <c r="S53" s="361"/>
      <c r="T53" s="314"/>
      <c r="U53" s="314"/>
      <c r="V53" s="314"/>
      <c r="W53" s="314"/>
    </row>
    <row r="54" spans="1:23">
      <c r="A54" s="513"/>
      <c r="B54" s="513"/>
      <c r="C54" s="501"/>
      <c r="D54" s="501"/>
      <c r="E54" s="362"/>
      <c r="F54" s="363" t="s">
        <v>41</v>
      </c>
      <c r="G54" s="363"/>
      <c r="H54" s="364" t="s">
        <v>42</v>
      </c>
      <c r="I54" s="365">
        <f t="shared" si="17"/>
        <v>0</v>
      </c>
      <c r="J54" s="366">
        <f t="shared" si="17"/>
        <v>0</v>
      </c>
      <c r="K54" s="367">
        <f t="shared" si="17"/>
        <v>2200</v>
      </c>
      <c r="L54" s="368">
        <f t="shared" si="16"/>
        <v>0</v>
      </c>
      <c r="M54" s="368">
        <f t="shared" si="16"/>
        <v>2200</v>
      </c>
      <c r="N54" s="366">
        <f t="shared" si="16"/>
        <v>0</v>
      </c>
      <c r="O54" s="367">
        <f t="shared" si="16"/>
        <v>2200</v>
      </c>
      <c r="P54" s="368">
        <f t="shared" si="16"/>
        <v>0</v>
      </c>
      <c r="Q54" s="368">
        <f t="shared" si="16"/>
        <v>2200</v>
      </c>
      <c r="R54" s="366">
        <f t="shared" si="16"/>
        <v>0</v>
      </c>
      <c r="S54" s="361"/>
      <c r="T54" s="314"/>
      <c r="U54" s="314"/>
      <c r="V54" s="314"/>
      <c r="W54" s="314"/>
    </row>
    <row r="55" spans="1:23" hidden="1">
      <c r="A55" s="513"/>
      <c r="B55" s="513"/>
      <c r="C55" s="501"/>
      <c r="D55" s="501"/>
      <c r="E55" s="362"/>
      <c r="F55" s="363" t="s">
        <v>43</v>
      </c>
      <c r="G55" s="363"/>
      <c r="H55" s="364" t="s">
        <v>44</v>
      </c>
      <c r="I55" s="376"/>
      <c r="J55" s="366">
        <f t="shared" si="17"/>
        <v>0</v>
      </c>
      <c r="K55" s="367">
        <f t="shared" si="17"/>
        <v>0</v>
      </c>
      <c r="L55" s="368">
        <f t="shared" si="17"/>
        <v>0</v>
      </c>
      <c r="M55" s="368">
        <f t="shared" si="17"/>
        <v>0</v>
      </c>
      <c r="N55" s="366">
        <f t="shared" si="17"/>
        <v>0</v>
      </c>
      <c r="O55" s="367">
        <f t="shared" si="16"/>
        <v>0</v>
      </c>
      <c r="P55" s="368">
        <f t="shared" si="16"/>
        <v>0</v>
      </c>
      <c r="Q55" s="368">
        <f t="shared" si="16"/>
        <v>0</v>
      </c>
      <c r="R55" s="366">
        <f t="shared" si="16"/>
        <v>0</v>
      </c>
      <c r="S55" s="361"/>
      <c r="T55" s="314"/>
      <c r="U55" s="314"/>
      <c r="V55" s="314"/>
      <c r="W55" s="314"/>
    </row>
    <row r="56" spans="1:23" ht="30">
      <c r="A56" s="328" t="s">
        <v>12</v>
      </c>
      <c r="B56" s="328" t="s">
        <v>12</v>
      </c>
      <c r="C56" s="329" t="s">
        <v>52</v>
      </c>
      <c r="D56" s="328" t="s">
        <v>53</v>
      </c>
      <c r="E56" s="330"/>
      <c r="F56" s="331" t="s">
        <v>129</v>
      </c>
      <c r="G56" s="331"/>
      <c r="H56" s="332"/>
      <c r="I56" s="333"/>
      <c r="J56" s="334"/>
      <c r="K56" s="335"/>
      <c r="L56" s="331"/>
      <c r="M56" s="331"/>
      <c r="N56" s="336"/>
      <c r="O56" s="335"/>
      <c r="P56" s="331"/>
      <c r="Q56" s="331"/>
      <c r="R56" s="336"/>
      <c r="S56" s="377"/>
      <c r="T56" s="314"/>
      <c r="U56" s="314"/>
      <c r="V56" s="314"/>
      <c r="W56" s="314"/>
    </row>
    <row r="57" spans="1:23" hidden="1">
      <c r="A57" s="512"/>
      <c r="B57" s="514"/>
      <c r="C57" s="515"/>
      <c r="D57" s="515"/>
      <c r="E57" s="515" t="s">
        <v>16</v>
      </c>
      <c r="F57" s="526" t="s">
        <v>104</v>
      </c>
      <c r="G57" s="528" t="s">
        <v>120</v>
      </c>
      <c r="H57" s="338" t="s">
        <v>18</v>
      </c>
      <c r="I57" s="345"/>
      <c r="J57" s="340"/>
      <c r="K57" s="378"/>
      <c r="L57" s="342"/>
      <c r="M57" s="342"/>
      <c r="N57" s="340"/>
      <c r="O57" s="344">
        <f t="shared" si="0"/>
        <v>0</v>
      </c>
      <c r="P57" s="342">
        <f t="shared" si="1"/>
        <v>0</v>
      </c>
      <c r="Q57" s="343">
        <f t="shared" si="1"/>
        <v>0</v>
      </c>
      <c r="R57" s="340">
        <f t="shared" si="2"/>
        <v>0</v>
      </c>
      <c r="S57" s="520" t="s">
        <v>216</v>
      </c>
      <c r="T57" s="314"/>
      <c r="U57" s="314"/>
      <c r="V57" s="314"/>
      <c r="W57" s="314"/>
    </row>
    <row r="58" spans="1:23" hidden="1">
      <c r="A58" s="513"/>
      <c r="B58" s="513"/>
      <c r="C58" s="501"/>
      <c r="D58" s="501"/>
      <c r="E58" s="501"/>
      <c r="F58" s="526"/>
      <c r="G58" s="528"/>
      <c r="H58" s="338" t="s">
        <v>19</v>
      </c>
      <c r="I58" s="345"/>
      <c r="J58" s="340"/>
      <c r="K58" s="346"/>
      <c r="L58" s="342"/>
      <c r="M58" s="342"/>
      <c r="N58" s="340"/>
      <c r="O58" s="344">
        <f t="shared" si="0"/>
        <v>0</v>
      </c>
      <c r="P58" s="342">
        <f t="shared" si="1"/>
        <v>0</v>
      </c>
      <c r="Q58" s="343">
        <f t="shared" si="1"/>
        <v>0</v>
      </c>
      <c r="R58" s="340">
        <f t="shared" si="2"/>
        <v>0</v>
      </c>
      <c r="S58" s="529"/>
      <c r="T58" s="314"/>
      <c r="U58" s="314"/>
      <c r="V58" s="314"/>
      <c r="W58" s="314"/>
    </row>
    <row r="59" spans="1:23" hidden="1">
      <c r="A59" s="513"/>
      <c r="B59" s="513"/>
      <c r="C59" s="501"/>
      <c r="D59" s="501"/>
      <c r="E59" s="501"/>
      <c r="F59" s="526"/>
      <c r="G59" s="528"/>
      <c r="H59" s="338" t="s">
        <v>20</v>
      </c>
      <c r="I59" s="345"/>
      <c r="J59" s="340"/>
      <c r="K59" s="346"/>
      <c r="L59" s="342"/>
      <c r="M59" s="342"/>
      <c r="N59" s="340"/>
      <c r="O59" s="344">
        <f t="shared" si="0"/>
        <v>0</v>
      </c>
      <c r="P59" s="342">
        <f t="shared" si="1"/>
        <v>0</v>
      </c>
      <c r="Q59" s="343">
        <f t="shared" si="1"/>
        <v>0</v>
      </c>
      <c r="R59" s="340">
        <f t="shared" si="2"/>
        <v>0</v>
      </c>
      <c r="S59" s="529"/>
      <c r="T59" s="314"/>
      <c r="U59" s="314"/>
      <c r="V59" s="314"/>
      <c r="W59" s="314"/>
    </row>
    <row r="60" spans="1:23" hidden="1">
      <c r="A60" s="513"/>
      <c r="B60" s="513"/>
      <c r="C60" s="501"/>
      <c r="D60" s="501"/>
      <c r="E60" s="501"/>
      <c r="F60" s="526"/>
      <c r="G60" s="528"/>
      <c r="H60" s="338" t="s">
        <v>21</v>
      </c>
      <c r="I60" s="345"/>
      <c r="J60" s="340"/>
      <c r="K60" s="346"/>
      <c r="L60" s="342"/>
      <c r="M60" s="342"/>
      <c r="N60" s="340"/>
      <c r="O60" s="344">
        <f t="shared" si="0"/>
        <v>0</v>
      </c>
      <c r="P60" s="342">
        <f t="shared" si="1"/>
        <v>0</v>
      </c>
      <c r="Q60" s="343">
        <f t="shared" si="1"/>
        <v>0</v>
      </c>
      <c r="R60" s="340">
        <f t="shared" si="2"/>
        <v>0</v>
      </c>
      <c r="S60" s="529"/>
      <c r="T60" s="314"/>
      <c r="U60" s="314"/>
      <c r="V60" s="314"/>
      <c r="W60" s="314"/>
    </row>
    <row r="61" spans="1:23" hidden="1">
      <c r="A61" s="513"/>
      <c r="B61" s="513"/>
      <c r="C61" s="501"/>
      <c r="D61" s="501"/>
      <c r="E61" s="515" t="s">
        <v>16</v>
      </c>
      <c r="F61" s="526" t="s">
        <v>105</v>
      </c>
      <c r="G61" s="523" t="s">
        <v>54</v>
      </c>
      <c r="H61" s="338" t="s">
        <v>18</v>
      </c>
      <c r="I61" s="345"/>
      <c r="J61" s="340"/>
      <c r="K61" s="346"/>
      <c r="L61" s="342"/>
      <c r="M61" s="342"/>
      <c r="N61" s="340"/>
      <c r="O61" s="344">
        <f t="shared" si="0"/>
        <v>0</v>
      </c>
      <c r="P61" s="342">
        <f t="shared" si="1"/>
        <v>0</v>
      </c>
      <c r="Q61" s="343">
        <f t="shared" si="1"/>
        <v>0</v>
      </c>
      <c r="R61" s="340">
        <f t="shared" si="2"/>
        <v>0</v>
      </c>
      <c r="S61" s="520" t="s">
        <v>274</v>
      </c>
      <c r="T61" s="314"/>
      <c r="U61" s="314"/>
      <c r="V61" s="314"/>
      <c r="W61" s="314"/>
    </row>
    <row r="62" spans="1:23" hidden="1">
      <c r="A62" s="513"/>
      <c r="B62" s="513"/>
      <c r="C62" s="501"/>
      <c r="D62" s="501"/>
      <c r="E62" s="501"/>
      <c r="F62" s="526"/>
      <c r="G62" s="501"/>
      <c r="H62" s="338" t="s">
        <v>19</v>
      </c>
      <c r="I62" s="345"/>
      <c r="J62" s="340"/>
      <c r="K62" s="346"/>
      <c r="L62" s="342"/>
      <c r="M62" s="342"/>
      <c r="N62" s="340"/>
      <c r="O62" s="344">
        <f t="shared" si="0"/>
        <v>0</v>
      </c>
      <c r="P62" s="342">
        <f t="shared" si="1"/>
        <v>0</v>
      </c>
      <c r="Q62" s="343">
        <f t="shared" si="1"/>
        <v>0</v>
      </c>
      <c r="R62" s="340">
        <f t="shared" si="2"/>
        <v>0</v>
      </c>
      <c r="S62" s="520"/>
      <c r="T62" s="314"/>
      <c r="U62" s="314"/>
      <c r="V62" s="314"/>
      <c r="W62" s="314"/>
    </row>
    <row r="63" spans="1:23" hidden="1">
      <c r="A63" s="513"/>
      <c r="B63" s="513"/>
      <c r="C63" s="501"/>
      <c r="D63" s="501"/>
      <c r="E63" s="501"/>
      <c r="F63" s="526"/>
      <c r="G63" s="501"/>
      <c r="H63" s="338" t="s">
        <v>20</v>
      </c>
      <c r="I63" s="345"/>
      <c r="J63" s="340"/>
      <c r="K63" s="346"/>
      <c r="L63" s="342"/>
      <c r="M63" s="342"/>
      <c r="N63" s="340"/>
      <c r="O63" s="344">
        <f t="shared" si="0"/>
        <v>0</v>
      </c>
      <c r="P63" s="342">
        <f t="shared" si="1"/>
        <v>0</v>
      </c>
      <c r="Q63" s="343">
        <f t="shared" si="1"/>
        <v>0</v>
      </c>
      <c r="R63" s="340">
        <f t="shared" si="2"/>
        <v>0</v>
      </c>
      <c r="S63" s="520"/>
      <c r="T63" s="314"/>
      <c r="U63" s="314"/>
      <c r="V63" s="314"/>
      <c r="W63" s="314"/>
    </row>
    <row r="64" spans="1:23" hidden="1">
      <c r="A64" s="513"/>
      <c r="B64" s="513"/>
      <c r="C64" s="501"/>
      <c r="D64" s="501"/>
      <c r="E64" s="501"/>
      <c r="F64" s="526"/>
      <c r="G64" s="501"/>
      <c r="H64" s="338" t="s">
        <v>21</v>
      </c>
      <c r="I64" s="345"/>
      <c r="J64" s="340"/>
      <c r="K64" s="346"/>
      <c r="L64" s="342"/>
      <c r="M64" s="342"/>
      <c r="N64" s="340"/>
      <c r="O64" s="344">
        <f t="shared" si="0"/>
        <v>0</v>
      </c>
      <c r="P64" s="342">
        <f t="shared" si="1"/>
        <v>0</v>
      </c>
      <c r="Q64" s="343">
        <f t="shared" si="1"/>
        <v>0</v>
      </c>
      <c r="R64" s="340">
        <f t="shared" si="2"/>
        <v>0</v>
      </c>
      <c r="S64" s="520"/>
      <c r="T64" s="314"/>
      <c r="U64" s="314"/>
      <c r="V64" s="314"/>
      <c r="W64" s="314"/>
    </row>
    <row r="65" spans="1:23" hidden="1">
      <c r="A65" s="513"/>
      <c r="B65" s="513"/>
      <c r="C65" s="501"/>
      <c r="D65" s="501"/>
      <c r="E65" s="501"/>
      <c r="F65" s="526"/>
      <c r="G65" s="501"/>
      <c r="H65" s="338" t="s">
        <v>13</v>
      </c>
      <c r="I65" s="345"/>
      <c r="J65" s="340"/>
      <c r="K65" s="346"/>
      <c r="L65" s="342"/>
      <c r="M65" s="342"/>
      <c r="N65" s="340"/>
      <c r="O65" s="344">
        <f t="shared" si="0"/>
        <v>0</v>
      </c>
      <c r="P65" s="342">
        <f t="shared" si="1"/>
        <v>0</v>
      </c>
      <c r="Q65" s="343">
        <f t="shared" si="1"/>
        <v>0</v>
      </c>
      <c r="R65" s="340">
        <f t="shared" si="2"/>
        <v>0</v>
      </c>
      <c r="S65" s="520"/>
      <c r="T65" s="314"/>
      <c r="U65" s="314"/>
      <c r="V65" s="314"/>
      <c r="W65" s="314"/>
    </row>
    <row r="66" spans="1:23" ht="44.25" customHeight="1">
      <c r="A66" s="513"/>
      <c r="B66" s="513"/>
      <c r="C66" s="501"/>
      <c r="D66" s="501"/>
      <c r="E66" s="501"/>
      <c r="F66" s="526"/>
      <c r="G66" s="501"/>
      <c r="H66" s="338" t="s">
        <v>22</v>
      </c>
      <c r="I66" s="339"/>
      <c r="J66" s="379"/>
      <c r="K66" s="341">
        <v>100</v>
      </c>
      <c r="L66" s="342"/>
      <c r="M66" s="342"/>
      <c r="N66" s="379">
        <v>4</v>
      </c>
      <c r="O66" s="344">
        <f t="shared" si="0"/>
        <v>100</v>
      </c>
      <c r="P66" s="342">
        <f t="shared" si="1"/>
        <v>0</v>
      </c>
      <c r="Q66" s="343">
        <f t="shared" si="1"/>
        <v>0</v>
      </c>
      <c r="R66" s="340">
        <f t="shared" si="2"/>
        <v>4</v>
      </c>
      <c r="S66" s="520"/>
      <c r="T66" s="314"/>
      <c r="U66" s="314"/>
      <c r="V66" s="314"/>
      <c r="W66" s="314"/>
    </row>
    <row r="67" spans="1:23">
      <c r="A67" s="513"/>
      <c r="B67" s="513"/>
      <c r="C67" s="501"/>
      <c r="D67" s="501"/>
      <c r="E67" s="501"/>
      <c r="F67" s="380" t="s">
        <v>121</v>
      </c>
      <c r="G67" s="348"/>
      <c r="H67" s="338" t="s">
        <v>23</v>
      </c>
      <c r="I67" s="349">
        <f t="shared" ref="I67:R67" si="18">SUM(I61:I66)</f>
        <v>0</v>
      </c>
      <c r="J67" s="350">
        <f t="shared" si="18"/>
        <v>0</v>
      </c>
      <c r="K67" s="349">
        <f t="shared" si="18"/>
        <v>100</v>
      </c>
      <c r="L67" s="351">
        <f t="shared" si="18"/>
        <v>0</v>
      </c>
      <c r="M67" s="351">
        <f t="shared" si="18"/>
        <v>0</v>
      </c>
      <c r="N67" s="350">
        <f t="shared" si="18"/>
        <v>4</v>
      </c>
      <c r="O67" s="349">
        <f t="shared" si="18"/>
        <v>100</v>
      </c>
      <c r="P67" s="351">
        <f t="shared" si="18"/>
        <v>0</v>
      </c>
      <c r="Q67" s="351">
        <f t="shared" si="18"/>
        <v>0</v>
      </c>
      <c r="R67" s="350">
        <f t="shared" si="18"/>
        <v>4</v>
      </c>
      <c r="S67" s="520"/>
      <c r="T67" s="314"/>
      <c r="U67" s="314"/>
      <c r="V67" s="314"/>
      <c r="W67" s="314"/>
    </row>
    <row r="68" spans="1:23" hidden="1">
      <c r="A68" s="513"/>
      <c r="B68" s="513"/>
      <c r="C68" s="501"/>
      <c r="D68" s="501"/>
      <c r="E68" s="515" t="s">
        <v>24</v>
      </c>
      <c r="F68" s="526" t="s">
        <v>106</v>
      </c>
      <c r="G68" s="518">
        <v>188714469</v>
      </c>
      <c r="H68" s="338" t="s">
        <v>18</v>
      </c>
      <c r="I68" s="345"/>
      <c r="J68" s="340"/>
      <c r="K68" s="346"/>
      <c r="L68" s="342"/>
      <c r="M68" s="342"/>
      <c r="N68" s="340"/>
      <c r="O68" s="344">
        <f t="shared" si="0"/>
        <v>0</v>
      </c>
      <c r="P68" s="342">
        <f t="shared" si="1"/>
        <v>0</v>
      </c>
      <c r="Q68" s="343">
        <f t="shared" si="1"/>
        <v>0</v>
      </c>
      <c r="R68" s="340">
        <f t="shared" si="2"/>
        <v>0</v>
      </c>
      <c r="S68" s="520" t="s">
        <v>137</v>
      </c>
      <c r="T68" s="314"/>
      <c r="U68" s="314"/>
      <c r="V68" s="314"/>
      <c r="W68" s="314"/>
    </row>
    <row r="69" spans="1:23" hidden="1">
      <c r="A69" s="513"/>
      <c r="B69" s="513"/>
      <c r="C69" s="501"/>
      <c r="D69" s="501"/>
      <c r="E69" s="501"/>
      <c r="F69" s="526"/>
      <c r="G69" s="501"/>
      <c r="H69" s="338" t="s">
        <v>19</v>
      </c>
      <c r="I69" s="345"/>
      <c r="J69" s="340"/>
      <c r="K69" s="346"/>
      <c r="L69" s="342"/>
      <c r="M69" s="342"/>
      <c r="N69" s="340"/>
      <c r="O69" s="344">
        <f t="shared" si="0"/>
        <v>0</v>
      </c>
      <c r="P69" s="342">
        <f t="shared" si="1"/>
        <v>0</v>
      </c>
      <c r="Q69" s="343">
        <f t="shared" si="1"/>
        <v>0</v>
      </c>
      <c r="R69" s="340">
        <f t="shared" si="2"/>
        <v>0</v>
      </c>
      <c r="S69" s="520"/>
      <c r="T69" s="314"/>
      <c r="U69" s="314"/>
      <c r="V69" s="314"/>
      <c r="W69" s="314"/>
    </row>
    <row r="70" spans="1:23" hidden="1">
      <c r="A70" s="513"/>
      <c r="B70" s="513"/>
      <c r="C70" s="501"/>
      <c r="D70" s="501"/>
      <c r="E70" s="501"/>
      <c r="F70" s="526"/>
      <c r="G70" s="501"/>
      <c r="H70" s="338" t="s">
        <v>20</v>
      </c>
      <c r="I70" s="345"/>
      <c r="J70" s="340"/>
      <c r="K70" s="346"/>
      <c r="L70" s="342"/>
      <c r="M70" s="342"/>
      <c r="N70" s="340"/>
      <c r="O70" s="344">
        <f t="shared" si="0"/>
        <v>0</v>
      </c>
      <c r="P70" s="342">
        <f t="shared" si="1"/>
        <v>0</v>
      </c>
      <c r="Q70" s="343">
        <f t="shared" si="1"/>
        <v>0</v>
      </c>
      <c r="R70" s="340">
        <f t="shared" si="2"/>
        <v>0</v>
      </c>
      <c r="S70" s="520"/>
      <c r="T70" s="314"/>
      <c r="U70" s="314"/>
      <c r="V70" s="314"/>
      <c r="W70" s="314"/>
    </row>
    <row r="71" spans="1:23" hidden="1">
      <c r="A71" s="513"/>
      <c r="B71" s="513"/>
      <c r="C71" s="501"/>
      <c r="D71" s="501"/>
      <c r="E71" s="501"/>
      <c r="F71" s="526"/>
      <c r="G71" s="501"/>
      <c r="H71" s="338" t="s">
        <v>21</v>
      </c>
      <c r="I71" s="345"/>
      <c r="J71" s="340"/>
      <c r="K71" s="346"/>
      <c r="L71" s="342"/>
      <c r="M71" s="342"/>
      <c r="N71" s="340"/>
      <c r="O71" s="344">
        <f t="shared" ref="O71:O134" si="19">I71+K71</f>
        <v>0</v>
      </c>
      <c r="P71" s="342">
        <f t="shared" ref="P71:Q134" si="20">L71</f>
        <v>0</v>
      </c>
      <c r="Q71" s="343">
        <f t="shared" si="20"/>
        <v>0</v>
      </c>
      <c r="R71" s="340">
        <f t="shared" ref="R71:R134" si="21">J71+N71</f>
        <v>0</v>
      </c>
      <c r="S71" s="520"/>
      <c r="T71" s="314"/>
      <c r="U71" s="314"/>
      <c r="V71" s="314"/>
      <c r="W71" s="314"/>
    </row>
    <row r="72" spans="1:23">
      <c r="A72" s="513"/>
      <c r="B72" s="513"/>
      <c r="C72" s="501"/>
      <c r="D72" s="501"/>
      <c r="E72" s="501"/>
      <c r="F72" s="526"/>
      <c r="G72" s="501"/>
      <c r="H72" s="338" t="s">
        <v>13</v>
      </c>
      <c r="I72" s="339"/>
      <c r="J72" s="340"/>
      <c r="K72" s="346">
        <v>100</v>
      </c>
      <c r="L72" s="342">
        <v>100</v>
      </c>
      <c r="M72" s="342"/>
      <c r="N72" s="340"/>
      <c r="O72" s="344">
        <f t="shared" si="19"/>
        <v>100</v>
      </c>
      <c r="P72" s="342">
        <f t="shared" si="20"/>
        <v>100</v>
      </c>
      <c r="Q72" s="343">
        <f t="shared" si="20"/>
        <v>0</v>
      </c>
      <c r="R72" s="340">
        <f t="shared" si="21"/>
        <v>0</v>
      </c>
      <c r="S72" s="520"/>
      <c r="T72" s="314"/>
      <c r="U72" s="314"/>
      <c r="V72" s="314"/>
      <c r="W72" s="314"/>
    </row>
    <row r="73" spans="1:23">
      <c r="A73" s="513"/>
      <c r="B73" s="513"/>
      <c r="C73" s="501"/>
      <c r="D73" s="501"/>
      <c r="E73" s="501"/>
      <c r="F73" s="526"/>
      <c r="G73" s="501"/>
      <c r="H73" s="338" t="s">
        <v>22</v>
      </c>
      <c r="I73" s="339"/>
      <c r="J73" s="340"/>
      <c r="K73" s="346">
        <v>550</v>
      </c>
      <c r="L73" s="342"/>
      <c r="M73" s="342"/>
      <c r="N73" s="340">
        <v>19.7</v>
      </c>
      <c r="O73" s="344">
        <f t="shared" si="19"/>
        <v>550</v>
      </c>
      <c r="P73" s="342">
        <f t="shared" si="20"/>
        <v>0</v>
      </c>
      <c r="Q73" s="343">
        <f t="shared" si="20"/>
        <v>0</v>
      </c>
      <c r="R73" s="340">
        <f t="shared" si="21"/>
        <v>19.7</v>
      </c>
      <c r="S73" s="520"/>
      <c r="T73" s="314"/>
      <c r="U73" s="314"/>
      <c r="V73" s="314"/>
      <c r="W73" s="314"/>
    </row>
    <row r="74" spans="1:23">
      <c r="A74" s="513"/>
      <c r="B74" s="513"/>
      <c r="C74" s="501"/>
      <c r="D74" s="501"/>
      <c r="E74" s="501"/>
      <c r="F74" s="381" t="s">
        <v>122</v>
      </c>
      <c r="G74" s="348"/>
      <c r="H74" s="338" t="s">
        <v>23</v>
      </c>
      <c r="I74" s="349">
        <f t="shared" ref="I74:R74" si="22">SUM(I68:I73)</f>
        <v>0</v>
      </c>
      <c r="J74" s="350">
        <f t="shared" si="22"/>
        <v>0</v>
      </c>
      <c r="K74" s="349">
        <f t="shared" si="22"/>
        <v>650</v>
      </c>
      <c r="L74" s="351">
        <f t="shared" si="22"/>
        <v>100</v>
      </c>
      <c r="M74" s="351">
        <f t="shared" si="22"/>
        <v>0</v>
      </c>
      <c r="N74" s="350">
        <f t="shared" si="22"/>
        <v>19.7</v>
      </c>
      <c r="O74" s="349">
        <f t="shared" si="22"/>
        <v>650</v>
      </c>
      <c r="P74" s="351">
        <f t="shared" si="22"/>
        <v>100</v>
      </c>
      <c r="Q74" s="351">
        <f t="shared" si="22"/>
        <v>0</v>
      </c>
      <c r="R74" s="350">
        <f t="shared" si="22"/>
        <v>19.7</v>
      </c>
      <c r="S74" s="520"/>
      <c r="T74" s="314"/>
      <c r="U74" s="314"/>
      <c r="V74" s="314"/>
      <c r="W74" s="314"/>
    </row>
    <row r="75" spans="1:23" hidden="1">
      <c r="A75" s="513"/>
      <c r="B75" s="513"/>
      <c r="C75" s="501"/>
      <c r="D75" s="501"/>
      <c r="E75" s="515" t="s">
        <v>25</v>
      </c>
      <c r="F75" s="526" t="s">
        <v>107</v>
      </c>
      <c r="G75" s="518">
        <v>188714469</v>
      </c>
      <c r="H75" s="338" t="s">
        <v>18</v>
      </c>
      <c r="I75" s="345"/>
      <c r="J75" s="340"/>
      <c r="K75" s="346"/>
      <c r="L75" s="342"/>
      <c r="M75" s="342"/>
      <c r="N75" s="340"/>
      <c r="O75" s="344">
        <f t="shared" si="19"/>
        <v>0</v>
      </c>
      <c r="P75" s="342">
        <f t="shared" si="20"/>
        <v>0</v>
      </c>
      <c r="Q75" s="343">
        <f t="shared" si="20"/>
        <v>0</v>
      </c>
      <c r="R75" s="340">
        <f t="shared" si="21"/>
        <v>0</v>
      </c>
      <c r="S75" s="520" t="s">
        <v>138</v>
      </c>
      <c r="T75" s="314"/>
      <c r="U75" s="314"/>
      <c r="V75" s="314"/>
      <c r="W75" s="314"/>
    </row>
    <row r="76" spans="1:23" hidden="1">
      <c r="A76" s="513"/>
      <c r="B76" s="513"/>
      <c r="C76" s="501"/>
      <c r="D76" s="501"/>
      <c r="E76" s="501"/>
      <c r="F76" s="526"/>
      <c r="G76" s="501"/>
      <c r="H76" s="338" t="s">
        <v>19</v>
      </c>
      <c r="I76" s="345"/>
      <c r="J76" s="340"/>
      <c r="K76" s="346"/>
      <c r="L76" s="342"/>
      <c r="M76" s="342"/>
      <c r="N76" s="340"/>
      <c r="O76" s="344">
        <f t="shared" si="19"/>
        <v>0</v>
      </c>
      <c r="P76" s="342">
        <f t="shared" si="20"/>
        <v>0</v>
      </c>
      <c r="Q76" s="343">
        <f t="shared" si="20"/>
        <v>0</v>
      </c>
      <c r="R76" s="340">
        <f t="shared" si="21"/>
        <v>0</v>
      </c>
      <c r="S76" s="520"/>
      <c r="T76" s="314"/>
      <c r="U76" s="314"/>
      <c r="V76" s="314"/>
      <c r="W76" s="314"/>
    </row>
    <row r="77" spans="1:23" hidden="1">
      <c r="A77" s="513"/>
      <c r="B77" s="513"/>
      <c r="C77" s="501"/>
      <c r="D77" s="501"/>
      <c r="E77" s="501"/>
      <c r="F77" s="526"/>
      <c r="G77" s="501"/>
      <c r="H77" s="338" t="s">
        <v>20</v>
      </c>
      <c r="I77" s="345"/>
      <c r="J77" s="340"/>
      <c r="K77" s="346"/>
      <c r="L77" s="342"/>
      <c r="M77" s="342"/>
      <c r="N77" s="340"/>
      <c r="O77" s="344">
        <f t="shared" si="19"/>
        <v>0</v>
      </c>
      <c r="P77" s="342">
        <f t="shared" si="20"/>
        <v>0</v>
      </c>
      <c r="Q77" s="343">
        <f t="shared" si="20"/>
        <v>0</v>
      </c>
      <c r="R77" s="340">
        <f t="shared" si="21"/>
        <v>0</v>
      </c>
      <c r="S77" s="520"/>
      <c r="T77" s="314"/>
      <c r="U77" s="314"/>
      <c r="V77" s="314"/>
      <c r="W77" s="314"/>
    </row>
    <row r="78" spans="1:23" hidden="1">
      <c r="A78" s="513"/>
      <c r="B78" s="513"/>
      <c r="C78" s="501"/>
      <c r="D78" s="501"/>
      <c r="E78" s="501"/>
      <c r="F78" s="526"/>
      <c r="G78" s="501"/>
      <c r="H78" s="338" t="s">
        <v>21</v>
      </c>
      <c r="I78" s="345"/>
      <c r="J78" s="340"/>
      <c r="K78" s="346"/>
      <c r="L78" s="342"/>
      <c r="M78" s="342"/>
      <c r="N78" s="340"/>
      <c r="O78" s="344">
        <f t="shared" si="19"/>
        <v>0</v>
      </c>
      <c r="P78" s="342">
        <f t="shared" si="20"/>
        <v>0</v>
      </c>
      <c r="Q78" s="343">
        <f t="shared" si="20"/>
        <v>0</v>
      </c>
      <c r="R78" s="340">
        <f t="shared" si="21"/>
        <v>0</v>
      </c>
      <c r="S78" s="520"/>
      <c r="T78" s="314"/>
      <c r="U78" s="314"/>
      <c r="V78" s="314"/>
      <c r="W78" s="314"/>
    </row>
    <row r="79" spans="1:23">
      <c r="A79" s="513"/>
      <c r="B79" s="513"/>
      <c r="C79" s="501"/>
      <c r="D79" s="501"/>
      <c r="E79" s="501"/>
      <c r="F79" s="526"/>
      <c r="G79" s="501"/>
      <c r="H79" s="338" t="s">
        <v>13</v>
      </c>
      <c r="I79" s="339"/>
      <c r="J79" s="340"/>
      <c r="K79" s="346">
        <v>60</v>
      </c>
      <c r="L79" s="342">
        <v>60</v>
      </c>
      <c r="M79" s="342"/>
      <c r="N79" s="340"/>
      <c r="O79" s="344">
        <f t="shared" si="19"/>
        <v>60</v>
      </c>
      <c r="P79" s="342">
        <f t="shared" si="20"/>
        <v>60</v>
      </c>
      <c r="Q79" s="343">
        <f t="shared" si="20"/>
        <v>0</v>
      </c>
      <c r="R79" s="340">
        <f t="shared" si="21"/>
        <v>0</v>
      </c>
      <c r="S79" s="520"/>
      <c r="T79" s="314"/>
      <c r="U79" s="314"/>
      <c r="V79" s="314"/>
      <c r="W79" s="314"/>
    </row>
    <row r="80" spans="1:23">
      <c r="A80" s="513"/>
      <c r="B80" s="513"/>
      <c r="C80" s="501"/>
      <c r="D80" s="501"/>
      <c r="E80" s="501"/>
      <c r="F80" s="526"/>
      <c r="G80" s="501"/>
      <c r="H80" s="338" t="s">
        <v>22</v>
      </c>
      <c r="I80" s="339"/>
      <c r="J80" s="340"/>
      <c r="K80" s="346">
        <v>340</v>
      </c>
      <c r="L80" s="342"/>
      <c r="M80" s="342"/>
      <c r="N80" s="340">
        <v>9.6999999999999993</v>
      </c>
      <c r="O80" s="344">
        <f t="shared" si="19"/>
        <v>340</v>
      </c>
      <c r="P80" s="342">
        <f t="shared" si="20"/>
        <v>0</v>
      </c>
      <c r="Q80" s="343">
        <f t="shared" si="20"/>
        <v>0</v>
      </c>
      <c r="R80" s="340">
        <f t="shared" si="21"/>
        <v>9.6999999999999993</v>
      </c>
      <c r="S80" s="520"/>
      <c r="T80" s="314"/>
      <c r="U80" s="314"/>
      <c r="V80" s="314"/>
      <c r="W80" s="314"/>
    </row>
    <row r="81" spans="1:23">
      <c r="A81" s="513"/>
      <c r="B81" s="513"/>
      <c r="C81" s="501"/>
      <c r="D81" s="501"/>
      <c r="E81" s="501"/>
      <c r="F81" s="381" t="s">
        <v>123</v>
      </c>
      <c r="G81" s="348"/>
      <c r="H81" s="338" t="s">
        <v>23</v>
      </c>
      <c r="I81" s="349">
        <f t="shared" ref="I81:R81" si="23">SUM(I75:I80)</f>
        <v>0</v>
      </c>
      <c r="J81" s="350">
        <f t="shared" si="23"/>
        <v>0</v>
      </c>
      <c r="K81" s="349">
        <f t="shared" si="23"/>
        <v>400</v>
      </c>
      <c r="L81" s="351">
        <f t="shared" si="23"/>
        <v>60</v>
      </c>
      <c r="M81" s="351">
        <f t="shared" si="23"/>
        <v>0</v>
      </c>
      <c r="N81" s="350">
        <f t="shared" si="23"/>
        <v>9.6999999999999993</v>
      </c>
      <c r="O81" s="349">
        <f t="shared" si="23"/>
        <v>400</v>
      </c>
      <c r="P81" s="351">
        <f t="shared" si="23"/>
        <v>60</v>
      </c>
      <c r="Q81" s="351">
        <f t="shared" si="23"/>
        <v>0</v>
      </c>
      <c r="R81" s="350">
        <f t="shared" si="23"/>
        <v>9.6999999999999993</v>
      </c>
      <c r="S81" s="520"/>
      <c r="T81" s="314"/>
      <c r="U81" s="314"/>
      <c r="V81" s="314"/>
      <c r="W81" s="314"/>
    </row>
    <row r="82" spans="1:23" hidden="1">
      <c r="A82" s="513"/>
      <c r="B82" s="513"/>
      <c r="C82" s="501"/>
      <c r="D82" s="501"/>
      <c r="E82" s="515" t="s">
        <v>26</v>
      </c>
      <c r="F82" s="526" t="s">
        <v>108</v>
      </c>
      <c r="G82" s="518">
        <v>188714469</v>
      </c>
      <c r="H82" s="338" t="s">
        <v>18</v>
      </c>
      <c r="I82" s="345"/>
      <c r="J82" s="340"/>
      <c r="K82" s="346"/>
      <c r="L82" s="342"/>
      <c r="M82" s="342"/>
      <c r="N82" s="340"/>
      <c r="O82" s="344">
        <f t="shared" si="19"/>
        <v>0</v>
      </c>
      <c r="P82" s="342">
        <f t="shared" si="20"/>
        <v>0</v>
      </c>
      <c r="Q82" s="343">
        <f t="shared" si="20"/>
        <v>0</v>
      </c>
      <c r="R82" s="340">
        <f t="shared" si="21"/>
        <v>0</v>
      </c>
      <c r="S82" s="520" t="s">
        <v>221</v>
      </c>
      <c r="T82" s="314"/>
      <c r="U82" s="314"/>
      <c r="V82" s="314"/>
      <c r="W82" s="314"/>
    </row>
    <row r="83" spans="1:23" hidden="1">
      <c r="A83" s="513"/>
      <c r="B83" s="513"/>
      <c r="C83" s="501"/>
      <c r="D83" s="501"/>
      <c r="E83" s="501"/>
      <c r="F83" s="526"/>
      <c r="G83" s="501"/>
      <c r="H83" s="338" t="s">
        <v>19</v>
      </c>
      <c r="I83" s="345"/>
      <c r="J83" s="340"/>
      <c r="K83" s="346"/>
      <c r="L83" s="342"/>
      <c r="M83" s="342"/>
      <c r="N83" s="340"/>
      <c r="O83" s="344">
        <f t="shared" si="19"/>
        <v>0</v>
      </c>
      <c r="P83" s="342">
        <f t="shared" si="20"/>
        <v>0</v>
      </c>
      <c r="Q83" s="343">
        <f t="shared" si="20"/>
        <v>0</v>
      </c>
      <c r="R83" s="340">
        <f t="shared" si="21"/>
        <v>0</v>
      </c>
      <c r="S83" s="520"/>
      <c r="T83" s="314"/>
      <c r="U83" s="314"/>
      <c r="V83" s="314"/>
      <c r="W83" s="314"/>
    </row>
    <row r="84" spans="1:23" hidden="1">
      <c r="A84" s="513"/>
      <c r="B84" s="513"/>
      <c r="C84" s="501"/>
      <c r="D84" s="501"/>
      <c r="E84" s="501"/>
      <c r="F84" s="526"/>
      <c r="G84" s="501"/>
      <c r="H84" s="338" t="s">
        <v>20</v>
      </c>
      <c r="I84" s="345"/>
      <c r="J84" s="340"/>
      <c r="K84" s="346"/>
      <c r="L84" s="342"/>
      <c r="M84" s="342"/>
      <c r="N84" s="340"/>
      <c r="O84" s="344">
        <f t="shared" si="19"/>
        <v>0</v>
      </c>
      <c r="P84" s="342">
        <f t="shared" si="20"/>
        <v>0</v>
      </c>
      <c r="Q84" s="343">
        <f t="shared" si="20"/>
        <v>0</v>
      </c>
      <c r="R84" s="340">
        <f t="shared" si="21"/>
        <v>0</v>
      </c>
      <c r="S84" s="520"/>
      <c r="T84" s="314"/>
      <c r="U84" s="314"/>
      <c r="V84" s="314"/>
      <c r="W84" s="314"/>
    </row>
    <row r="85" spans="1:23" hidden="1">
      <c r="A85" s="513"/>
      <c r="B85" s="513"/>
      <c r="C85" s="501"/>
      <c r="D85" s="501"/>
      <c r="E85" s="501"/>
      <c r="F85" s="526"/>
      <c r="G85" s="501"/>
      <c r="H85" s="338" t="s">
        <v>21</v>
      </c>
      <c r="I85" s="345"/>
      <c r="J85" s="340"/>
      <c r="K85" s="346"/>
      <c r="L85" s="342"/>
      <c r="M85" s="342"/>
      <c r="N85" s="340"/>
      <c r="O85" s="344">
        <f t="shared" si="19"/>
        <v>0</v>
      </c>
      <c r="P85" s="342">
        <f t="shared" si="20"/>
        <v>0</v>
      </c>
      <c r="Q85" s="343">
        <f t="shared" si="20"/>
        <v>0</v>
      </c>
      <c r="R85" s="340">
        <f t="shared" si="21"/>
        <v>0</v>
      </c>
      <c r="S85" s="520"/>
      <c r="T85" s="314"/>
      <c r="U85" s="314"/>
      <c r="V85" s="314"/>
      <c r="W85" s="314"/>
    </row>
    <row r="86" spans="1:23">
      <c r="A86" s="513"/>
      <c r="B86" s="513"/>
      <c r="C86" s="501"/>
      <c r="D86" s="501"/>
      <c r="E86" s="501"/>
      <c r="F86" s="526"/>
      <c r="G86" s="501"/>
      <c r="H86" s="338" t="s">
        <v>13</v>
      </c>
      <c r="I86" s="339"/>
      <c r="J86" s="340"/>
      <c r="K86" s="346">
        <v>60</v>
      </c>
      <c r="L86" s="342">
        <v>60</v>
      </c>
      <c r="M86" s="342"/>
      <c r="N86" s="340"/>
      <c r="O86" s="344">
        <f t="shared" si="19"/>
        <v>60</v>
      </c>
      <c r="P86" s="342">
        <f t="shared" si="20"/>
        <v>60</v>
      </c>
      <c r="Q86" s="343">
        <f t="shared" si="20"/>
        <v>0</v>
      </c>
      <c r="R86" s="340">
        <f t="shared" si="21"/>
        <v>0</v>
      </c>
      <c r="S86" s="520"/>
      <c r="T86" s="314"/>
      <c r="U86" s="314"/>
      <c r="V86" s="314"/>
      <c r="W86" s="314"/>
    </row>
    <row r="87" spans="1:23">
      <c r="A87" s="513"/>
      <c r="B87" s="513"/>
      <c r="C87" s="501"/>
      <c r="D87" s="501"/>
      <c r="E87" s="501"/>
      <c r="F87" s="526"/>
      <c r="G87" s="501"/>
      <c r="H87" s="338" t="s">
        <v>22</v>
      </c>
      <c r="I87" s="339"/>
      <c r="J87" s="340"/>
      <c r="K87" s="346">
        <v>200</v>
      </c>
      <c r="L87" s="342"/>
      <c r="M87" s="342"/>
      <c r="N87" s="340">
        <v>15.7</v>
      </c>
      <c r="O87" s="344">
        <f t="shared" si="19"/>
        <v>200</v>
      </c>
      <c r="P87" s="342">
        <f t="shared" si="20"/>
        <v>0</v>
      </c>
      <c r="Q87" s="343">
        <f t="shared" si="20"/>
        <v>0</v>
      </c>
      <c r="R87" s="340">
        <f t="shared" si="21"/>
        <v>15.7</v>
      </c>
      <c r="S87" s="520"/>
      <c r="T87" s="314"/>
      <c r="U87" s="314"/>
      <c r="V87" s="314"/>
      <c r="W87" s="314"/>
    </row>
    <row r="88" spans="1:23">
      <c r="A88" s="513"/>
      <c r="B88" s="513"/>
      <c r="C88" s="501"/>
      <c r="D88" s="501"/>
      <c r="E88" s="501"/>
      <c r="F88" s="382" t="s">
        <v>124</v>
      </c>
      <c r="G88" s="348"/>
      <c r="H88" s="338" t="s">
        <v>23</v>
      </c>
      <c r="I88" s="349">
        <f t="shared" ref="I88:R88" si="24">SUM(I82:I87)</f>
        <v>0</v>
      </c>
      <c r="J88" s="350">
        <f t="shared" si="24"/>
        <v>0</v>
      </c>
      <c r="K88" s="349">
        <f t="shared" si="24"/>
        <v>260</v>
      </c>
      <c r="L88" s="351">
        <f t="shared" si="24"/>
        <v>60</v>
      </c>
      <c r="M88" s="351">
        <f t="shared" si="24"/>
        <v>0</v>
      </c>
      <c r="N88" s="350">
        <f t="shared" si="24"/>
        <v>15.7</v>
      </c>
      <c r="O88" s="349">
        <f t="shared" si="24"/>
        <v>260</v>
      </c>
      <c r="P88" s="351">
        <f t="shared" si="24"/>
        <v>60</v>
      </c>
      <c r="Q88" s="351">
        <f t="shared" si="24"/>
        <v>0</v>
      </c>
      <c r="R88" s="350">
        <f t="shared" si="24"/>
        <v>15.7</v>
      </c>
      <c r="S88" s="520"/>
      <c r="T88" s="314"/>
      <c r="U88" s="314"/>
      <c r="V88" s="314"/>
      <c r="W88" s="314"/>
    </row>
    <row r="89" spans="1:23">
      <c r="A89" s="513"/>
      <c r="B89" s="513"/>
      <c r="C89" s="501"/>
      <c r="D89" s="501"/>
      <c r="E89" s="530" t="s">
        <v>27</v>
      </c>
      <c r="F89" s="526" t="s">
        <v>109</v>
      </c>
      <c r="G89" s="518">
        <v>188714469</v>
      </c>
      <c r="H89" s="338" t="s">
        <v>18</v>
      </c>
      <c r="I89" s="339"/>
      <c r="J89" s="340"/>
      <c r="K89" s="346">
        <v>52</v>
      </c>
      <c r="L89" s="342"/>
      <c r="M89" s="342">
        <v>52</v>
      </c>
      <c r="N89" s="340"/>
      <c r="O89" s="344">
        <f t="shared" si="19"/>
        <v>52</v>
      </c>
      <c r="P89" s="342">
        <f t="shared" si="20"/>
        <v>0</v>
      </c>
      <c r="Q89" s="343">
        <f t="shared" si="20"/>
        <v>52</v>
      </c>
      <c r="R89" s="340">
        <f t="shared" si="21"/>
        <v>0</v>
      </c>
      <c r="S89" s="531" t="s">
        <v>139</v>
      </c>
      <c r="T89" s="314"/>
      <c r="U89" s="314"/>
      <c r="V89" s="314"/>
      <c r="W89" s="314"/>
    </row>
    <row r="90" spans="1:23" hidden="1">
      <c r="A90" s="513"/>
      <c r="B90" s="513"/>
      <c r="C90" s="501"/>
      <c r="D90" s="501"/>
      <c r="E90" s="501"/>
      <c r="F90" s="526"/>
      <c r="G90" s="501"/>
      <c r="H90" s="338" t="s">
        <v>19</v>
      </c>
      <c r="I90" s="345"/>
      <c r="J90" s="340"/>
      <c r="K90" s="346"/>
      <c r="L90" s="342"/>
      <c r="M90" s="342"/>
      <c r="N90" s="340"/>
      <c r="O90" s="344">
        <f t="shared" si="19"/>
        <v>0</v>
      </c>
      <c r="P90" s="342">
        <f t="shared" si="20"/>
        <v>0</v>
      </c>
      <c r="Q90" s="343">
        <f t="shared" si="20"/>
        <v>0</v>
      </c>
      <c r="R90" s="340">
        <f t="shared" si="21"/>
        <v>0</v>
      </c>
      <c r="S90" s="531"/>
      <c r="T90" s="314"/>
      <c r="U90" s="314"/>
      <c r="V90" s="314"/>
      <c r="W90" s="314"/>
    </row>
    <row r="91" spans="1:23" hidden="1">
      <c r="A91" s="513"/>
      <c r="B91" s="513"/>
      <c r="C91" s="501"/>
      <c r="D91" s="501"/>
      <c r="E91" s="501"/>
      <c r="F91" s="526"/>
      <c r="G91" s="501"/>
      <c r="H91" s="338" t="s">
        <v>20</v>
      </c>
      <c r="I91" s="345"/>
      <c r="J91" s="340"/>
      <c r="K91" s="346"/>
      <c r="L91" s="342"/>
      <c r="M91" s="342"/>
      <c r="N91" s="340"/>
      <c r="O91" s="344">
        <f t="shared" si="19"/>
        <v>0</v>
      </c>
      <c r="P91" s="342">
        <f t="shared" si="20"/>
        <v>0</v>
      </c>
      <c r="Q91" s="343">
        <f t="shared" si="20"/>
        <v>0</v>
      </c>
      <c r="R91" s="340">
        <f t="shared" si="21"/>
        <v>0</v>
      </c>
      <c r="S91" s="531"/>
      <c r="T91" s="314"/>
      <c r="U91" s="314"/>
      <c r="V91" s="314"/>
      <c r="W91" s="314"/>
    </row>
    <row r="92" spans="1:23" hidden="1">
      <c r="A92" s="513"/>
      <c r="B92" s="513"/>
      <c r="C92" s="501"/>
      <c r="D92" s="501"/>
      <c r="E92" s="501"/>
      <c r="F92" s="526"/>
      <c r="G92" s="501"/>
      <c r="H92" s="338" t="s">
        <v>21</v>
      </c>
      <c r="I92" s="345"/>
      <c r="J92" s="340"/>
      <c r="K92" s="346"/>
      <c r="L92" s="342"/>
      <c r="M92" s="342"/>
      <c r="N92" s="340"/>
      <c r="O92" s="344">
        <f t="shared" si="19"/>
        <v>0</v>
      </c>
      <c r="P92" s="342">
        <f t="shared" si="20"/>
        <v>0</v>
      </c>
      <c r="Q92" s="343">
        <f t="shared" si="20"/>
        <v>0</v>
      </c>
      <c r="R92" s="340">
        <f t="shared" si="21"/>
        <v>0</v>
      </c>
      <c r="S92" s="531"/>
      <c r="T92" s="314"/>
      <c r="U92" s="314"/>
      <c r="V92" s="314"/>
      <c r="W92" s="314"/>
    </row>
    <row r="93" spans="1:23" hidden="1">
      <c r="A93" s="513"/>
      <c r="B93" s="513"/>
      <c r="C93" s="501"/>
      <c r="D93" s="501"/>
      <c r="E93" s="501"/>
      <c r="F93" s="526"/>
      <c r="G93" s="501"/>
      <c r="H93" s="338" t="s">
        <v>13</v>
      </c>
      <c r="I93" s="345"/>
      <c r="J93" s="340"/>
      <c r="K93" s="346"/>
      <c r="L93" s="342"/>
      <c r="M93" s="342"/>
      <c r="N93" s="340"/>
      <c r="O93" s="344">
        <f t="shared" si="19"/>
        <v>0</v>
      </c>
      <c r="P93" s="342">
        <f t="shared" si="20"/>
        <v>0</v>
      </c>
      <c r="Q93" s="343">
        <f t="shared" si="20"/>
        <v>0</v>
      </c>
      <c r="R93" s="340">
        <f t="shared" si="21"/>
        <v>0</v>
      </c>
      <c r="S93" s="531"/>
      <c r="T93" s="314"/>
      <c r="U93" s="314"/>
      <c r="V93" s="314"/>
      <c r="W93" s="314"/>
    </row>
    <row r="94" spans="1:23" hidden="1">
      <c r="A94" s="513"/>
      <c r="B94" s="513"/>
      <c r="C94" s="501"/>
      <c r="D94" s="501"/>
      <c r="E94" s="501"/>
      <c r="F94" s="526"/>
      <c r="G94" s="501"/>
      <c r="H94" s="338" t="s">
        <v>22</v>
      </c>
      <c r="I94" s="345"/>
      <c r="J94" s="340"/>
      <c r="K94" s="346"/>
      <c r="L94" s="342"/>
      <c r="M94" s="342"/>
      <c r="N94" s="340"/>
      <c r="O94" s="344">
        <f t="shared" si="19"/>
        <v>0</v>
      </c>
      <c r="P94" s="342">
        <f t="shared" si="20"/>
        <v>0</v>
      </c>
      <c r="Q94" s="343">
        <f t="shared" si="20"/>
        <v>0</v>
      </c>
      <c r="R94" s="340">
        <f t="shared" si="21"/>
        <v>0</v>
      </c>
      <c r="S94" s="531"/>
      <c r="T94" s="314"/>
      <c r="U94" s="314"/>
      <c r="V94" s="314"/>
      <c r="W94" s="314"/>
    </row>
    <row r="95" spans="1:23">
      <c r="A95" s="513"/>
      <c r="B95" s="513"/>
      <c r="C95" s="501"/>
      <c r="D95" s="501"/>
      <c r="E95" s="501"/>
      <c r="F95" s="382" t="s">
        <v>125</v>
      </c>
      <c r="G95" s="348"/>
      <c r="H95" s="338" t="s">
        <v>23</v>
      </c>
      <c r="I95" s="349">
        <f t="shared" ref="I95:R95" si="25">SUM(I89:I94)</f>
        <v>0</v>
      </c>
      <c r="J95" s="350">
        <f t="shared" si="25"/>
        <v>0</v>
      </c>
      <c r="K95" s="349">
        <f t="shared" si="25"/>
        <v>52</v>
      </c>
      <c r="L95" s="351">
        <f t="shared" si="25"/>
        <v>0</v>
      </c>
      <c r="M95" s="351">
        <f t="shared" si="25"/>
        <v>52</v>
      </c>
      <c r="N95" s="350">
        <f t="shared" si="25"/>
        <v>0</v>
      </c>
      <c r="O95" s="349">
        <f t="shared" si="25"/>
        <v>52</v>
      </c>
      <c r="P95" s="351">
        <f t="shared" si="25"/>
        <v>0</v>
      </c>
      <c r="Q95" s="351">
        <f t="shared" si="25"/>
        <v>52</v>
      </c>
      <c r="R95" s="350">
        <f t="shared" si="25"/>
        <v>0</v>
      </c>
      <c r="S95" s="531"/>
      <c r="T95" s="314"/>
      <c r="U95" s="314"/>
      <c r="V95" s="314"/>
      <c r="W95" s="314"/>
    </row>
    <row r="96" spans="1:23" hidden="1">
      <c r="A96" s="513"/>
      <c r="B96" s="513"/>
      <c r="C96" s="501"/>
      <c r="D96" s="501"/>
      <c r="E96" s="515" t="s">
        <v>55</v>
      </c>
      <c r="F96" s="526" t="s">
        <v>110</v>
      </c>
      <c r="G96" s="518">
        <v>188714469</v>
      </c>
      <c r="H96" s="338" t="s">
        <v>18</v>
      </c>
      <c r="I96" s="345"/>
      <c r="J96" s="340"/>
      <c r="K96" s="346"/>
      <c r="L96" s="342"/>
      <c r="M96" s="342"/>
      <c r="N96" s="340"/>
      <c r="O96" s="344">
        <f t="shared" si="19"/>
        <v>0</v>
      </c>
      <c r="P96" s="342">
        <f t="shared" si="20"/>
        <v>0</v>
      </c>
      <c r="Q96" s="343">
        <f t="shared" si="20"/>
        <v>0</v>
      </c>
      <c r="R96" s="340">
        <f t="shared" si="21"/>
        <v>0</v>
      </c>
      <c r="S96" s="520" t="s">
        <v>61</v>
      </c>
      <c r="T96" s="314"/>
      <c r="U96" s="314"/>
      <c r="V96" s="314"/>
      <c r="W96" s="314"/>
    </row>
    <row r="97" spans="1:23" hidden="1">
      <c r="A97" s="513"/>
      <c r="B97" s="513"/>
      <c r="C97" s="501"/>
      <c r="D97" s="501"/>
      <c r="E97" s="501"/>
      <c r="F97" s="526"/>
      <c r="G97" s="501"/>
      <c r="H97" s="338" t="s">
        <v>19</v>
      </c>
      <c r="I97" s="345"/>
      <c r="J97" s="340"/>
      <c r="K97" s="346"/>
      <c r="L97" s="342"/>
      <c r="M97" s="342"/>
      <c r="N97" s="340"/>
      <c r="O97" s="344">
        <f t="shared" si="19"/>
        <v>0</v>
      </c>
      <c r="P97" s="342">
        <f t="shared" si="20"/>
        <v>0</v>
      </c>
      <c r="Q97" s="343">
        <f t="shared" si="20"/>
        <v>0</v>
      </c>
      <c r="R97" s="340">
        <f t="shared" si="21"/>
        <v>0</v>
      </c>
      <c r="S97" s="520"/>
      <c r="T97" s="314"/>
      <c r="U97" s="314"/>
      <c r="V97" s="314"/>
      <c r="W97" s="314"/>
    </row>
    <row r="98" spans="1:23" hidden="1">
      <c r="A98" s="513"/>
      <c r="B98" s="513"/>
      <c r="C98" s="501"/>
      <c r="D98" s="501"/>
      <c r="E98" s="501"/>
      <c r="F98" s="526"/>
      <c r="G98" s="501"/>
      <c r="H98" s="338" t="s">
        <v>20</v>
      </c>
      <c r="I98" s="345"/>
      <c r="J98" s="340"/>
      <c r="K98" s="346"/>
      <c r="L98" s="342"/>
      <c r="M98" s="342"/>
      <c r="N98" s="340"/>
      <c r="O98" s="344">
        <f t="shared" si="19"/>
        <v>0</v>
      </c>
      <c r="P98" s="342">
        <f t="shared" si="20"/>
        <v>0</v>
      </c>
      <c r="Q98" s="343">
        <f t="shared" si="20"/>
        <v>0</v>
      </c>
      <c r="R98" s="340">
        <f t="shared" si="21"/>
        <v>0</v>
      </c>
      <c r="S98" s="520"/>
      <c r="T98" s="314"/>
      <c r="U98" s="314"/>
      <c r="V98" s="314"/>
      <c r="W98" s="314"/>
    </row>
    <row r="99" spans="1:23" hidden="1">
      <c r="A99" s="513"/>
      <c r="B99" s="513"/>
      <c r="C99" s="501"/>
      <c r="D99" s="501"/>
      <c r="E99" s="501"/>
      <c r="F99" s="526"/>
      <c r="G99" s="501"/>
      <c r="H99" s="338" t="s">
        <v>21</v>
      </c>
      <c r="I99" s="345"/>
      <c r="J99" s="340"/>
      <c r="K99" s="346"/>
      <c r="L99" s="342"/>
      <c r="M99" s="342"/>
      <c r="N99" s="340"/>
      <c r="O99" s="344">
        <f t="shared" si="19"/>
        <v>0</v>
      </c>
      <c r="P99" s="342">
        <f t="shared" si="20"/>
        <v>0</v>
      </c>
      <c r="Q99" s="343">
        <f t="shared" si="20"/>
        <v>0</v>
      </c>
      <c r="R99" s="340">
        <f t="shared" si="21"/>
        <v>0</v>
      </c>
      <c r="S99" s="520"/>
      <c r="T99" s="314"/>
      <c r="U99" s="314"/>
      <c r="V99" s="314"/>
      <c r="W99" s="314"/>
    </row>
    <row r="100" spans="1:23">
      <c r="A100" s="513"/>
      <c r="B100" s="513"/>
      <c r="C100" s="501"/>
      <c r="D100" s="501"/>
      <c r="E100" s="501"/>
      <c r="F100" s="526"/>
      <c r="G100" s="501"/>
      <c r="H100" s="338" t="s">
        <v>13</v>
      </c>
      <c r="I100" s="339"/>
      <c r="J100" s="340"/>
      <c r="K100" s="346">
        <v>2</v>
      </c>
      <c r="L100" s="342">
        <v>2</v>
      </c>
      <c r="M100" s="342"/>
      <c r="N100" s="340"/>
      <c r="O100" s="344">
        <f t="shared" si="19"/>
        <v>2</v>
      </c>
      <c r="P100" s="342">
        <f t="shared" si="20"/>
        <v>2</v>
      </c>
      <c r="Q100" s="343">
        <f t="shared" si="20"/>
        <v>0</v>
      </c>
      <c r="R100" s="340">
        <f t="shared" si="21"/>
        <v>0</v>
      </c>
      <c r="S100" s="520"/>
      <c r="T100" s="314"/>
      <c r="U100" s="314"/>
      <c r="V100" s="314"/>
      <c r="W100" s="314"/>
    </row>
    <row r="101" spans="1:23" hidden="1">
      <c r="A101" s="513"/>
      <c r="B101" s="513"/>
      <c r="C101" s="501"/>
      <c r="D101" s="501"/>
      <c r="E101" s="501"/>
      <c r="F101" s="526"/>
      <c r="G101" s="501"/>
      <c r="H101" s="338" t="s">
        <v>22</v>
      </c>
      <c r="I101" s="345"/>
      <c r="J101" s="340"/>
      <c r="K101" s="346"/>
      <c r="L101" s="342"/>
      <c r="M101" s="342"/>
      <c r="N101" s="340"/>
      <c r="O101" s="344">
        <f t="shared" si="19"/>
        <v>0</v>
      </c>
      <c r="P101" s="342">
        <f t="shared" si="20"/>
        <v>0</v>
      </c>
      <c r="Q101" s="343">
        <f t="shared" si="20"/>
        <v>0</v>
      </c>
      <c r="R101" s="340">
        <f t="shared" si="21"/>
        <v>0</v>
      </c>
      <c r="S101" s="520"/>
      <c r="T101" s="314"/>
      <c r="U101" s="314"/>
      <c r="V101" s="314"/>
      <c r="W101" s="314"/>
    </row>
    <row r="102" spans="1:23">
      <c r="A102" s="513"/>
      <c r="B102" s="513"/>
      <c r="C102" s="501"/>
      <c r="D102" s="501"/>
      <c r="E102" s="501"/>
      <c r="F102" s="383"/>
      <c r="G102" s="348"/>
      <c r="H102" s="338" t="s">
        <v>23</v>
      </c>
      <c r="I102" s="349">
        <f t="shared" ref="I102:R102" si="26">SUM(I96:I101)</f>
        <v>0</v>
      </c>
      <c r="J102" s="350">
        <f t="shared" si="26"/>
        <v>0</v>
      </c>
      <c r="K102" s="349">
        <f t="shared" si="26"/>
        <v>2</v>
      </c>
      <c r="L102" s="351">
        <f t="shared" si="26"/>
        <v>2</v>
      </c>
      <c r="M102" s="351">
        <f t="shared" si="26"/>
        <v>0</v>
      </c>
      <c r="N102" s="350">
        <f t="shared" si="26"/>
        <v>0</v>
      </c>
      <c r="O102" s="349">
        <f t="shared" si="26"/>
        <v>2</v>
      </c>
      <c r="P102" s="351">
        <f t="shared" si="26"/>
        <v>2</v>
      </c>
      <c r="Q102" s="351">
        <f t="shared" si="26"/>
        <v>0</v>
      </c>
      <c r="R102" s="350">
        <f t="shared" si="26"/>
        <v>0</v>
      </c>
      <c r="S102" s="520"/>
      <c r="T102" s="314"/>
      <c r="U102" s="314"/>
      <c r="V102" s="314"/>
      <c r="W102" s="314"/>
    </row>
    <row r="103" spans="1:23" ht="44.25" customHeight="1">
      <c r="A103" s="513"/>
      <c r="B103" s="513"/>
      <c r="C103" s="501"/>
      <c r="D103" s="501"/>
      <c r="E103" s="515" t="s">
        <v>31</v>
      </c>
      <c r="F103" s="526" t="s">
        <v>114</v>
      </c>
      <c r="G103" s="518">
        <v>188714469</v>
      </c>
      <c r="H103" s="338" t="s">
        <v>18</v>
      </c>
      <c r="I103" s="339"/>
      <c r="J103" s="340"/>
      <c r="K103" s="346">
        <v>100</v>
      </c>
      <c r="L103" s="342"/>
      <c r="M103" s="342">
        <v>100</v>
      </c>
      <c r="N103" s="340"/>
      <c r="O103" s="344">
        <f t="shared" si="19"/>
        <v>100</v>
      </c>
      <c r="P103" s="342">
        <f t="shared" si="20"/>
        <v>0</v>
      </c>
      <c r="Q103" s="343">
        <f t="shared" si="20"/>
        <v>100</v>
      </c>
      <c r="R103" s="340">
        <f t="shared" si="21"/>
        <v>0</v>
      </c>
      <c r="S103" s="520" t="s">
        <v>140</v>
      </c>
      <c r="T103" s="314"/>
      <c r="U103" s="314"/>
      <c r="V103" s="314"/>
      <c r="W103" s="314"/>
    </row>
    <row r="104" spans="1:23" ht="15" hidden="1" customHeight="1">
      <c r="A104" s="513"/>
      <c r="B104" s="513"/>
      <c r="C104" s="501"/>
      <c r="D104" s="501"/>
      <c r="E104" s="501"/>
      <c r="F104" s="526"/>
      <c r="G104" s="501"/>
      <c r="H104" s="338" t="s">
        <v>19</v>
      </c>
      <c r="I104" s="345"/>
      <c r="J104" s="340"/>
      <c r="K104" s="346"/>
      <c r="L104" s="342"/>
      <c r="M104" s="342"/>
      <c r="N104" s="340"/>
      <c r="O104" s="344">
        <f t="shared" si="19"/>
        <v>0</v>
      </c>
      <c r="P104" s="342">
        <f t="shared" si="20"/>
        <v>0</v>
      </c>
      <c r="Q104" s="343">
        <f t="shared" si="20"/>
        <v>0</v>
      </c>
      <c r="R104" s="340">
        <f t="shared" si="21"/>
        <v>0</v>
      </c>
      <c r="S104" s="520"/>
      <c r="T104" s="314"/>
      <c r="U104" s="314"/>
      <c r="V104" s="314"/>
      <c r="W104" s="314"/>
    </row>
    <row r="105" spans="1:23" hidden="1">
      <c r="A105" s="513"/>
      <c r="B105" s="513"/>
      <c r="C105" s="501"/>
      <c r="D105" s="501"/>
      <c r="E105" s="501"/>
      <c r="F105" s="526"/>
      <c r="G105" s="501"/>
      <c r="H105" s="338" t="s">
        <v>20</v>
      </c>
      <c r="I105" s="345"/>
      <c r="J105" s="340"/>
      <c r="K105" s="346"/>
      <c r="L105" s="342"/>
      <c r="M105" s="342"/>
      <c r="N105" s="340"/>
      <c r="O105" s="344">
        <f t="shared" si="19"/>
        <v>0</v>
      </c>
      <c r="P105" s="342">
        <f t="shared" si="20"/>
        <v>0</v>
      </c>
      <c r="Q105" s="343">
        <f t="shared" si="20"/>
        <v>0</v>
      </c>
      <c r="R105" s="340">
        <f t="shared" si="21"/>
        <v>0</v>
      </c>
      <c r="S105" s="520"/>
      <c r="T105" s="314"/>
      <c r="U105" s="314"/>
      <c r="V105" s="314"/>
      <c r="W105" s="314"/>
    </row>
    <row r="106" spans="1:23" hidden="1">
      <c r="A106" s="513"/>
      <c r="B106" s="513"/>
      <c r="C106" s="501"/>
      <c r="D106" s="501"/>
      <c r="E106" s="501"/>
      <c r="F106" s="526"/>
      <c r="G106" s="501"/>
      <c r="H106" s="338" t="s">
        <v>21</v>
      </c>
      <c r="I106" s="345"/>
      <c r="J106" s="340"/>
      <c r="K106" s="346"/>
      <c r="L106" s="342"/>
      <c r="M106" s="342"/>
      <c r="N106" s="340"/>
      <c r="O106" s="344">
        <f t="shared" si="19"/>
        <v>0</v>
      </c>
      <c r="P106" s="342">
        <f t="shared" si="20"/>
        <v>0</v>
      </c>
      <c r="Q106" s="343">
        <f t="shared" si="20"/>
        <v>0</v>
      </c>
      <c r="R106" s="340">
        <f t="shared" si="21"/>
        <v>0</v>
      </c>
      <c r="S106" s="520"/>
      <c r="T106" s="314"/>
      <c r="U106" s="314"/>
      <c r="V106" s="314"/>
      <c r="W106" s="314"/>
    </row>
    <row r="107" spans="1:23" hidden="1">
      <c r="A107" s="513"/>
      <c r="B107" s="513"/>
      <c r="C107" s="501"/>
      <c r="D107" s="501"/>
      <c r="E107" s="501"/>
      <c r="F107" s="526"/>
      <c r="G107" s="501"/>
      <c r="H107" s="338" t="s">
        <v>13</v>
      </c>
      <c r="I107" s="345"/>
      <c r="J107" s="340"/>
      <c r="K107" s="346"/>
      <c r="L107" s="342"/>
      <c r="M107" s="342"/>
      <c r="N107" s="340"/>
      <c r="O107" s="344">
        <f t="shared" si="19"/>
        <v>0</v>
      </c>
      <c r="P107" s="342">
        <f t="shared" si="20"/>
        <v>0</v>
      </c>
      <c r="Q107" s="343">
        <f t="shared" si="20"/>
        <v>0</v>
      </c>
      <c r="R107" s="340">
        <f t="shared" si="21"/>
        <v>0</v>
      </c>
      <c r="S107" s="520"/>
      <c r="T107" s="314"/>
      <c r="U107" s="314"/>
      <c r="V107" s="314"/>
      <c r="W107" s="314"/>
    </row>
    <row r="108" spans="1:23" ht="30.75" hidden="1" customHeight="1">
      <c r="A108" s="513"/>
      <c r="B108" s="513"/>
      <c r="C108" s="501"/>
      <c r="D108" s="501"/>
      <c r="E108" s="501"/>
      <c r="F108" s="526"/>
      <c r="G108" s="501"/>
      <c r="H108" s="338" t="s">
        <v>22</v>
      </c>
      <c r="I108" s="345"/>
      <c r="J108" s="340"/>
      <c r="K108" s="346"/>
      <c r="L108" s="342"/>
      <c r="M108" s="342"/>
      <c r="N108" s="340"/>
      <c r="O108" s="344">
        <f t="shared" si="19"/>
        <v>0</v>
      </c>
      <c r="P108" s="342">
        <f t="shared" si="20"/>
        <v>0</v>
      </c>
      <c r="Q108" s="343">
        <f t="shared" si="20"/>
        <v>0</v>
      </c>
      <c r="R108" s="340">
        <f t="shared" si="21"/>
        <v>0</v>
      </c>
      <c r="S108" s="520"/>
      <c r="T108" s="314"/>
      <c r="U108" s="314"/>
      <c r="V108" s="314"/>
      <c r="W108" s="314"/>
    </row>
    <row r="109" spans="1:23">
      <c r="A109" s="513"/>
      <c r="B109" s="513"/>
      <c r="C109" s="501"/>
      <c r="D109" s="501"/>
      <c r="E109" s="501"/>
      <c r="F109" s="383"/>
      <c r="G109" s="348"/>
      <c r="H109" s="338" t="s">
        <v>23</v>
      </c>
      <c r="I109" s="349">
        <f t="shared" ref="I109:R109" si="27">SUM(I103:I108)</f>
        <v>0</v>
      </c>
      <c r="J109" s="350">
        <f t="shared" si="27"/>
        <v>0</v>
      </c>
      <c r="K109" s="349">
        <f t="shared" si="27"/>
        <v>100</v>
      </c>
      <c r="L109" s="351">
        <f t="shared" si="27"/>
        <v>0</v>
      </c>
      <c r="M109" s="351">
        <f t="shared" si="27"/>
        <v>100</v>
      </c>
      <c r="N109" s="350">
        <f t="shared" si="27"/>
        <v>0</v>
      </c>
      <c r="O109" s="349">
        <f t="shared" si="27"/>
        <v>100</v>
      </c>
      <c r="P109" s="351">
        <f t="shared" si="27"/>
        <v>0</v>
      </c>
      <c r="Q109" s="351">
        <f t="shared" si="27"/>
        <v>100</v>
      </c>
      <c r="R109" s="350">
        <f t="shared" si="27"/>
        <v>0</v>
      </c>
      <c r="S109" s="520"/>
      <c r="T109" s="314"/>
      <c r="U109" s="314"/>
      <c r="V109" s="314"/>
      <c r="W109" s="314"/>
    </row>
    <row r="110" spans="1:23" ht="13.5" customHeight="1">
      <c r="A110" s="513"/>
      <c r="B110" s="513"/>
      <c r="C110" s="501"/>
      <c r="D110" s="501"/>
      <c r="E110" s="515" t="s">
        <v>56</v>
      </c>
      <c r="F110" s="526" t="s">
        <v>215</v>
      </c>
      <c r="G110" s="518">
        <v>188714469</v>
      </c>
      <c r="H110" s="338" t="s">
        <v>18</v>
      </c>
      <c r="I110" s="339"/>
      <c r="J110" s="340"/>
      <c r="K110" s="344">
        <v>100</v>
      </c>
      <c r="L110" s="342"/>
      <c r="M110" s="342">
        <v>100</v>
      </c>
      <c r="N110" s="340"/>
      <c r="O110" s="344">
        <f t="shared" si="19"/>
        <v>100</v>
      </c>
      <c r="P110" s="342">
        <f t="shared" si="20"/>
        <v>0</v>
      </c>
      <c r="Q110" s="343">
        <f t="shared" si="20"/>
        <v>100</v>
      </c>
      <c r="R110" s="340">
        <f t="shared" si="21"/>
        <v>0</v>
      </c>
      <c r="S110" s="520" t="s">
        <v>140</v>
      </c>
      <c r="T110" s="314"/>
      <c r="U110" s="314"/>
      <c r="V110" s="314"/>
      <c r="W110" s="314"/>
    </row>
    <row r="111" spans="1:23" hidden="1">
      <c r="A111" s="513"/>
      <c r="B111" s="513"/>
      <c r="C111" s="501"/>
      <c r="D111" s="501"/>
      <c r="E111" s="501"/>
      <c r="F111" s="526"/>
      <c r="G111" s="501"/>
      <c r="H111" s="338" t="s">
        <v>19</v>
      </c>
      <c r="I111" s="345"/>
      <c r="J111" s="340"/>
      <c r="K111" s="346"/>
      <c r="L111" s="342"/>
      <c r="M111" s="342"/>
      <c r="N111" s="340"/>
      <c r="O111" s="344">
        <f t="shared" si="19"/>
        <v>0</v>
      </c>
      <c r="P111" s="342">
        <f t="shared" si="20"/>
        <v>0</v>
      </c>
      <c r="Q111" s="343">
        <f t="shared" si="20"/>
        <v>0</v>
      </c>
      <c r="R111" s="340">
        <f t="shared" si="21"/>
        <v>0</v>
      </c>
      <c r="S111" s="520"/>
      <c r="T111" s="314"/>
      <c r="U111" s="314"/>
      <c r="V111" s="314"/>
      <c r="W111" s="314"/>
    </row>
    <row r="112" spans="1:23" hidden="1">
      <c r="A112" s="513"/>
      <c r="B112" s="513"/>
      <c r="C112" s="501"/>
      <c r="D112" s="501"/>
      <c r="E112" s="501"/>
      <c r="F112" s="526"/>
      <c r="G112" s="501"/>
      <c r="H112" s="338" t="s">
        <v>20</v>
      </c>
      <c r="I112" s="345"/>
      <c r="J112" s="340"/>
      <c r="K112" s="346"/>
      <c r="L112" s="342"/>
      <c r="M112" s="342"/>
      <c r="N112" s="340"/>
      <c r="O112" s="344">
        <f t="shared" si="19"/>
        <v>0</v>
      </c>
      <c r="P112" s="342">
        <f t="shared" si="20"/>
        <v>0</v>
      </c>
      <c r="Q112" s="343">
        <f t="shared" si="20"/>
        <v>0</v>
      </c>
      <c r="R112" s="340">
        <f t="shared" si="21"/>
        <v>0</v>
      </c>
      <c r="S112" s="520"/>
      <c r="T112" s="314"/>
      <c r="U112" s="314"/>
      <c r="V112" s="314"/>
      <c r="W112" s="314"/>
    </row>
    <row r="113" spans="1:23" hidden="1">
      <c r="A113" s="513"/>
      <c r="B113" s="513"/>
      <c r="C113" s="501"/>
      <c r="D113" s="501"/>
      <c r="E113" s="501"/>
      <c r="F113" s="526"/>
      <c r="G113" s="501"/>
      <c r="H113" s="338" t="s">
        <v>21</v>
      </c>
      <c r="I113" s="345"/>
      <c r="J113" s="340"/>
      <c r="K113" s="346"/>
      <c r="L113" s="342"/>
      <c r="M113" s="342"/>
      <c r="N113" s="340"/>
      <c r="O113" s="344">
        <f t="shared" si="19"/>
        <v>0</v>
      </c>
      <c r="P113" s="342">
        <f t="shared" si="20"/>
        <v>0</v>
      </c>
      <c r="Q113" s="343">
        <f t="shared" si="20"/>
        <v>0</v>
      </c>
      <c r="R113" s="340">
        <f t="shared" si="21"/>
        <v>0</v>
      </c>
      <c r="S113" s="520"/>
      <c r="T113" s="314"/>
      <c r="U113" s="314"/>
      <c r="V113" s="314"/>
      <c r="W113" s="314"/>
    </row>
    <row r="114" spans="1:23" hidden="1">
      <c r="A114" s="513"/>
      <c r="B114" s="513"/>
      <c r="C114" s="501"/>
      <c r="D114" s="501"/>
      <c r="E114" s="501"/>
      <c r="F114" s="526"/>
      <c r="G114" s="501"/>
      <c r="H114" s="338" t="s">
        <v>13</v>
      </c>
      <c r="I114" s="345"/>
      <c r="J114" s="340"/>
      <c r="K114" s="346"/>
      <c r="L114" s="342"/>
      <c r="M114" s="342"/>
      <c r="N114" s="340"/>
      <c r="O114" s="344">
        <f t="shared" si="19"/>
        <v>0</v>
      </c>
      <c r="P114" s="342">
        <f t="shared" si="20"/>
        <v>0</v>
      </c>
      <c r="Q114" s="343">
        <f t="shared" si="20"/>
        <v>0</v>
      </c>
      <c r="R114" s="340">
        <f t="shared" si="21"/>
        <v>0</v>
      </c>
      <c r="S114" s="520"/>
      <c r="T114" s="314"/>
      <c r="U114" s="314"/>
      <c r="V114" s="314"/>
      <c r="W114" s="314"/>
    </row>
    <row r="115" spans="1:23" hidden="1">
      <c r="A115" s="513"/>
      <c r="B115" s="513"/>
      <c r="C115" s="501"/>
      <c r="D115" s="501"/>
      <c r="E115" s="501"/>
      <c r="F115" s="526"/>
      <c r="G115" s="501"/>
      <c r="H115" s="338" t="s">
        <v>22</v>
      </c>
      <c r="I115" s="345"/>
      <c r="J115" s="340"/>
      <c r="K115" s="346"/>
      <c r="L115" s="342"/>
      <c r="M115" s="342"/>
      <c r="N115" s="340"/>
      <c r="O115" s="344">
        <f t="shared" si="19"/>
        <v>0</v>
      </c>
      <c r="P115" s="342">
        <f t="shared" si="20"/>
        <v>0</v>
      </c>
      <c r="Q115" s="343">
        <f t="shared" si="20"/>
        <v>0</v>
      </c>
      <c r="R115" s="340">
        <f t="shared" si="21"/>
        <v>0</v>
      </c>
      <c r="S115" s="520"/>
      <c r="T115" s="314"/>
      <c r="U115" s="314"/>
      <c r="V115" s="314"/>
      <c r="W115" s="314"/>
    </row>
    <row r="116" spans="1:23">
      <c r="A116" s="513"/>
      <c r="B116" s="513"/>
      <c r="C116" s="501"/>
      <c r="D116" s="501"/>
      <c r="E116" s="501"/>
      <c r="F116" s="381"/>
      <c r="G116" s="348"/>
      <c r="H116" s="338" t="s">
        <v>23</v>
      </c>
      <c r="I116" s="349">
        <f t="shared" ref="I116:R116" si="28">SUM(I110:I115)</f>
        <v>0</v>
      </c>
      <c r="J116" s="350">
        <f t="shared" si="28"/>
        <v>0</v>
      </c>
      <c r="K116" s="349">
        <f t="shared" si="28"/>
        <v>100</v>
      </c>
      <c r="L116" s="351">
        <f t="shared" si="28"/>
        <v>0</v>
      </c>
      <c r="M116" s="351">
        <f t="shared" si="28"/>
        <v>100</v>
      </c>
      <c r="N116" s="350">
        <f t="shared" si="28"/>
        <v>0</v>
      </c>
      <c r="O116" s="349">
        <f t="shared" si="28"/>
        <v>100</v>
      </c>
      <c r="P116" s="351">
        <f t="shared" si="28"/>
        <v>0</v>
      </c>
      <c r="Q116" s="351">
        <f t="shared" si="28"/>
        <v>100</v>
      </c>
      <c r="R116" s="350">
        <f t="shared" si="28"/>
        <v>0</v>
      </c>
      <c r="S116" s="520"/>
      <c r="T116" s="314"/>
      <c r="U116" s="314"/>
      <c r="V116" s="314"/>
      <c r="W116" s="314"/>
    </row>
    <row r="117" spans="1:23" ht="30.75" customHeight="1">
      <c r="A117" s="513"/>
      <c r="B117" s="513"/>
      <c r="C117" s="501"/>
      <c r="D117" s="501"/>
      <c r="E117" s="532" t="s">
        <v>57</v>
      </c>
      <c r="F117" s="535" t="s">
        <v>150</v>
      </c>
      <c r="G117" s="538">
        <v>188714469</v>
      </c>
      <c r="H117" s="338" t="s">
        <v>18</v>
      </c>
      <c r="I117" s="339"/>
      <c r="J117" s="340"/>
      <c r="K117" s="344">
        <v>34</v>
      </c>
      <c r="L117" s="342"/>
      <c r="M117" s="342">
        <v>34</v>
      </c>
      <c r="N117" s="340"/>
      <c r="O117" s="344">
        <f t="shared" si="19"/>
        <v>34</v>
      </c>
      <c r="P117" s="342">
        <f t="shared" si="20"/>
        <v>0</v>
      </c>
      <c r="Q117" s="343">
        <f t="shared" si="20"/>
        <v>34</v>
      </c>
      <c r="R117" s="340">
        <f t="shared" si="21"/>
        <v>0</v>
      </c>
      <c r="S117" s="541" t="s">
        <v>140</v>
      </c>
      <c r="T117" s="314"/>
      <c r="U117" s="314"/>
      <c r="V117" s="314"/>
      <c r="W117" s="314"/>
    </row>
    <row r="118" spans="1:23" hidden="1">
      <c r="A118" s="513"/>
      <c r="B118" s="513"/>
      <c r="C118" s="501"/>
      <c r="D118" s="501"/>
      <c r="E118" s="533"/>
      <c r="F118" s="536"/>
      <c r="G118" s="539"/>
      <c r="H118" s="338" t="s">
        <v>19</v>
      </c>
      <c r="I118" s="345"/>
      <c r="J118" s="340"/>
      <c r="K118" s="346"/>
      <c r="L118" s="342"/>
      <c r="M118" s="342"/>
      <c r="N118" s="340"/>
      <c r="O118" s="344">
        <f t="shared" si="19"/>
        <v>0</v>
      </c>
      <c r="P118" s="342">
        <f t="shared" si="20"/>
        <v>0</v>
      </c>
      <c r="Q118" s="343">
        <f t="shared" si="20"/>
        <v>0</v>
      </c>
      <c r="R118" s="340">
        <f t="shared" si="21"/>
        <v>0</v>
      </c>
      <c r="S118" s="542"/>
      <c r="T118" s="314"/>
      <c r="U118" s="314"/>
      <c r="V118" s="314"/>
      <c r="W118" s="314"/>
    </row>
    <row r="119" spans="1:23" hidden="1">
      <c r="A119" s="513"/>
      <c r="B119" s="513"/>
      <c r="C119" s="501"/>
      <c r="D119" s="501"/>
      <c r="E119" s="533"/>
      <c r="F119" s="536"/>
      <c r="G119" s="539"/>
      <c r="H119" s="338" t="s">
        <v>20</v>
      </c>
      <c r="I119" s="345"/>
      <c r="J119" s="340"/>
      <c r="K119" s="346"/>
      <c r="L119" s="342"/>
      <c r="M119" s="342"/>
      <c r="N119" s="340"/>
      <c r="O119" s="344">
        <f t="shared" si="19"/>
        <v>0</v>
      </c>
      <c r="P119" s="342">
        <f t="shared" si="20"/>
        <v>0</v>
      </c>
      <c r="Q119" s="343">
        <f t="shared" si="20"/>
        <v>0</v>
      </c>
      <c r="R119" s="340">
        <f t="shared" si="21"/>
        <v>0</v>
      </c>
      <c r="S119" s="542"/>
      <c r="T119" s="314"/>
      <c r="U119" s="314"/>
      <c r="V119" s="314"/>
      <c r="W119" s="314"/>
    </row>
    <row r="120" spans="1:23" hidden="1">
      <c r="A120" s="513"/>
      <c r="B120" s="513"/>
      <c r="C120" s="501"/>
      <c r="D120" s="501"/>
      <c r="E120" s="533"/>
      <c r="F120" s="536"/>
      <c r="G120" s="539"/>
      <c r="H120" s="338" t="s">
        <v>21</v>
      </c>
      <c r="I120" s="345"/>
      <c r="J120" s="340"/>
      <c r="K120" s="346"/>
      <c r="L120" s="342"/>
      <c r="M120" s="342"/>
      <c r="N120" s="340"/>
      <c r="O120" s="344">
        <f t="shared" si="19"/>
        <v>0</v>
      </c>
      <c r="P120" s="342">
        <f t="shared" si="20"/>
        <v>0</v>
      </c>
      <c r="Q120" s="343">
        <f t="shared" si="20"/>
        <v>0</v>
      </c>
      <c r="R120" s="340">
        <f t="shared" si="21"/>
        <v>0</v>
      </c>
      <c r="S120" s="542"/>
      <c r="T120" s="314"/>
      <c r="U120" s="314"/>
      <c r="V120" s="314"/>
      <c r="W120" s="314"/>
    </row>
    <row r="121" spans="1:23" hidden="1">
      <c r="A121" s="513"/>
      <c r="B121" s="513"/>
      <c r="C121" s="501"/>
      <c r="D121" s="501"/>
      <c r="E121" s="533"/>
      <c r="F121" s="536"/>
      <c r="G121" s="539"/>
      <c r="H121" s="338" t="s">
        <v>13</v>
      </c>
      <c r="I121" s="345"/>
      <c r="J121" s="340"/>
      <c r="K121" s="346"/>
      <c r="L121" s="342"/>
      <c r="M121" s="342"/>
      <c r="N121" s="340"/>
      <c r="O121" s="344">
        <f t="shared" si="19"/>
        <v>0</v>
      </c>
      <c r="P121" s="342">
        <f t="shared" si="20"/>
        <v>0</v>
      </c>
      <c r="Q121" s="343">
        <f t="shared" si="20"/>
        <v>0</v>
      </c>
      <c r="R121" s="340">
        <f t="shared" si="21"/>
        <v>0</v>
      </c>
      <c r="S121" s="542"/>
      <c r="T121" s="314"/>
      <c r="U121" s="314"/>
      <c r="V121" s="314"/>
      <c r="W121" s="314"/>
    </row>
    <row r="122" spans="1:23" hidden="1">
      <c r="A122" s="513"/>
      <c r="B122" s="513"/>
      <c r="C122" s="501"/>
      <c r="D122" s="501"/>
      <c r="E122" s="533"/>
      <c r="F122" s="537"/>
      <c r="G122" s="540"/>
      <c r="H122" s="338" t="s">
        <v>22</v>
      </c>
      <c r="I122" s="345"/>
      <c r="J122" s="340"/>
      <c r="K122" s="346"/>
      <c r="L122" s="342"/>
      <c r="M122" s="342"/>
      <c r="N122" s="340"/>
      <c r="O122" s="344">
        <f t="shared" si="19"/>
        <v>0</v>
      </c>
      <c r="P122" s="342">
        <f t="shared" si="20"/>
        <v>0</v>
      </c>
      <c r="Q122" s="343">
        <f t="shared" si="20"/>
        <v>0</v>
      </c>
      <c r="R122" s="340">
        <f t="shared" si="21"/>
        <v>0</v>
      </c>
      <c r="S122" s="542"/>
      <c r="T122" s="314"/>
      <c r="U122" s="314"/>
      <c r="V122" s="314"/>
      <c r="W122" s="314"/>
    </row>
    <row r="123" spans="1:23">
      <c r="A123" s="513"/>
      <c r="B123" s="513"/>
      <c r="C123" s="501"/>
      <c r="D123" s="501"/>
      <c r="E123" s="534"/>
      <c r="F123" s="381"/>
      <c r="G123" s="348"/>
      <c r="H123" s="338" t="s">
        <v>23</v>
      </c>
      <c r="I123" s="349">
        <f t="shared" ref="I123:R123" si="29">SUM(I117:I122)</f>
        <v>0</v>
      </c>
      <c r="J123" s="350">
        <f t="shared" si="29"/>
        <v>0</v>
      </c>
      <c r="K123" s="349">
        <f t="shared" si="29"/>
        <v>34</v>
      </c>
      <c r="L123" s="351">
        <f t="shared" si="29"/>
        <v>0</v>
      </c>
      <c r="M123" s="351">
        <f t="shared" si="29"/>
        <v>34</v>
      </c>
      <c r="N123" s="350">
        <f t="shared" si="29"/>
        <v>0</v>
      </c>
      <c r="O123" s="349">
        <f t="shared" si="29"/>
        <v>34</v>
      </c>
      <c r="P123" s="351">
        <f t="shared" si="29"/>
        <v>0</v>
      </c>
      <c r="Q123" s="351">
        <f t="shared" si="29"/>
        <v>34</v>
      </c>
      <c r="R123" s="350">
        <f t="shared" si="29"/>
        <v>0</v>
      </c>
      <c r="S123" s="543"/>
      <c r="T123" s="314"/>
      <c r="U123" s="314"/>
      <c r="V123" s="314"/>
      <c r="W123" s="314"/>
    </row>
    <row r="124" spans="1:23" hidden="1">
      <c r="A124" s="513"/>
      <c r="B124" s="513"/>
      <c r="C124" s="501"/>
      <c r="D124" s="501"/>
      <c r="E124" s="515" t="s">
        <v>58</v>
      </c>
      <c r="F124" s="526" t="s">
        <v>111</v>
      </c>
      <c r="G124" s="518">
        <v>188714469</v>
      </c>
      <c r="H124" s="338" t="s">
        <v>18</v>
      </c>
      <c r="I124" s="345"/>
      <c r="J124" s="340"/>
      <c r="K124" s="346"/>
      <c r="L124" s="342"/>
      <c r="M124" s="342"/>
      <c r="N124" s="340"/>
      <c r="O124" s="344">
        <f t="shared" si="19"/>
        <v>0</v>
      </c>
      <c r="P124" s="342">
        <f t="shared" si="20"/>
        <v>0</v>
      </c>
      <c r="Q124" s="343">
        <f t="shared" si="20"/>
        <v>0</v>
      </c>
      <c r="R124" s="340">
        <f t="shared" si="21"/>
        <v>0</v>
      </c>
      <c r="S124" s="520"/>
      <c r="T124" s="314"/>
      <c r="U124" s="314"/>
      <c r="V124" s="314"/>
      <c r="W124" s="314"/>
    </row>
    <row r="125" spans="1:23" hidden="1">
      <c r="A125" s="513"/>
      <c r="B125" s="513"/>
      <c r="C125" s="501"/>
      <c r="D125" s="501"/>
      <c r="E125" s="501"/>
      <c r="F125" s="526"/>
      <c r="G125" s="501"/>
      <c r="H125" s="338" t="s">
        <v>19</v>
      </c>
      <c r="I125" s="345"/>
      <c r="J125" s="340"/>
      <c r="K125" s="346"/>
      <c r="L125" s="342"/>
      <c r="M125" s="342"/>
      <c r="N125" s="340"/>
      <c r="O125" s="344">
        <f t="shared" si="19"/>
        <v>0</v>
      </c>
      <c r="P125" s="342">
        <f t="shared" si="20"/>
        <v>0</v>
      </c>
      <c r="Q125" s="343">
        <f t="shared" si="20"/>
        <v>0</v>
      </c>
      <c r="R125" s="340">
        <f t="shared" si="21"/>
        <v>0</v>
      </c>
      <c r="S125" s="520"/>
      <c r="T125" s="314"/>
      <c r="U125" s="314"/>
      <c r="V125" s="314"/>
      <c r="W125" s="314"/>
    </row>
    <row r="126" spans="1:23" hidden="1">
      <c r="A126" s="513"/>
      <c r="B126" s="513"/>
      <c r="C126" s="501"/>
      <c r="D126" s="501"/>
      <c r="E126" s="501"/>
      <c r="F126" s="526"/>
      <c r="G126" s="501"/>
      <c r="H126" s="338" t="s">
        <v>20</v>
      </c>
      <c r="I126" s="345"/>
      <c r="J126" s="340"/>
      <c r="K126" s="346"/>
      <c r="L126" s="342"/>
      <c r="M126" s="342"/>
      <c r="N126" s="340"/>
      <c r="O126" s="344">
        <f t="shared" si="19"/>
        <v>0</v>
      </c>
      <c r="P126" s="342">
        <f t="shared" si="20"/>
        <v>0</v>
      </c>
      <c r="Q126" s="343">
        <f t="shared" si="20"/>
        <v>0</v>
      </c>
      <c r="R126" s="340">
        <f t="shared" si="21"/>
        <v>0</v>
      </c>
      <c r="S126" s="520"/>
      <c r="T126" s="314"/>
      <c r="U126" s="314"/>
      <c r="V126" s="314"/>
      <c r="W126" s="314"/>
    </row>
    <row r="127" spans="1:23" hidden="1">
      <c r="A127" s="513"/>
      <c r="B127" s="513"/>
      <c r="C127" s="501"/>
      <c r="D127" s="501"/>
      <c r="E127" s="501"/>
      <c r="F127" s="526"/>
      <c r="G127" s="501"/>
      <c r="H127" s="338" t="s">
        <v>21</v>
      </c>
      <c r="I127" s="345"/>
      <c r="J127" s="340"/>
      <c r="K127" s="346"/>
      <c r="L127" s="342"/>
      <c r="M127" s="342"/>
      <c r="N127" s="340"/>
      <c r="O127" s="344">
        <f t="shared" si="19"/>
        <v>0</v>
      </c>
      <c r="P127" s="342">
        <f t="shared" si="20"/>
        <v>0</v>
      </c>
      <c r="Q127" s="343">
        <f t="shared" si="20"/>
        <v>0</v>
      </c>
      <c r="R127" s="340">
        <f t="shared" si="21"/>
        <v>0</v>
      </c>
      <c r="S127" s="520"/>
      <c r="T127" s="314"/>
      <c r="U127" s="314"/>
      <c r="V127" s="314"/>
      <c r="W127" s="314"/>
    </row>
    <row r="128" spans="1:23">
      <c r="A128" s="513"/>
      <c r="B128" s="513"/>
      <c r="C128" s="501"/>
      <c r="D128" s="501"/>
      <c r="E128" s="501"/>
      <c r="F128" s="526"/>
      <c r="G128" s="501"/>
      <c r="H128" s="338" t="s">
        <v>13</v>
      </c>
      <c r="I128" s="339"/>
      <c r="J128" s="340"/>
      <c r="K128" s="346">
        <v>2</v>
      </c>
      <c r="L128" s="342">
        <v>2</v>
      </c>
      <c r="M128" s="342"/>
      <c r="N128" s="340"/>
      <c r="O128" s="344">
        <f t="shared" si="19"/>
        <v>2</v>
      </c>
      <c r="P128" s="342">
        <f t="shared" si="20"/>
        <v>2</v>
      </c>
      <c r="Q128" s="343">
        <f t="shared" si="20"/>
        <v>0</v>
      </c>
      <c r="R128" s="340">
        <f t="shared" si="21"/>
        <v>0</v>
      </c>
      <c r="S128" s="520"/>
      <c r="T128" s="314"/>
      <c r="U128" s="314"/>
      <c r="V128" s="314"/>
      <c r="W128" s="314"/>
    </row>
    <row r="129" spans="1:23" hidden="1">
      <c r="A129" s="513"/>
      <c r="B129" s="513"/>
      <c r="C129" s="501"/>
      <c r="D129" s="501"/>
      <c r="E129" s="501"/>
      <c r="F129" s="526"/>
      <c r="G129" s="501"/>
      <c r="H129" s="338" t="s">
        <v>22</v>
      </c>
      <c r="I129" s="339"/>
      <c r="J129" s="340"/>
      <c r="K129" s="341">
        <v>0</v>
      </c>
      <c r="L129" s="342"/>
      <c r="M129" s="342"/>
      <c r="N129" s="340"/>
      <c r="O129" s="344">
        <f t="shared" si="19"/>
        <v>0</v>
      </c>
      <c r="P129" s="342">
        <f t="shared" si="20"/>
        <v>0</v>
      </c>
      <c r="Q129" s="343">
        <f t="shared" si="20"/>
        <v>0</v>
      </c>
      <c r="R129" s="340">
        <f t="shared" si="21"/>
        <v>0</v>
      </c>
      <c r="S129" s="520"/>
      <c r="T129" s="314"/>
      <c r="U129" s="314"/>
      <c r="V129" s="314"/>
      <c r="W129" s="314"/>
    </row>
    <row r="130" spans="1:23">
      <c r="A130" s="513"/>
      <c r="B130" s="513"/>
      <c r="C130" s="501"/>
      <c r="D130" s="501"/>
      <c r="E130" s="501"/>
      <c r="F130" s="381"/>
      <c r="G130" s="348"/>
      <c r="H130" s="338" t="s">
        <v>23</v>
      </c>
      <c r="I130" s="349">
        <f t="shared" ref="I130:R130" si="30">SUM(I124:I129)</f>
        <v>0</v>
      </c>
      <c r="J130" s="350">
        <f t="shared" si="30"/>
        <v>0</v>
      </c>
      <c r="K130" s="349">
        <f t="shared" si="30"/>
        <v>2</v>
      </c>
      <c r="L130" s="351">
        <f t="shared" si="30"/>
        <v>2</v>
      </c>
      <c r="M130" s="351">
        <f t="shared" si="30"/>
        <v>0</v>
      </c>
      <c r="N130" s="350">
        <f t="shared" si="30"/>
        <v>0</v>
      </c>
      <c r="O130" s="349">
        <f t="shared" si="30"/>
        <v>2</v>
      </c>
      <c r="P130" s="351">
        <f t="shared" si="30"/>
        <v>2</v>
      </c>
      <c r="Q130" s="351">
        <f t="shared" si="30"/>
        <v>0</v>
      </c>
      <c r="R130" s="350">
        <f t="shared" si="30"/>
        <v>0</v>
      </c>
      <c r="S130" s="520"/>
      <c r="T130" s="314"/>
      <c r="U130" s="314"/>
      <c r="V130" s="314"/>
      <c r="W130" s="314"/>
    </row>
    <row r="131" spans="1:23">
      <c r="A131" s="513"/>
      <c r="B131" s="513"/>
      <c r="C131" s="501"/>
      <c r="D131" s="501"/>
      <c r="E131" s="515" t="s">
        <v>59</v>
      </c>
      <c r="F131" s="526" t="s">
        <v>112</v>
      </c>
      <c r="G131" s="518">
        <v>188714469</v>
      </c>
      <c r="H131" s="338" t="s">
        <v>18</v>
      </c>
      <c r="I131" s="339"/>
      <c r="J131" s="340"/>
      <c r="K131" s="344">
        <v>6.6</v>
      </c>
      <c r="L131" s="342"/>
      <c r="M131" s="342">
        <v>6.6</v>
      </c>
      <c r="N131" s="340"/>
      <c r="O131" s="344">
        <f t="shared" si="19"/>
        <v>6.6</v>
      </c>
      <c r="P131" s="342">
        <f t="shared" si="20"/>
        <v>0</v>
      </c>
      <c r="Q131" s="343">
        <f t="shared" si="20"/>
        <v>6.6</v>
      </c>
      <c r="R131" s="340">
        <f t="shared" si="21"/>
        <v>0</v>
      </c>
      <c r="S131" s="520" t="s">
        <v>141</v>
      </c>
      <c r="T131" s="314"/>
      <c r="U131" s="314"/>
      <c r="V131" s="314"/>
      <c r="W131" s="314"/>
    </row>
    <row r="132" spans="1:23" hidden="1">
      <c r="A132" s="513"/>
      <c r="B132" s="513"/>
      <c r="C132" s="501"/>
      <c r="D132" s="501"/>
      <c r="E132" s="501"/>
      <c r="F132" s="526"/>
      <c r="G132" s="501"/>
      <c r="H132" s="338" t="s">
        <v>19</v>
      </c>
      <c r="I132" s="339"/>
      <c r="J132" s="340"/>
      <c r="K132" s="346"/>
      <c r="L132" s="342"/>
      <c r="M132" s="342"/>
      <c r="N132" s="340"/>
      <c r="O132" s="344">
        <f t="shared" si="19"/>
        <v>0</v>
      </c>
      <c r="P132" s="342">
        <f t="shared" si="20"/>
        <v>0</v>
      </c>
      <c r="Q132" s="343">
        <f t="shared" si="20"/>
        <v>0</v>
      </c>
      <c r="R132" s="340">
        <f t="shared" si="21"/>
        <v>0</v>
      </c>
      <c r="S132" s="520"/>
      <c r="T132" s="314"/>
      <c r="U132" s="314"/>
      <c r="V132" s="314"/>
      <c r="W132" s="314"/>
    </row>
    <row r="133" spans="1:23" hidden="1">
      <c r="A133" s="513"/>
      <c r="B133" s="513"/>
      <c r="C133" s="501"/>
      <c r="D133" s="501"/>
      <c r="E133" s="501"/>
      <c r="F133" s="526"/>
      <c r="G133" s="501"/>
      <c r="H133" s="338" t="s">
        <v>20</v>
      </c>
      <c r="I133" s="339"/>
      <c r="J133" s="340"/>
      <c r="K133" s="346"/>
      <c r="L133" s="342"/>
      <c r="M133" s="342"/>
      <c r="N133" s="340"/>
      <c r="O133" s="344">
        <f t="shared" si="19"/>
        <v>0</v>
      </c>
      <c r="P133" s="342">
        <f t="shared" si="20"/>
        <v>0</v>
      </c>
      <c r="Q133" s="343">
        <f t="shared" si="20"/>
        <v>0</v>
      </c>
      <c r="R133" s="340">
        <f t="shared" si="21"/>
        <v>0</v>
      </c>
      <c r="S133" s="520"/>
      <c r="T133" s="314"/>
      <c r="U133" s="314"/>
      <c r="V133" s="314"/>
      <c r="W133" s="314"/>
    </row>
    <row r="134" spans="1:23" hidden="1">
      <c r="A134" s="513"/>
      <c r="B134" s="513"/>
      <c r="C134" s="501"/>
      <c r="D134" s="501"/>
      <c r="E134" s="501"/>
      <c r="F134" s="526"/>
      <c r="G134" s="501"/>
      <c r="H134" s="338" t="s">
        <v>21</v>
      </c>
      <c r="I134" s="339"/>
      <c r="J134" s="340"/>
      <c r="K134" s="346"/>
      <c r="L134" s="342"/>
      <c r="M134" s="342"/>
      <c r="N134" s="340"/>
      <c r="O134" s="344">
        <f t="shared" si="19"/>
        <v>0</v>
      </c>
      <c r="P134" s="342">
        <f t="shared" si="20"/>
        <v>0</v>
      </c>
      <c r="Q134" s="343">
        <f t="shared" si="20"/>
        <v>0</v>
      </c>
      <c r="R134" s="340">
        <f t="shared" si="21"/>
        <v>0</v>
      </c>
      <c r="S134" s="520"/>
      <c r="T134" s="314"/>
      <c r="U134" s="314"/>
      <c r="V134" s="314"/>
      <c r="W134" s="314"/>
    </row>
    <row r="135" spans="1:23">
      <c r="A135" s="513"/>
      <c r="B135" s="513"/>
      <c r="C135" s="501"/>
      <c r="D135" s="501"/>
      <c r="E135" s="501"/>
      <c r="F135" s="526"/>
      <c r="G135" s="501"/>
      <c r="H135" s="338" t="s">
        <v>13</v>
      </c>
      <c r="I135" s="339"/>
      <c r="J135" s="340"/>
      <c r="K135" s="346">
        <v>108</v>
      </c>
      <c r="L135" s="342">
        <v>108</v>
      </c>
      <c r="M135" s="342"/>
      <c r="N135" s="340"/>
      <c r="O135" s="344">
        <f t="shared" ref="O135:O198" si="31">I135+K135</f>
        <v>108</v>
      </c>
      <c r="P135" s="342">
        <f t="shared" ref="P135:Q198" si="32">L135</f>
        <v>108</v>
      </c>
      <c r="Q135" s="343">
        <f t="shared" si="32"/>
        <v>0</v>
      </c>
      <c r="R135" s="340">
        <f t="shared" ref="R135:R198" si="33">J135+N135</f>
        <v>0</v>
      </c>
      <c r="S135" s="520"/>
      <c r="T135" s="314"/>
      <c r="U135" s="314"/>
      <c r="V135" s="314"/>
      <c r="W135" s="314"/>
    </row>
    <row r="136" spans="1:23">
      <c r="A136" s="513"/>
      <c r="B136" s="513"/>
      <c r="C136" s="501"/>
      <c r="D136" s="501"/>
      <c r="E136" s="501"/>
      <c r="F136" s="526"/>
      <c r="G136" s="501"/>
      <c r="H136" s="338" t="s">
        <v>22</v>
      </c>
      <c r="I136" s="339"/>
      <c r="J136" s="340"/>
      <c r="K136" s="346">
        <v>612</v>
      </c>
      <c r="L136" s="342"/>
      <c r="M136" s="342"/>
      <c r="N136" s="340">
        <v>14.7</v>
      </c>
      <c r="O136" s="344">
        <f t="shared" si="31"/>
        <v>612</v>
      </c>
      <c r="P136" s="342">
        <f t="shared" si="32"/>
        <v>0</v>
      </c>
      <c r="Q136" s="343">
        <f t="shared" si="32"/>
        <v>0</v>
      </c>
      <c r="R136" s="340">
        <f t="shared" si="33"/>
        <v>14.7</v>
      </c>
      <c r="S136" s="520"/>
      <c r="T136" s="314"/>
      <c r="U136" s="314"/>
      <c r="V136" s="314"/>
      <c r="W136" s="314"/>
    </row>
    <row r="137" spans="1:23">
      <c r="A137" s="513"/>
      <c r="B137" s="513"/>
      <c r="C137" s="501"/>
      <c r="D137" s="501"/>
      <c r="E137" s="501"/>
      <c r="F137" s="383"/>
      <c r="G137" s="348"/>
      <c r="H137" s="338" t="s">
        <v>23</v>
      </c>
      <c r="I137" s="349">
        <f t="shared" ref="I137:R137" si="34">SUM(I131:I136)</f>
        <v>0</v>
      </c>
      <c r="J137" s="350">
        <f t="shared" si="34"/>
        <v>0</v>
      </c>
      <c r="K137" s="349">
        <f t="shared" si="34"/>
        <v>726.6</v>
      </c>
      <c r="L137" s="351">
        <f t="shared" si="34"/>
        <v>108</v>
      </c>
      <c r="M137" s="351">
        <f t="shared" si="34"/>
        <v>6.6</v>
      </c>
      <c r="N137" s="350">
        <f t="shared" si="34"/>
        <v>14.7</v>
      </c>
      <c r="O137" s="349">
        <f t="shared" si="34"/>
        <v>726.6</v>
      </c>
      <c r="P137" s="351">
        <f t="shared" si="34"/>
        <v>108</v>
      </c>
      <c r="Q137" s="351">
        <f t="shared" si="34"/>
        <v>6.6</v>
      </c>
      <c r="R137" s="350">
        <f t="shared" si="34"/>
        <v>14.7</v>
      </c>
      <c r="S137" s="520"/>
      <c r="T137" s="314"/>
      <c r="U137" s="314"/>
      <c r="V137" s="314"/>
      <c r="W137" s="314"/>
    </row>
    <row r="138" spans="1:23">
      <c r="A138" s="513"/>
      <c r="B138" s="513"/>
      <c r="C138" s="501"/>
      <c r="D138" s="501"/>
      <c r="E138" s="515" t="s">
        <v>60</v>
      </c>
      <c r="F138" s="526" t="s">
        <v>113</v>
      </c>
      <c r="G138" s="518">
        <v>188714469</v>
      </c>
      <c r="H138" s="338" t="s">
        <v>18</v>
      </c>
      <c r="I138" s="339"/>
      <c r="J138" s="340"/>
      <c r="K138" s="344">
        <v>10.199999999999999</v>
      </c>
      <c r="L138" s="342"/>
      <c r="M138" s="342">
        <v>10.199999999999999</v>
      </c>
      <c r="N138" s="340"/>
      <c r="O138" s="344">
        <f t="shared" si="31"/>
        <v>10.199999999999999</v>
      </c>
      <c r="P138" s="342">
        <f t="shared" si="32"/>
        <v>0</v>
      </c>
      <c r="Q138" s="343">
        <f t="shared" si="32"/>
        <v>10.199999999999999</v>
      </c>
      <c r="R138" s="340">
        <f t="shared" si="33"/>
        <v>0</v>
      </c>
      <c r="S138" s="520" t="s">
        <v>141</v>
      </c>
      <c r="T138" s="314"/>
      <c r="U138" s="314"/>
      <c r="V138" s="314"/>
      <c r="W138" s="314"/>
    </row>
    <row r="139" spans="1:23" hidden="1">
      <c r="A139" s="513"/>
      <c r="B139" s="513"/>
      <c r="C139" s="501"/>
      <c r="D139" s="501"/>
      <c r="E139" s="501"/>
      <c r="F139" s="526"/>
      <c r="G139" s="501"/>
      <c r="H139" s="338" t="s">
        <v>19</v>
      </c>
      <c r="I139" s="339"/>
      <c r="J139" s="340"/>
      <c r="K139" s="346"/>
      <c r="L139" s="342"/>
      <c r="M139" s="342"/>
      <c r="N139" s="340"/>
      <c r="O139" s="344">
        <f t="shared" si="31"/>
        <v>0</v>
      </c>
      <c r="P139" s="342">
        <f t="shared" si="32"/>
        <v>0</v>
      </c>
      <c r="Q139" s="343">
        <f t="shared" si="32"/>
        <v>0</v>
      </c>
      <c r="R139" s="340">
        <f t="shared" si="33"/>
        <v>0</v>
      </c>
      <c r="S139" s="520"/>
      <c r="T139" s="314"/>
      <c r="U139" s="314"/>
      <c r="V139" s="314"/>
      <c r="W139" s="314"/>
    </row>
    <row r="140" spans="1:23" hidden="1">
      <c r="A140" s="513"/>
      <c r="B140" s="513"/>
      <c r="C140" s="501"/>
      <c r="D140" s="501"/>
      <c r="E140" s="501"/>
      <c r="F140" s="526"/>
      <c r="G140" s="501"/>
      <c r="H140" s="338" t="s">
        <v>20</v>
      </c>
      <c r="I140" s="339"/>
      <c r="J140" s="340"/>
      <c r="K140" s="346"/>
      <c r="L140" s="342"/>
      <c r="M140" s="342"/>
      <c r="N140" s="340"/>
      <c r="O140" s="344">
        <f t="shared" si="31"/>
        <v>0</v>
      </c>
      <c r="P140" s="342">
        <f t="shared" si="32"/>
        <v>0</v>
      </c>
      <c r="Q140" s="343">
        <f t="shared" si="32"/>
        <v>0</v>
      </c>
      <c r="R140" s="340">
        <f t="shared" si="33"/>
        <v>0</v>
      </c>
      <c r="S140" s="520"/>
      <c r="T140" s="314"/>
      <c r="U140" s="314"/>
      <c r="V140" s="314"/>
      <c r="W140" s="314"/>
    </row>
    <row r="141" spans="1:23" hidden="1">
      <c r="A141" s="513"/>
      <c r="B141" s="513"/>
      <c r="C141" s="501"/>
      <c r="D141" s="501"/>
      <c r="E141" s="501"/>
      <c r="F141" s="526"/>
      <c r="G141" s="501"/>
      <c r="H141" s="338" t="s">
        <v>21</v>
      </c>
      <c r="I141" s="339"/>
      <c r="J141" s="340"/>
      <c r="K141" s="346"/>
      <c r="L141" s="342"/>
      <c r="M141" s="342"/>
      <c r="N141" s="340"/>
      <c r="O141" s="344">
        <f t="shared" si="31"/>
        <v>0</v>
      </c>
      <c r="P141" s="342">
        <f t="shared" si="32"/>
        <v>0</v>
      </c>
      <c r="Q141" s="343">
        <f t="shared" si="32"/>
        <v>0</v>
      </c>
      <c r="R141" s="340">
        <f t="shared" si="33"/>
        <v>0</v>
      </c>
      <c r="S141" s="520"/>
      <c r="T141" s="314"/>
      <c r="U141" s="314"/>
      <c r="V141" s="314"/>
      <c r="W141" s="314"/>
    </row>
    <row r="142" spans="1:23">
      <c r="A142" s="513"/>
      <c r="B142" s="513"/>
      <c r="C142" s="501"/>
      <c r="D142" s="501"/>
      <c r="E142" s="501"/>
      <c r="F142" s="526"/>
      <c r="G142" s="501"/>
      <c r="H142" s="338" t="s">
        <v>13</v>
      </c>
      <c r="I142" s="339"/>
      <c r="J142" s="340"/>
      <c r="K142" s="346">
        <v>57</v>
      </c>
      <c r="L142" s="342">
        <v>57</v>
      </c>
      <c r="M142" s="342"/>
      <c r="N142" s="340"/>
      <c r="O142" s="344">
        <f t="shared" si="31"/>
        <v>57</v>
      </c>
      <c r="P142" s="342">
        <f t="shared" si="32"/>
        <v>57</v>
      </c>
      <c r="Q142" s="343">
        <f t="shared" si="32"/>
        <v>0</v>
      </c>
      <c r="R142" s="340">
        <f t="shared" si="33"/>
        <v>0</v>
      </c>
      <c r="S142" s="520"/>
      <c r="T142" s="314"/>
      <c r="U142" s="314"/>
      <c r="V142" s="314"/>
      <c r="W142" s="314"/>
    </row>
    <row r="143" spans="1:23">
      <c r="A143" s="513"/>
      <c r="B143" s="513"/>
      <c r="C143" s="501"/>
      <c r="D143" s="501"/>
      <c r="E143" s="501"/>
      <c r="F143" s="526"/>
      <c r="G143" s="501"/>
      <c r="H143" s="338" t="s">
        <v>22</v>
      </c>
      <c r="I143" s="339"/>
      <c r="J143" s="340"/>
      <c r="K143" s="346">
        <v>323</v>
      </c>
      <c r="L143" s="342"/>
      <c r="M143" s="342"/>
      <c r="N143" s="340">
        <v>9.6999999999999993</v>
      </c>
      <c r="O143" s="344">
        <f t="shared" si="31"/>
        <v>323</v>
      </c>
      <c r="P143" s="342">
        <f t="shared" si="32"/>
        <v>0</v>
      </c>
      <c r="Q143" s="343">
        <f t="shared" si="32"/>
        <v>0</v>
      </c>
      <c r="R143" s="340">
        <f t="shared" si="33"/>
        <v>9.6999999999999993</v>
      </c>
      <c r="S143" s="520"/>
      <c r="T143" s="314"/>
      <c r="U143" s="314"/>
      <c r="V143" s="314"/>
      <c r="W143" s="314"/>
    </row>
    <row r="144" spans="1:23">
      <c r="A144" s="513"/>
      <c r="B144" s="513"/>
      <c r="C144" s="501"/>
      <c r="D144" s="501"/>
      <c r="E144" s="501"/>
      <c r="F144" s="381"/>
      <c r="G144" s="348"/>
      <c r="H144" s="338" t="s">
        <v>23</v>
      </c>
      <c r="I144" s="349">
        <f t="shared" ref="I144:R144" si="35">SUM(I138:I143)</f>
        <v>0</v>
      </c>
      <c r="J144" s="350">
        <f t="shared" si="35"/>
        <v>0</v>
      </c>
      <c r="K144" s="349">
        <f t="shared" si="35"/>
        <v>390.2</v>
      </c>
      <c r="L144" s="351">
        <f t="shared" si="35"/>
        <v>57</v>
      </c>
      <c r="M144" s="351">
        <f t="shared" si="35"/>
        <v>10.199999999999999</v>
      </c>
      <c r="N144" s="350">
        <f t="shared" si="35"/>
        <v>9.6999999999999993</v>
      </c>
      <c r="O144" s="349">
        <f t="shared" si="35"/>
        <v>390.2</v>
      </c>
      <c r="P144" s="351">
        <f t="shared" si="35"/>
        <v>57</v>
      </c>
      <c r="Q144" s="351">
        <f t="shared" si="35"/>
        <v>10.199999999999999</v>
      </c>
      <c r="R144" s="350">
        <f t="shared" si="35"/>
        <v>9.6999999999999993</v>
      </c>
      <c r="S144" s="520"/>
      <c r="T144" s="314"/>
      <c r="U144" s="314"/>
      <c r="V144" s="314"/>
      <c r="W144" s="314"/>
    </row>
    <row r="145" spans="1:23">
      <c r="A145" s="513"/>
      <c r="B145" s="513"/>
      <c r="C145" s="501"/>
      <c r="D145" s="501"/>
      <c r="E145" s="384"/>
      <c r="F145" s="355"/>
      <c r="G145" s="356"/>
      <c r="H145" s="357" t="s">
        <v>32</v>
      </c>
      <c r="I145" s="358">
        <f t="shared" ref="I145:J145" si="36">I67+I74+I81+I88+I95+I102+I109+I116+I123+I130+I137+I144</f>
        <v>0</v>
      </c>
      <c r="J145" s="359">
        <f t="shared" si="36"/>
        <v>0</v>
      </c>
      <c r="K145" s="358">
        <f>K67+K74+K81+K88+K95+K102+K109+K116+K123+K130+K137+K144</f>
        <v>2816.7999999999997</v>
      </c>
      <c r="L145" s="360">
        <f t="shared" ref="L145:R145" si="37">L67+L74+L81+L88+L95+L102+L109+L116+L123+L130+L137+L144</f>
        <v>389</v>
      </c>
      <c r="M145" s="360">
        <f t="shared" si="37"/>
        <v>302.8</v>
      </c>
      <c r="N145" s="359">
        <f t="shared" si="37"/>
        <v>73.5</v>
      </c>
      <c r="O145" s="358">
        <f t="shared" si="37"/>
        <v>2816.7999999999997</v>
      </c>
      <c r="P145" s="360">
        <f t="shared" si="37"/>
        <v>389</v>
      </c>
      <c r="Q145" s="360">
        <f t="shared" si="37"/>
        <v>302.8</v>
      </c>
      <c r="R145" s="359">
        <f t="shared" si="37"/>
        <v>73.5</v>
      </c>
      <c r="S145" s="361"/>
      <c r="T145" s="314"/>
      <c r="U145" s="314"/>
      <c r="V145" s="314"/>
      <c r="W145" s="314"/>
    </row>
    <row r="146" spans="1:23">
      <c r="A146" s="513"/>
      <c r="B146" s="513"/>
      <c r="C146" s="501"/>
      <c r="D146" s="501"/>
      <c r="E146" s="385"/>
      <c r="F146" s="386" t="s">
        <v>33</v>
      </c>
      <c r="G146" s="386"/>
      <c r="H146" s="364" t="s">
        <v>34</v>
      </c>
      <c r="I146" s="367">
        <f t="shared" ref="I146:J146" si="38">I57+I61+I68+I75+I82+I89+I96+I103+I110+I117+I124+I131+I138</f>
        <v>0</v>
      </c>
      <c r="J146" s="366">
        <f t="shared" si="38"/>
        <v>0</v>
      </c>
      <c r="K146" s="367">
        <f>K57+K61+K68+K75+K82+K89+K96+K103+K110+K117+K124+K131+K138</f>
        <v>302.8</v>
      </c>
      <c r="L146" s="368">
        <f t="shared" ref="L146:R146" si="39">L57+L61+L68+L75+L82+L89+L96+L103+L110+L117+L124+L131+L138</f>
        <v>0</v>
      </c>
      <c r="M146" s="368">
        <f t="shared" si="39"/>
        <v>302.8</v>
      </c>
      <c r="N146" s="366">
        <f t="shared" si="39"/>
        <v>0</v>
      </c>
      <c r="O146" s="367">
        <f t="shared" si="39"/>
        <v>302.8</v>
      </c>
      <c r="P146" s="368">
        <f t="shared" si="39"/>
        <v>0</v>
      </c>
      <c r="Q146" s="368">
        <f t="shared" si="39"/>
        <v>302.8</v>
      </c>
      <c r="R146" s="366">
        <f t="shared" si="39"/>
        <v>0</v>
      </c>
      <c r="S146" s="387"/>
      <c r="T146" s="314"/>
      <c r="U146" s="314"/>
      <c r="V146" s="314"/>
      <c r="W146" s="314"/>
    </row>
    <row r="147" spans="1:23" ht="30" hidden="1">
      <c r="A147" s="513"/>
      <c r="B147" s="513"/>
      <c r="C147" s="501"/>
      <c r="D147" s="501"/>
      <c r="E147" s="385"/>
      <c r="F147" s="386" t="s">
        <v>35</v>
      </c>
      <c r="G147" s="386"/>
      <c r="H147" s="364" t="s">
        <v>36</v>
      </c>
      <c r="I147" s="367" t="e">
        <f>I58+I62+I69+I76+I83+I90+I97+I104+I111+I118+I125+I132+I139+#REF!</f>
        <v>#REF!</v>
      </c>
      <c r="J147" s="366" t="e">
        <f>J58+J62+J69+J76+J83+J90+J97+J104+J111+J118+J125+J132+J139+#REF!</f>
        <v>#REF!</v>
      </c>
      <c r="K147" s="367" t="e">
        <f>K58+K62+K69+K76+K83+K90+K97+K104+K111+K118+K125+K132+K139+#REF!</f>
        <v>#REF!</v>
      </c>
      <c r="L147" s="368" t="e">
        <f>L58+L62+L69+L76+L83+L90+L97+L104+L111+L118+L125+L132+L139+#REF!</f>
        <v>#REF!</v>
      </c>
      <c r="M147" s="368" t="e">
        <f>M58+M62+M69+M76+M83+M90+M97+M104+M111+M118+M125+M132+M139+#REF!</f>
        <v>#REF!</v>
      </c>
      <c r="N147" s="366" t="e">
        <f>N58+N62+N69+N76+N83+N90+N97+N104+N111+N118+N125+N132+N139+#REF!</f>
        <v>#REF!</v>
      </c>
      <c r="O147" s="367" t="e">
        <f>O58+O62+O69+O76+O83+O90+O97+O104+O111+O118+O125+O132+O139+#REF!</f>
        <v>#REF!</v>
      </c>
      <c r="P147" s="368" t="e">
        <f>P58+P62+P69+P76+P83+P90+P97+P104+P111+P118+P125+P132+P139+#REF!</f>
        <v>#REF!</v>
      </c>
      <c r="Q147" s="368" t="e">
        <f>Q58+Q62+Q69+Q76+Q83+Q90+Q97+Q104+Q111+Q118+Q125+Q132+Q139+#REF!</f>
        <v>#REF!</v>
      </c>
      <c r="R147" s="366" t="e">
        <f>R58+R62+R69+R76+R83+R90+R97+R104+R111+R118+R125+R132+R139+#REF!</f>
        <v>#REF!</v>
      </c>
      <c r="S147" s="387"/>
      <c r="T147" s="314"/>
      <c r="U147" s="314"/>
      <c r="V147" s="314"/>
      <c r="W147" s="314"/>
    </row>
    <row r="148" spans="1:23" ht="30" hidden="1">
      <c r="A148" s="513"/>
      <c r="B148" s="513"/>
      <c r="C148" s="501"/>
      <c r="D148" s="501"/>
      <c r="E148" s="385"/>
      <c r="F148" s="386" t="s">
        <v>37</v>
      </c>
      <c r="G148" s="386"/>
      <c r="H148" s="364" t="s">
        <v>38</v>
      </c>
      <c r="I148" s="367" t="e">
        <f>I59+I63+I70+I77+I84+I91+I98+I105+I112+I119+I126+I133+I140+#REF!</f>
        <v>#REF!</v>
      </c>
      <c r="J148" s="366" t="e">
        <f>J59+J63+J70+J77+J84+J91+J98+J105+J112+J119+J126+J133+J140+#REF!</f>
        <v>#REF!</v>
      </c>
      <c r="K148" s="367" t="e">
        <f>K59+K63+K70+K77+K84+K91+K98+K105+K112+K119+K126+K133+K140+#REF!</f>
        <v>#REF!</v>
      </c>
      <c r="L148" s="368" t="e">
        <f>L59+L63+L70+L77+L84+L91+L98+L105+L112+L119+L126+L133+L140+#REF!</f>
        <v>#REF!</v>
      </c>
      <c r="M148" s="368" t="e">
        <f>M59+M63+M70+M77+M84+M91+M98+M105+M112+M119+M126+M133+M140+#REF!</f>
        <v>#REF!</v>
      </c>
      <c r="N148" s="366" t="e">
        <f>N59+N63+N70+N77+N84+N91+N98+N105+N112+N119+N126+N133+N140+#REF!</f>
        <v>#REF!</v>
      </c>
      <c r="O148" s="367" t="e">
        <f>O59+O63+O70+O77+O84+O91+O98+O105+O112+O119+O126+O133+O140+#REF!</f>
        <v>#REF!</v>
      </c>
      <c r="P148" s="368" t="e">
        <f>P59+P63+P70+P77+P84+P91+P98+P105+P112+P119+P126+P133+P140+#REF!</f>
        <v>#REF!</v>
      </c>
      <c r="Q148" s="368" t="e">
        <f>Q59+Q63+Q70+Q77+Q84+Q91+Q98+Q105+Q112+Q119+Q126+Q133+Q140+#REF!</f>
        <v>#REF!</v>
      </c>
      <c r="R148" s="366" t="e">
        <f>R59+R63+R70+R77+R84+R91+R98+R105+R112+R119+R126+R133+R140+#REF!</f>
        <v>#REF!</v>
      </c>
      <c r="S148" s="387"/>
      <c r="T148" s="314"/>
      <c r="U148" s="314"/>
      <c r="V148" s="314"/>
      <c r="W148" s="314"/>
    </row>
    <row r="149" spans="1:23" ht="30" hidden="1">
      <c r="A149" s="513"/>
      <c r="B149" s="513"/>
      <c r="C149" s="501"/>
      <c r="D149" s="501"/>
      <c r="E149" s="385"/>
      <c r="F149" s="386" t="s">
        <v>39</v>
      </c>
      <c r="G149" s="386"/>
      <c r="H149" s="364" t="s">
        <v>40</v>
      </c>
      <c r="I149" s="367" t="e">
        <f>I60+I64+I71+I78+I85+I92+I99+I106+I113+I120+I127+I134+I141+#REF!</f>
        <v>#REF!</v>
      </c>
      <c r="J149" s="366" t="e">
        <f>J60+J64+J71+J78+J85+J92+J99+J106+J113+J120+J127+J134+J141+#REF!</f>
        <v>#REF!</v>
      </c>
      <c r="K149" s="367" t="e">
        <f>K60+K64+K71+K78+K85+K92+K99+K106+K113+K120+K127+K134+K141+#REF!</f>
        <v>#REF!</v>
      </c>
      <c r="L149" s="368" t="e">
        <f>L60+L64+L71+L78+L85+L92+L99+L106+L113+L120+L127+L134+L141+#REF!</f>
        <v>#REF!</v>
      </c>
      <c r="M149" s="368" t="e">
        <f>M60+M64+M71+M78+M85+M92+M99+M106+M113+M120+M127+M134+M141+#REF!</f>
        <v>#REF!</v>
      </c>
      <c r="N149" s="366" t="e">
        <f>N60+N64+N71+N78+N85+N92+N99+N106+N113+N120+N127+N134+N141+#REF!</f>
        <v>#REF!</v>
      </c>
      <c r="O149" s="367" t="e">
        <f>O60+O64+O71+O78+O85+O92+O99+O106+O113+O120+O127+O134+O141+#REF!</f>
        <v>#REF!</v>
      </c>
      <c r="P149" s="368" t="e">
        <f>P60+P64+P71+P78+P85+P92+P99+P106+P113+P120+P127+P134+P141+#REF!</f>
        <v>#REF!</v>
      </c>
      <c r="Q149" s="368" t="e">
        <f>Q60+Q64+Q71+Q78+Q85+Q92+Q99+Q106+Q113+Q120+Q127+Q134+Q141+#REF!</f>
        <v>#REF!</v>
      </c>
      <c r="R149" s="366" t="e">
        <f>R60+R64+R71+R78+R85+R92+R99+R106+R113+R120+R127+R134+R141+#REF!</f>
        <v>#REF!</v>
      </c>
      <c r="S149" s="387"/>
      <c r="T149" s="314"/>
      <c r="U149" s="314"/>
      <c r="V149" s="314"/>
      <c r="W149" s="314"/>
    </row>
    <row r="150" spans="1:23">
      <c r="A150" s="513"/>
      <c r="B150" s="513"/>
      <c r="C150" s="501"/>
      <c r="D150" s="501"/>
      <c r="E150" s="385"/>
      <c r="F150" s="386" t="s">
        <v>41</v>
      </c>
      <c r="G150" s="386"/>
      <c r="H150" s="364" t="s">
        <v>42</v>
      </c>
      <c r="I150" s="367">
        <f t="shared" ref="I150:J151" si="40">I65+I72+I79+I86+I93+I100+I107+I114+I121+I128+I135+I142</f>
        <v>0</v>
      </c>
      <c r="J150" s="366">
        <f t="shared" si="40"/>
        <v>0</v>
      </c>
      <c r="K150" s="367">
        <f>K65+K72+K79+K86+K93+K100+K107+K114+K121+K128+K135+K142</f>
        <v>389</v>
      </c>
      <c r="L150" s="368">
        <f t="shared" ref="L150:R151" si="41">L65+L72+L79+L86+L93+L100+L107+L114+L121+L128+L135+L142</f>
        <v>389</v>
      </c>
      <c r="M150" s="368">
        <f t="shared" si="41"/>
        <v>0</v>
      </c>
      <c r="N150" s="366">
        <f t="shared" si="41"/>
        <v>0</v>
      </c>
      <c r="O150" s="367">
        <f t="shared" si="41"/>
        <v>389</v>
      </c>
      <c r="P150" s="368">
        <f t="shared" si="41"/>
        <v>389</v>
      </c>
      <c r="Q150" s="368">
        <f t="shared" si="41"/>
        <v>0</v>
      </c>
      <c r="R150" s="366">
        <f t="shared" si="41"/>
        <v>0</v>
      </c>
      <c r="S150" s="387"/>
      <c r="T150" s="314"/>
      <c r="U150" s="314"/>
      <c r="V150" s="314"/>
      <c r="W150" s="314"/>
    </row>
    <row r="151" spans="1:23">
      <c r="A151" s="513"/>
      <c r="B151" s="513"/>
      <c r="C151" s="501"/>
      <c r="D151" s="501"/>
      <c r="E151" s="385"/>
      <c r="F151" s="386" t="s">
        <v>43</v>
      </c>
      <c r="G151" s="386"/>
      <c r="H151" s="364" t="s">
        <v>44</v>
      </c>
      <c r="I151" s="367">
        <f t="shared" si="40"/>
        <v>0</v>
      </c>
      <c r="J151" s="366">
        <f t="shared" si="40"/>
        <v>0</v>
      </c>
      <c r="K151" s="367">
        <f>K66+K73+K80+K87+K94+K101+K108+K115+K122+K129+K136+K143</f>
        <v>2125</v>
      </c>
      <c r="L151" s="368">
        <f t="shared" si="41"/>
        <v>0</v>
      </c>
      <c r="M151" s="368">
        <f t="shared" si="41"/>
        <v>0</v>
      </c>
      <c r="N151" s="366">
        <f t="shared" si="41"/>
        <v>73.5</v>
      </c>
      <c r="O151" s="367">
        <f t="shared" si="41"/>
        <v>2125</v>
      </c>
      <c r="P151" s="368">
        <f t="shared" si="41"/>
        <v>0</v>
      </c>
      <c r="Q151" s="368">
        <f t="shared" si="41"/>
        <v>0</v>
      </c>
      <c r="R151" s="366">
        <f t="shared" si="41"/>
        <v>73.5</v>
      </c>
      <c r="S151" s="387"/>
      <c r="T151" s="314"/>
      <c r="U151" s="314"/>
      <c r="V151" s="314"/>
      <c r="W151" s="314"/>
    </row>
    <row r="152" spans="1:23">
      <c r="A152" s="328" t="s">
        <v>12</v>
      </c>
      <c r="B152" s="328" t="s">
        <v>12</v>
      </c>
      <c r="C152" s="329" t="s">
        <v>62</v>
      </c>
      <c r="D152" s="328" t="s">
        <v>63</v>
      </c>
      <c r="E152" s="388"/>
      <c r="F152" s="331" t="s">
        <v>128</v>
      </c>
      <c r="G152" s="331"/>
      <c r="H152" s="332"/>
      <c r="I152" s="333"/>
      <c r="J152" s="334"/>
      <c r="K152" s="335"/>
      <c r="L152" s="331"/>
      <c r="M152" s="331"/>
      <c r="N152" s="336"/>
      <c r="O152" s="335"/>
      <c r="P152" s="331"/>
      <c r="Q152" s="331"/>
      <c r="R152" s="336"/>
      <c r="S152" s="337"/>
      <c r="T152" s="314"/>
      <c r="U152" s="314"/>
      <c r="V152" s="314"/>
      <c r="W152" s="314"/>
    </row>
    <row r="153" spans="1:23" ht="40.5" customHeight="1">
      <c r="A153" s="512"/>
      <c r="B153" s="514"/>
      <c r="C153" s="527"/>
      <c r="D153" s="516"/>
      <c r="E153" s="515" t="s">
        <v>16</v>
      </c>
      <c r="F153" s="517" t="s">
        <v>64</v>
      </c>
      <c r="G153" s="523" t="s">
        <v>65</v>
      </c>
      <c r="H153" s="338" t="s">
        <v>18</v>
      </c>
      <c r="I153" s="339"/>
      <c r="J153" s="340"/>
      <c r="K153" s="346">
        <v>219</v>
      </c>
      <c r="L153" s="342"/>
      <c r="M153" s="342">
        <v>219</v>
      </c>
      <c r="N153" s="340"/>
      <c r="O153" s="344">
        <f t="shared" si="31"/>
        <v>219</v>
      </c>
      <c r="P153" s="342">
        <f t="shared" si="32"/>
        <v>0</v>
      </c>
      <c r="Q153" s="343">
        <f t="shared" si="32"/>
        <v>219</v>
      </c>
      <c r="R153" s="340">
        <f t="shared" si="33"/>
        <v>0</v>
      </c>
      <c r="S153" s="520" t="s">
        <v>214</v>
      </c>
      <c r="T153" s="314"/>
      <c r="U153" s="314"/>
      <c r="V153" s="314"/>
      <c r="W153" s="314"/>
    </row>
    <row r="154" spans="1:23" ht="15" customHeight="1">
      <c r="A154" s="513"/>
      <c r="B154" s="513"/>
      <c r="C154" s="501"/>
      <c r="D154" s="501"/>
      <c r="E154" s="501"/>
      <c r="F154" s="513"/>
      <c r="G154" s="501"/>
      <c r="H154" s="338" t="s">
        <v>19</v>
      </c>
      <c r="I154" s="339">
        <v>1.7</v>
      </c>
      <c r="J154" s="340"/>
      <c r="K154" s="346"/>
      <c r="L154" s="342"/>
      <c r="M154" s="342"/>
      <c r="N154" s="340"/>
      <c r="O154" s="344">
        <f t="shared" si="31"/>
        <v>1.7</v>
      </c>
      <c r="P154" s="342">
        <f t="shared" si="32"/>
        <v>0</v>
      </c>
      <c r="Q154" s="343">
        <f t="shared" si="32"/>
        <v>0</v>
      </c>
      <c r="R154" s="340">
        <f t="shared" si="33"/>
        <v>0</v>
      </c>
      <c r="S154" s="520"/>
      <c r="T154" s="314"/>
      <c r="U154" s="314"/>
      <c r="V154" s="314"/>
      <c r="W154" s="314"/>
    </row>
    <row r="155" spans="1:23" hidden="1">
      <c r="A155" s="513"/>
      <c r="B155" s="513"/>
      <c r="C155" s="501"/>
      <c r="D155" s="501"/>
      <c r="E155" s="501"/>
      <c r="F155" s="513"/>
      <c r="G155" s="501"/>
      <c r="H155" s="338" t="s">
        <v>20</v>
      </c>
      <c r="I155" s="339"/>
      <c r="J155" s="340"/>
      <c r="K155" s="346"/>
      <c r="L155" s="342"/>
      <c r="M155" s="342"/>
      <c r="N155" s="340"/>
      <c r="O155" s="344">
        <f t="shared" si="31"/>
        <v>0</v>
      </c>
      <c r="P155" s="342">
        <f t="shared" si="32"/>
        <v>0</v>
      </c>
      <c r="Q155" s="343">
        <f t="shared" si="32"/>
        <v>0</v>
      </c>
      <c r="R155" s="340">
        <f t="shared" si="33"/>
        <v>0</v>
      </c>
      <c r="S155" s="520"/>
      <c r="T155" s="314"/>
      <c r="U155" s="314"/>
      <c r="V155" s="314"/>
      <c r="W155" s="314"/>
    </row>
    <row r="156" spans="1:23" hidden="1">
      <c r="A156" s="513"/>
      <c r="B156" s="513"/>
      <c r="C156" s="501"/>
      <c r="D156" s="501"/>
      <c r="E156" s="501"/>
      <c r="F156" s="513"/>
      <c r="G156" s="501"/>
      <c r="H156" s="338" t="s">
        <v>21</v>
      </c>
      <c r="I156" s="339"/>
      <c r="J156" s="340"/>
      <c r="K156" s="346"/>
      <c r="L156" s="342"/>
      <c r="M156" s="342"/>
      <c r="N156" s="340"/>
      <c r="O156" s="344">
        <f t="shared" si="31"/>
        <v>0</v>
      </c>
      <c r="P156" s="342">
        <f t="shared" si="32"/>
        <v>0</v>
      </c>
      <c r="Q156" s="343">
        <f t="shared" si="32"/>
        <v>0</v>
      </c>
      <c r="R156" s="340">
        <f t="shared" si="33"/>
        <v>0</v>
      </c>
      <c r="S156" s="520"/>
      <c r="T156" s="314"/>
      <c r="U156" s="314"/>
      <c r="V156" s="314"/>
      <c r="W156" s="314"/>
    </row>
    <row r="157" spans="1:23" hidden="1">
      <c r="A157" s="513"/>
      <c r="B157" s="513"/>
      <c r="C157" s="501"/>
      <c r="D157" s="501"/>
      <c r="E157" s="501"/>
      <c r="F157" s="513"/>
      <c r="G157" s="501"/>
      <c r="H157" s="338" t="s">
        <v>13</v>
      </c>
      <c r="I157" s="339"/>
      <c r="J157" s="340"/>
      <c r="K157" s="346"/>
      <c r="L157" s="342"/>
      <c r="M157" s="342"/>
      <c r="N157" s="340"/>
      <c r="O157" s="344">
        <f t="shared" si="31"/>
        <v>0</v>
      </c>
      <c r="P157" s="342">
        <f t="shared" si="32"/>
        <v>0</v>
      </c>
      <c r="Q157" s="343">
        <f t="shared" si="32"/>
        <v>0</v>
      </c>
      <c r="R157" s="340">
        <f t="shared" si="33"/>
        <v>0</v>
      </c>
      <c r="S157" s="520"/>
      <c r="T157" s="314"/>
      <c r="U157" s="314"/>
      <c r="V157" s="314"/>
      <c r="W157" s="314"/>
    </row>
    <row r="158" spans="1:23">
      <c r="A158" s="513"/>
      <c r="B158" s="513"/>
      <c r="C158" s="501"/>
      <c r="D158" s="501"/>
      <c r="E158" s="501"/>
      <c r="F158" s="513"/>
      <c r="G158" s="501"/>
      <c r="H158" s="338" t="s">
        <v>22</v>
      </c>
      <c r="I158" s="339">
        <v>2.8</v>
      </c>
      <c r="J158" s="340"/>
      <c r="K158" s="346"/>
      <c r="L158" s="342"/>
      <c r="M158" s="342"/>
      <c r="N158" s="340"/>
      <c r="O158" s="344">
        <f t="shared" si="31"/>
        <v>2.8</v>
      </c>
      <c r="P158" s="342">
        <f t="shared" si="32"/>
        <v>0</v>
      </c>
      <c r="Q158" s="343">
        <f t="shared" si="32"/>
        <v>0</v>
      </c>
      <c r="R158" s="340">
        <f t="shared" si="33"/>
        <v>0</v>
      </c>
      <c r="S158" s="520"/>
      <c r="T158" s="314"/>
      <c r="U158" s="314"/>
      <c r="V158" s="314"/>
      <c r="W158" s="314"/>
    </row>
    <row r="159" spans="1:23">
      <c r="A159" s="513"/>
      <c r="B159" s="513"/>
      <c r="C159" s="501"/>
      <c r="D159" s="501"/>
      <c r="E159" s="501"/>
      <c r="F159" s="347" t="s">
        <v>66</v>
      </c>
      <c r="G159" s="348"/>
      <c r="H159" s="338" t="s">
        <v>23</v>
      </c>
      <c r="I159" s="349">
        <f t="shared" ref="I159:R159" si="42">SUM(I153:I158)</f>
        <v>4.5</v>
      </c>
      <c r="J159" s="350">
        <f t="shared" si="42"/>
        <v>0</v>
      </c>
      <c r="K159" s="349">
        <f t="shared" si="42"/>
        <v>219</v>
      </c>
      <c r="L159" s="351">
        <f t="shared" si="42"/>
        <v>0</v>
      </c>
      <c r="M159" s="351">
        <f t="shared" si="42"/>
        <v>219</v>
      </c>
      <c r="N159" s="350">
        <f t="shared" si="42"/>
        <v>0</v>
      </c>
      <c r="O159" s="349">
        <f t="shared" si="42"/>
        <v>223.5</v>
      </c>
      <c r="P159" s="351">
        <f t="shared" si="42"/>
        <v>0</v>
      </c>
      <c r="Q159" s="351">
        <f t="shared" si="42"/>
        <v>219</v>
      </c>
      <c r="R159" s="350">
        <f t="shared" si="42"/>
        <v>0</v>
      </c>
      <c r="S159" s="520"/>
      <c r="T159" s="314"/>
      <c r="U159" s="314"/>
      <c r="V159" s="314"/>
      <c r="W159" s="314"/>
    </row>
    <row r="160" spans="1:23">
      <c r="A160" s="513"/>
      <c r="B160" s="513"/>
      <c r="C160" s="501"/>
      <c r="D160" s="501"/>
      <c r="E160" s="515" t="s">
        <v>24</v>
      </c>
      <c r="F160" s="517" t="s">
        <v>67</v>
      </c>
      <c r="G160" s="518">
        <v>188714469</v>
      </c>
      <c r="H160" s="338" t="s">
        <v>18</v>
      </c>
      <c r="I160" s="339"/>
      <c r="J160" s="340"/>
      <c r="K160" s="341">
        <v>140</v>
      </c>
      <c r="L160" s="342"/>
      <c r="M160" s="343">
        <v>140</v>
      </c>
      <c r="N160" s="340"/>
      <c r="O160" s="344">
        <f t="shared" si="31"/>
        <v>140</v>
      </c>
      <c r="P160" s="342">
        <f t="shared" si="32"/>
        <v>0</v>
      </c>
      <c r="Q160" s="343">
        <f t="shared" si="32"/>
        <v>140</v>
      </c>
      <c r="R160" s="340">
        <f t="shared" si="33"/>
        <v>0</v>
      </c>
      <c r="S160" s="361"/>
      <c r="T160" s="314"/>
      <c r="U160" s="314"/>
      <c r="V160" s="314"/>
      <c r="W160" s="314"/>
    </row>
    <row r="161" spans="1:23" hidden="1">
      <c r="A161" s="513"/>
      <c r="B161" s="513"/>
      <c r="C161" s="501"/>
      <c r="D161" s="501"/>
      <c r="E161" s="501"/>
      <c r="F161" s="513"/>
      <c r="G161" s="501"/>
      <c r="H161" s="338" t="s">
        <v>19</v>
      </c>
      <c r="I161" s="345"/>
      <c r="J161" s="340"/>
      <c r="K161" s="346"/>
      <c r="L161" s="342"/>
      <c r="M161" s="342"/>
      <c r="N161" s="340"/>
      <c r="O161" s="344">
        <f t="shared" si="31"/>
        <v>0</v>
      </c>
      <c r="P161" s="342">
        <f t="shared" si="32"/>
        <v>0</v>
      </c>
      <c r="Q161" s="343">
        <f t="shared" si="32"/>
        <v>0</v>
      </c>
      <c r="R161" s="340">
        <f t="shared" si="33"/>
        <v>0</v>
      </c>
      <c r="S161" s="520"/>
      <c r="T161" s="314"/>
      <c r="U161" s="314"/>
      <c r="V161" s="314"/>
      <c r="W161" s="314"/>
    </row>
    <row r="162" spans="1:23" hidden="1">
      <c r="A162" s="513"/>
      <c r="B162" s="513"/>
      <c r="C162" s="501"/>
      <c r="D162" s="501"/>
      <c r="E162" s="501"/>
      <c r="F162" s="513"/>
      <c r="G162" s="501"/>
      <c r="H162" s="338" t="s">
        <v>20</v>
      </c>
      <c r="I162" s="345"/>
      <c r="J162" s="340"/>
      <c r="K162" s="346"/>
      <c r="L162" s="342"/>
      <c r="M162" s="342"/>
      <c r="N162" s="340"/>
      <c r="O162" s="344">
        <f t="shared" si="31"/>
        <v>0</v>
      </c>
      <c r="P162" s="342">
        <f t="shared" si="32"/>
        <v>0</v>
      </c>
      <c r="Q162" s="343">
        <f t="shared" si="32"/>
        <v>0</v>
      </c>
      <c r="R162" s="340">
        <f t="shared" si="33"/>
        <v>0</v>
      </c>
      <c r="S162" s="520"/>
      <c r="T162" s="314"/>
      <c r="U162" s="314"/>
      <c r="V162" s="314"/>
      <c r="W162" s="314"/>
    </row>
    <row r="163" spans="1:23" hidden="1">
      <c r="A163" s="513"/>
      <c r="B163" s="513"/>
      <c r="C163" s="501"/>
      <c r="D163" s="501"/>
      <c r="E163" s="501"/>
      <c r="F163" s="513"/>
      <c r="G163" s="501"/>
      <c r="H163" s="338" t="s">
        <v>21</v>
      </c>
      <c r="I163" s="345"/>
      <c r="J163" s="340"/>
      <c r="K163" s="346"/>
      <c r="L163" s="342"/>
      <c r="M163" s="342"/>
      <c r="N163" s="340"/>
      <c r="O163" s="344">
        <f t="shared" si="31"/>
        <v>0</v>
      </c>
      <c r="P163" s="342">
        <f t="shared" si="32"/>
        <v>0</v>
      </c>
      <c r="Q163" s="343">
        <f t="shared" si="32"/>
        <v>0</v>
      </c>
      <c r="R163" s="340">
        <f t="shared" si="33"/>
        <v>0</v>
      </c>
      <c r="S163" s="520"/>
      <c r="T163" s="314"/>
      <c r="U163" s="314"/>
      <c r="V163" s="314"/>
      <c r="W163" s="314"/>
    </row>
    <row r="164" spans="1:23" hidden="1">
      <c r="A164" s="513"/>
      <c r="B164" s="513"/>
      <c r="C164" s="501"/>
      <c r="D164" s="501"/>
      <c r="E164" s="501"/>
      <c r="F164" s="513"/>
      <c r="G164" s="501"/>
      <c r="H164" s="338" t="s">
        <v>13</v>
      </c>
      <c r="I164" s="345"/>
      <c r="J164" s="340"/>
      <c r="K164" s="346"/>
      <c r="L164" s="342"/>
      <c r="M164" s="342"/>
      <c r="N164" s="340"/>
      <c r="O164" s="344">
        <f t="shared" si="31"/>
        <v>0</v>
      </c>
      <c r="P164" s="342">
        <f t="shared" si="32"/>
        <v>0</v>
      </c>
      <c r="Q164" s="343">
        <f t="shared" si="32"/>
        <v>0</v>
      </c>
      <c r="R164" s="340">
        <f t="shared" si="33"/>
        <v>0</v>
      </c>
      <c r="S164" s="520"/>
      <c r="T164" s="314"/>
      <c r="U164" s="314"/>
      <c r="V164" s="314"/>
      <c r="W164" s="314"/>
    </row>
    <row r="165" spans="1:23" hidden="1">
      <c r="A165" s="513"/>
      <c r="B165" s="513"/>
      <c r="C165" s="501"/>
      <c r="D165" s="501"/>
      <c r="E165" s="501"/>
      <c r="F165" s="513"/>
      <c r="G165" s="501"/>
      <c r="H165" s="338" t="s">
        <v>22</v>
      </c>
      <c r="I165" s="345"/>
      <c r="J165" s="340"/>
      <c r="K165" s="346"/>
      <c r="L165" s="342"/>
      <c r="M165" s="342"/>
      <c r="N165" s="340"/>
      <c r="O165" s="344">
        <f t="shared" si="31"/>
        <v>0</v>
      </c>
      <c r="P165" s="342">
        <f t="shared" si="32"/>
        <v>0</v>
      </c>
      <c r="Q165" s="343">
        <f t="shared" si="32"/>
        <v>0</v>
      </c>
      <c r="R165" s="340">
        <f t="shared" si="33"/>
        <v>0</v>
      </c>
      <c r="S165" s="520"/>
      <c r="T165" s="314"/>
      <c r="U165" s="314"/>
      <c r="V165" s="314"/>
      <c r="W165" s="314"/>
    </row>
    <row r="166" spans="1:23">
      <c r="A166" s="513"/>
      <c r="B166" s="513"/>
      <c r="C166" s="501"/>
      <c r="D166" s="501"/>
      <c r="E166" s="501"/>
      <c r="F166" s="347" t="s">
        <v>126</v>
      </c>
      <c r="G166" s="348"/>
      <c r="H166" s="338" t="s">
        <v>23</v>
      </c>
      <c r="I166" s="349">
        <f t="shared" ref="I166:R166" si="43">SUM(I160:I165)</f>
        <v>0</v>
      </c>
      <c r="J166" s="350">
        <f t="shared" si="43"/>
        <v>0</v>
      </c>
      <c r="K166" s="349">
        <f t="shared" si="43"/>
        <v>140</v>
      </c>
      <c r="L166" s="351">
        <f t="shared" si="43"/>
        <v>0</v>
      </c>
      <c r="M166" s="351">
        <f t="shared" si="43"/>
        <v>140</v>
      </c>
      <c r="N166" s="350">
        <f t="shared" si="43"/>
        <v>0</v>
      </c>
      <c r="O166" s="349">
        <f t="shared" si="43"/>
        <v>140</v>
      </c>
      <c r="P166" s="351">
        <f t="shared" si="43"/>
        <v>0</v>
      </c>
      <c r="Q166" s="351">
        <f t="shared" si="43"/>
        <v>140</v>
      </c>
      <c r="R166" s="350">
        <f t="shared" si="43"/>
        <v>0</v>
      </c>
      <c r="S166" s="361"/>
      <c r="T166" s="314"/>
      <c r="U166" s="314"/>
      <c r="V166" s="314"/>
      <c r="W166" s="314"/>
    </row>
    <row r="167" spans="1:23">
      <c r="A167" s="513"/>
      <c r="B167" s="513"/>
      <c r="C167" s="501"/>
      <c r="D167" s="501"/>
      <c r="E167" s="530" t="s">
        <v>25</v>
      </c>
      <c r="F167" s="517" t="s">
        <v>68</v>
      </c>
      <c r="G167" s="523" t="s">
        <v>118</v>
      </c>
      <c r="H167" s="338" t="s">
        <v>18</v>
      </c>
      <c r="I167" s="339"/>
      <c r="J167" s="340"/>
      <c r="K167" s="346">
        <v>80</v>
      </c>
      <c r="L167" s="342"/>
      <c r="M167" s="342">
        <v>80</v>
      </c>
      <c r="N167" s="340">
        <v>13.6</v>
      </c>
      <c r="O167" s="344">
        <f t="shared" si="31"/>
        <v>80</v>
      </c>
      <c r="P167" s="342">
        <f t="shared" si="32"/>
        <v>0</v>
      </c>
      <c r="Q167" s="343">
        <f t="shared" si="32"/>
        <v>80</v>
      </c>
      <c r="R167" s="340">
        <f t="shared" si="33"/>
        <v>13.6</v>
      </c>
      <c r="S167" s="520" t="s">
        <v>220</v>
      </c>
      <c r="T167" s="314"/>
      <c r="U167" s="314"/>
      <c r="V167" s="314"/>
      <c r="W167" s="314"/>
    </row>
    <row r="168" spans="1:23" ht="15" hidden="1" customHeight="1">
      <c r="A168" s="513"/>
      <c r="B168" s="513"/>
      <c r="C168" s="501"/>
      <c r="D168" s="501"/>
      <c r="E168" s="501"/>
      <c r="F168" s="513"/>
      <c r="G168" s="501"/>
      <c r="H168" s="338" t="s">
        <v>19</v>
      </c>
      <c r="I168" s="339"/>
      <c r="J168" s="340"/>
      <c r="K168" s="346"/>
      <c r="L168" s="342"/>
      <c r="M168" s="342"/>
      <c r="N168" s="340"/>
      <c r="O168" s="344">
        <f t="shared" si="31"/>
        <v>0</v>
      </c>
      <c r="P168" s="342">
        <f t="shared" si="32"/>
        <v>0</v>
      </c>
      <c r="Q168" s="343">
        <f t="shared" si="32"/>
        <v>0</v>
      </c>
      <c r="R168" s="340">
        <f t="shared" si="33"/>
        <v>0</v>
      </c>
      <c r="S168" s="520"/>
      <c r="T168" s="314"/>
      <c r="U168" s="314"/>
      <c r="V168" s="314"/>
      <c r="W168" s="314"/>
    </row>
    <row r="169" spans="1:23" hidden="1">
      <c r="A169" s="513"/>
      <c r="B169" s="513"/>
      <c r="C169" s="501"/>
      <c r="D169" s="501"/>
      <c r="E169" s="501"/>
      <c r="F169" s="513"/>
      <c r="G169" s="501"/>
      <c r="H169" s="338" t="s">
        <v>20</v>
      </c>
      <c r="I169" s="339"/>
      <c r="J169" s="340"/>
      <c r="K169" s="346"/>
      <c r="L169" s="342"/>
      <c r="M169" s="342"/>
      <c r="N169" s="340"/>
      <c r="O169" s="344">
        <f t="shared" si="31"/>
        <v>0</v>
      </c>
      <c r="P169" s="342">
        <f t="shared" si="32"/>
        <v>0</v>
      </c>
      <c r="Q169" s="343">
        <f t="shared" si="32"/>
        <v>0</v>
      </c>
      <c r="R169" s="340">
        <f t="shared" si="33"/>
        <v>0</v>
      </c>
      <c r="S169" s="520"/>
      <c r="T169" s="314"/>
      <c r="U169" s="314"/>
      <c r="V169" s="314"/>
      <c r="W169" s="314"/>
    </row>
    <row r="170" spans="1:23" hidden="1">
      <c r="A170" s="513"/>
      <c r="B170" s="513"/>
      <c r="C170" s="501"/>
      <c r="D170" s="501"/>
      <c r="E170" s="501"/>
      <c r="F170" s="513"/>
      <c r="G170" s="501"/>
      <c r="H170" s="338" t="s">
        <v>21</v>
      </c>
      <c r="I170" s="339"/>
      <c r="J170" s="340"/>
      <c r="K170" s="346"/>
      <c r="L170" s="342"/>
      <c r="M170" s="342"/>
      <c r="N170" s="340"/>
      <c r="O170" s="344">
        <f t="shared" si="31"/>
        <v>0</v>
      </c>
      <c r="P170" s="342">
        <f t="shared" si="32"/>
        <v>0</v>
      </c>
      <c r="Q170" s="343">
        <f t="shared" si="32"/>
        <v>0</v>
      </c>
      <c r="R170" s="340">
        <f t="shared" si="33"/>
        <v>0</v>
      </c>
      <c r="S170" s="520"/>
      <c r="T170" s="314"/>
      <c r="U170" s="314"/>
      <c r="V170" s="314"/>
      <c r="W170" s="314"/>
    </row>
    <row r="171" spans="1:23">
      <c r="A171" s="513"/>
      <c r="B171" s="513"/>
      <c r="C171" s="501"/>
      <c r="D171" s="501"/>
      <c r="E171" s="501"/>
      <c r="F171" s="513"/>
      <c r="G171" s="501"/>
      <c r="H171" s="338" t="s">
        <v>13</v>
      </c>
      <c r="I171" s="339"/>
      <c r="J171" s="340"/>
      <c r="K171" s="346">
        <v>450</v>
      </c>
      <c r="L171" s="342">
        <v>450</v>
      </c>
      <c r="M171" s="342"/>
      <c r="N171" s="340"/>
      <c r="O171" s="344">
        <f t="shared" si="31"/>
        <v>450</v>
      </c>
      <c r="P171" s="342">
        <f t="shared" si="32"/>
        <v>450</v>
      </c>
      <c r="Q171" s="343">
        <f t="shared" si="32"/>
        <v>0</v>
      </c>
      <c r="R171" s="340">
        <f t="shared" si="33"/>
        <v>0</v>
      </c>
      <c r="S171" s="520"/>
      <c r="T171" s="314"/>
      <c r="U171" s="314"/>
      <c r="V171" s="314"/>
      <c r="W171" s="314"/>
    </row>
    <row r="172" spans="1:23">
      <c r="A172" s="513"/>
      <c r="B172" s="513"/>
      <c r="C172" s="501"/>
      <c r="D172" s="501"/>
      <c r="E172" s="501"/>
      <c r="F172" s="513"/>
      <c r="G172" s="501"/>
      <c r="H172" s="338" t="s">
        <v>22</v>
      </c>
      <c r="I172" s="352">
        <v>10.8</v>
      </c>
      <c r="J172" s="340">
        <v>5.9</v>
      </c>
      <c r="K172" s="346">
        <v>510</v>
      </c>
      <c r="L172" s="342"/>
      <c r="M172" s="342"/>
      <c r="N172" s="340">
        <v>14.9</v>
      </c>
      <c r="O172" s="344">
        <f t="shared" si="31"/>
        <v>520.79999999999995</v>
      </c>
      <c r="P172" s="342">
        <f t="shared" si="32"/>
        <v>0</v>
      </c>
      <c r="Q172" s="343">
        <f t="shared" si="32"/>
        <v>0</v>
      </c>
      <c r="R172" s="340">
        <f t="shared" si="33"/>
        <v>20.8</v>
      </c>
      <c r="S172" s="520"/>
      <c r="T172" s="314"/>
      <c r="U172" s="314"/>
      <c r="V172" s="314"/>
      <c r="W172" s="314"/>
    </row>
    <row r="173" spans="1:23">
      <c r="A173" s="513"/>
      <c r="B173" s="513"/>
      <c r="C173" s="501"/>
      <c r="D173" s="501"/>
      <c r="E173" s="501"/>
      <c r="F173" s="347" t="s">
        <v>127</v>
      </c>
      <c r="G173" s="348"/>
      <c r="H173" s="338" t="s">
        <v>23</v>
      </c>
      <c r="I173" s="349">
        <f t="shared" ref="I173:R173" si="44">SUM(I167:I172)</f>
        <v>10.8</v>
      </c>
      <c r="J173" s="350">
        <f t="shared" si="44"/>
        <v>5.9</v>
      </c>
      <c r="K173" s="349">
        <f t="shared" si="44"/>
        <v>1040</v>
      </c>
      <c r="L173" s="351">
        <f t="shared" si="44"/>
        <v>450</v>
      </c>
      <c r="M173" s="351">
        <f t="shared" si="44"/>
        <v>80</v>
      </c>
      <c r="N173" s="350">
        <f t="shared" si="44"/>
        <v>28.5</v>
      </c>
      <c r="O173" s="349">
        <f t="shared" si="44"/>
        <v>1050.8</v>
      </c>
      <c r="P173" s="351">
        <f t="shared" si="44"/>
        <v>450</v>
      </c>
      <c r="Q173" s="351">
        <f t="shared" si="44"/>
        <v>80</v>
      </c>
      <c r="R173" s="350">
        <f t="shared" si="44"/>
        <v>34.4</v>
      </c>
      <c r="S173" s="520"/>
      <c r="T173" s="314"/>
      <c r="U173" s="314"/>
      <c r="V173" s="314"/>
      <c r="W173" s="314"/>
    </row>
    <row r="174" spans="1:23">
      <c r="A174" s="513"/>
      <c r="B174" s="513"/>
      <c r="C174" s="501"/>
      <c r="D174" s="501"/>
      <c r="E174" s="544">
        <v>4</v>
      </c>
      <c r="F174" s="522" t="s">
        <v>69</v>
      </c>
      <c r="G174" s="545">
        <v>188714469</v>
      </c>
      <c r="H174" s="338" t="s">
        <v>18</v>
      </c>
      <c r="I174" s="339"/>
      <c r="J174" s="340"/>
      <c r="K174" s="341">
        <v>59.5</v>
      </c>
      <c r="L174" s="343"/>
      <c r="M174" s="342">
        <v>59.5</v>
      </c>
      <c r="N174" s="340"/>
      <c r="O174" s="344">
        <f t="shared" si="31"/>
        <v>59.5</v>
      </c>
      <c r="P174" s="342">
        <f t="shared" si="32"/>
        <v>0</v>
      </c>
      <c r="Q174" s="343">
        <f t="shared" si="32"/>
        <v>59.5</v>
      </c>
      <c r="R174" s="340">
        <f t="shared" si="33"/>
        <v>0</v>
      </c>
      <c r="S174" s="520" t="s">
        <v>275</v>
      </c>
      <c r="T174" s="314"/>
      <c r="U174" s="314"/>
      <c r="V174" s="314"/>
      <c r="W174" s="314"/>
    </row>
    <row r="175" spans="1:23">
      <c r="A175" s="513"/>
      <c r="B175" s="513"/>
      <c r="C175" s="501"/>
      <c r="D175" s="501"/>
      <c r="E175" s="501"/>
      <c r="F175" s="513"/>
      <c r="G175" s="501"/>
      <c r="H175" s="338" t="s">
        <v>19</v>
      </c>
      <c r="I175" s="339"/>
      <c r="J175" s="340"/>
      <c r="K175" s="341">
        <v>10.5</v>
      </c>
      <c r="L175" s="342"/>
      <c r="M175" s="342"/>
      <c r="N175" s="340"/>
      <c r="O175" s="344">
        <f t="shared" si="31"/>
        <v>10.5</v>
      </c>
      <c r="P175" s="342">
        <f t="shared" si="32"/>
        <v>0</v>
      </c>
      <c r="Q175" s="343">
        <f t="shared" si="32"/>
        <v>0</v>
      </c>
      <c r="R175" s="340">
        <f t="shared" si="33"/>
        <v>0</v>
      </c>
      <c r="S175" s="520"/>
      <c r="T175" s="314"/>
      <c r="U175" s="314"/>
      <c r="V175" s="314"/>
      <c r="W175" s="314"/>
    </row>
    <row r="176" spans="1:23" hidden="1">
      <c r="A176" s="513"/>
      <c r="B176" s="513"/>
      <c r="C176" s="501"/>
      <c r="D176" s="501"/>
      <c r="E176" s="501"/>
      <c r="F176" s="513"/>
      <c r="G176" s="501"/>
      <c r="H176" s="338" t="s">
        <v>20</v>
      </c>
      <c r="I176" s="339"/>
      <c r="J176" s="340"/>
      <c r="K176" s="341"/>
      <c r="L176" s="342"/>
      <c r="M176" s="342"/>
      <c r="N176" s="340"/>
      <c r="O176" s="344">
        <f t="shared" si="31"/>
        <v>0</v>
      </c>
      <c r="P176" s="342">
        <f t="shared" si="32"/>
        <v>0</v>
      </c>
      <c r="Q176" s="343">
        <f t="shared" si="32"/>
        <v>0</v>
      </c>
      <c r="R176" s="340">
        <f t="shared" si="33"/>
        <v>0</v>
      </c>
      <c r="S176" s="520"/>
      <c r="T176" s="314"/>
      <c r="U176" s="314"/>
      <c r="V176" s="314"/>
      <c r="W176" s="314"/>
    </row>
    <row r="177" spans="1:23" hidden="1">
      <c r="A177" s="513"/>
      <c r="B177" s="513"/>
      <c r="C177" s="501"/>
      <c r="D177" s="501"/>
      <c r="E177" s="501"/>
      <c r="F177" s="513"/>
      <c r="G177" s="501"/>
      <c r="H177" s="338" t="s">
        <v>21</v>
      </c>
      <c r="I177" s="339"/>
      <c r="J177" s="340"/>
      <c r="K177" s="341"/>
      <c r="L177" s="342"/>
      <c r="M177" s="342"/>
      <c r="N177" s="340"/>
      <c r="O177" s="344">
        <f t="shared" si="31"/>
        <v>0</v>
      </c>
      <c r="P177" s="342">
        <f t="shared" si="32"/>
        <v>0</v>
      </c>
      <c r="Q177" s="343">
        <f t="shared" si="32"/>
        <v>0</v>
      </c>
      <c r="R177" s="340">
        <f t="shared" si="33"/>
        <v>0</v>
      </c>
      <c r="S177" s="520"/>
      <c r="T177" s="314"/>
      <c r="U177" s="314"/>
      <c r="V177" s="314"/>
      <c r="W177" s="314"/>
    </row>
    <row r="178" spans="1:23" hidden="1">
      <c r="A178" s="513"/>
      <c r="B178" s="513"/>
      <c r="C178" s="501"/>
      <c r="D178" s="501"/>
      <c r="E178" s="501"/>
      <c r="F178" s="513"/>
      <c r="G178" s="501"/>
      <c r="H178" s="338" t="s">
        <v>13</v>
      </c>
      <c r="I178" s="339"/>
      <c r="J178" s="340"/>
      <c r="K178" s="341"/>
      <c r="L178" s="342"/>
      <c r="M178" s="342"/>
      <c r="N178" s="340"/>
      <c r="O178" s="344">
        <f t="shared" si="31"/>
        <v>0</v>
      </c>
      <c r="P178" s="342">
        <f t="shared" si="32"/>
        <v>0</v>
      </c>
      <c r="Q178" s="343">
        <f t="shared" si="32"/>
        <v>0</v>
      </c>
      <c r="R178" s="340">
        <f t="shared" si="33"/>
        <v>0</v>
      </c>
      <c r="S178" s="520"/>
      <c r="T178" s="314"/>
      <c r="U178" s="314"/>
      <c r="V178" s="314"/>
      <c r="W178" s="314"/>
    </row>
    <row r="179" spans="1:23" ht="34.5" customHeight="1">
      <c r="A179" s="513"/>
      <c r="B179" s="513"/>
      <c r="C179" s="501"/>
      <c r="D179" s="501"/>
      <c r="E179" s="501"/>
      <c r="F179" s="513"/>
      <c r="G179" s="501"/>
      <c r="H179" s="338" t="s">
        <v>22</v>
      </c>
      <c r="I179" s="389">
        <v>17.7</v>
      </c>
      <c r="J179" s="340">
        <v>0.4</v>
      </c>
      <c r="K179" s="341">
        <v>42.8</v>
      </c>
      <c r="L179" s="342"/>
      <c r="M179" s="342"/>
      <c r="N179" s="340">
        <v>3.4</v>
      </c>
      <c r="O179" s="344">
        <f t="shared" si="31"/>
        <v>60.5</v>
      </c>
      <c r="P179" s="342">
        <f t="shared" si="32"/>
        <v>0</v>
      </c>
      <c r="Q179" s="343">
        <f t="shared" si="32"/>
        <v>0</v>
      </c>
      <c r="R179" s="340">
        <f t="shared" si="33"/>
        <v>3.8</v>
      </c>
      <c r="S179" s="520"/>
      <c r="T179" s="314"/>
      <c r="U179" s="314"/>
      <c r="V179" s="314"/>
      <c r="W179" s="314"/>
    </row>
    <row r="180" spans="1:23">
      <c r="A180" s="513"/>
      <c r="B180" s="513"/>
      <c r="C180" s="501"/>
      <c r="D180" s="501"/>
      <c r="E180" s="501"/>
      <c r="F180" s="353" t="s">
        <v>70</v>
      </c>
      <c r="G180" s="348"/>
      <c r="H180" s="338" t="s">
        <v>23</v>
      </c>
      <c r="I180" s="349">
        <f t="shared" ref="I180:R180" si="45">SUM(I174:I179)</f>
        <v>17.7</v>
      </c>
      <c r="J180" s="350">
        <f t="shared" si="45"/>
        <v>0.4</v>
      </c>
      <c r="K180" s="349">
        <f t="shared" si="45"/>
        <v>112.8</v>
      </c>
      <c r="L180" s="351">
        <f t="shared" si="45"/>
        <v>0</v>
      </c>
      <c r="M180" s="351">
        <f t="shared" si="45"/>
        <v>59.5</v>
      </c>
      <c r="N180" s="350">
        <f t="shared" si="45"/>
        <v>3.4</v>
      </c>
      <c r="O180" s="349">
        <f t="shared" si="45"/>
        <v>130.5</v>
      </c>
      <c r="P180" s="351">
        <f t="shared" si="45"/>
        <v>0</v>
      </c>
      <c r="Q180" s="351">
        <f t="shared" si="45"/>
        <v>59.5</v>
      </c>
      <c r="R180" s="350">
        <f t="shared" si="45"/>
        <v>3.8</v>
      </c>
      <c r="S180" s="520"/>
      <c r="T180" s="314"/>
      <c r="U180" s="314"/>
      <c r="V180" s="314"/>
      <c r="W180" s="314"/>
    </row>
    <row r="181" spans="1:23">
      <c r="A181" s="513"/>
      <c r="B181" s="513"/>
      <c r="C181" s="501"/>
      <c r="D181" s="501"/>
      <c r="E181" s="521">
        <v>5</v>
      </c>
      <c r="F181" s="522" t="s">
        <v>71</v>
      </c>
      <c r="G181" s="518">
        <v>188714469</v>
      </c>
      <c r="H181" s="338" t="s">
        <v>18</v>
      </c>
      <c r="I181" s="339"/>
      <c r="J181" s="340"/>
      <c r="K181" s="346">
        <v>50</v>
      </c>
      <c r="L181" s="342"/>
      <c r="M181" s="342">
        <v>50</v>
      </c>
      <c r="N181" s="340">
        <v>26.6</v>
      </c>
      <c r="O181" s="344">
        <f t="shared" si="31"/>
        <v>50</v>
      </c>
      <c r="P181" s="342">
        <f t="shared" si="32"/>
        <v>0</v>
      </c>
      <c r="Q181" s="343">
        <f t="shared" si="32"/>
        <v>50</v>
      </c>
      <c r="R181" s="340">
        <f t="shared" si="33"/>
        <v>26.6</v>
      </c>
      <c r="S181" s="520" t="s">
        <v>142</v>
      </c>
      <c r="T181" s="314"/>
      <c r="U181" s="314"/>
      <c r="V181" s="314"/>
      <c r="W181" s="314"/>
    </row>
    <row r="182" spans="1:23">
      <c r="A182" s="513"/>
      <c r="B182" s="513"/>
      <c r="C182" s="501"/>
      <c r="D182" s="501"/>
      <c r="E182" s="501"/>
      <c r="F182" s="513"/>
      <c r="G182" s="501"/>
      <c r="H182" s="338" t="s">
        <v>19</v>
      </c>
      <c r="I182" s="339"/>
      <c r="J182" s="340"/>
      <c r="K182" s="341">
        <v>402</v>
      </c>
      <c r="L182" s="342"/>
      <c r="M182" s="342"/>
      <c r="N182" s="340">
        <v>7.1</v>
      </c>
      <c r="O182" s="344">
        <f t="shared" si="31"/>
        <v>402</v>
      </c>
      <c r="P182" s="342">
        <f t="shared" si="32"/>
        <v>0</v>
      </c>
      <c r="Q182" s="343">
        <f t="shared" si="32"/>
        <v>0</v>
      </c>
      <c r="R182" s="340">
        <f t="shared" si="33"/>
        <v>7.1</v>
      </c>
      <c r="S182" s="520"/>
      <c r="T182" s="314"/>
      <c r="U182" s="314"/>
      <c r="V182" s="314"/>
      <c r="W182" s="314"/>
    </row>
    <row r="183" spans="1:23" hidden="1">
      <c r="A183" s="513"/>
      <c r="B183" s="513"/>
      <c r="C183" s="501"/>
      <c r="D183" s="501"/>
      <c r="E183" s="501"/>
      <c r="F183" s="513"/>
      <c r="G183" s="501"/>
      <c r="H183" s="338" t="s">
        <v>20</v>
      </c>
      <c r="I183" s="345"/>
      <c r="J183" s="340"/>
      <c r="K183" s="341"/>
      <c r="L183" s="342"/>
      <c r="M183" s="342"/>
      <c r="N183" s="340"/>
      <c r="O183" s="344">
        <f t="shared" si="31"/>
        <v>0</v>
      </c>
      <c r="P183" s="342">
        <f t="shared" si="32"/>
        <v>0</v>
      </c>
      <c r="Q183" s="343">
        <f t="shared" si="32"/>
        <v>0</v>
      </c>
      <c r="R183" s="340">
        <f t="shared" si="33"/>
        <v>0</v>
      </c>
      <c r="S183" s="520"/>
      <c r="T183" s="314"/>
      <c r="U183" s="314"/>
      <c r="V183" s="314"/>
      <c r="W183" s="314"/>
    </row>
    <row r="184" spans="1:23" hidden="1">
      <c r="A184" s="513"/>
      <c r="B184" s="513"/>
      <c r="C184" s="501"/>
      <c r="D184" s="501"/>
      <c r="E184" s="501"/>
      <c r="F184" s="513"/>
      <c r="G184" s="501"/>
      <c r="H184" s="338" t="s">
        <v>21</v>
      </c>
      <c r="I184" s="345"/>
      <c r="J184" s="340"/>
      <c r="K184" s="341"/>
      <c r="L184" s="342"/>
      <c r="M184" s="342"/>
      <c r="N184" s="340"/>
      <c r="O184" s="344">
        <f t="shared" si="31"/>
        <v>0</v>
      </c>
      <c r="P184" s="342">
        <f t="shared" si="32"/>
        <v>0</v>
      </c>
      <c r="Q184" s="343">
        <f t="shared" si="32"/>
        <v>0</v>
      </c>
      <c r="R184" s="340">
        <f t="shared" si="33"/>
        <v>0</v>
      </c>
      <c r="S184" s="520"/>
      <c r="T184" s="314"/>
      <c r="U184" s="314"/>
      <c r="V184" s="314"/>
      <c r="W184" s="314"/>
    </row>
    <row r="185" spans="1:23" hidden="1">
      <c r="A185" s="513"/>
      <c r="B185" s="513"/>
      <c r="C185" s="501"/>
      <c r="D185" s="501"/>
      <c r="E185" s="501"/>
      <c r="F185" s="513"/>
      <c r="G185" s="501"/>
      <c r="H185" s="338" t="s">
        <v>13</v>
      </c>
      <c r="I185" s="345"/>
      <c r="J185" s="340"/>
      <c r="K185" s="341"/>
      <c r="L185" s="342"/>
      <c r="M185" s="342"/>
      <c r="N185" s="340"/>
      <c r="O185" s="344">
        <f t="shared" si="31"/>
        <v>0</v>
      </c>
      <c r="P185" s="342">
        <f t="shared" si="32"/>
        <v>0</v>
      </c>
      <c r="Q185" s="343">
        <f t="shared" si="32"/>
        <v>0</v>
      </c>
      <c r="R185" s="340">
        <f t="shared" si="33"/>
        <v>0</v>
      </c>
      <c r="S185" s="520"/>
      <c r="T185" s="314"/>
      <c r="U185" s="314"/>
      <c r="V185" s="314"/>
      <c r="W185" s="314"/>
    </row>
    <row r="186" spans="1:23">
      <c r="A186" s="513"/>
      <c r="B186" s="513"/>
      <c r="C186" s="501"/>
      <c r="D186" s="501"/>
      <c r="E186" s="501"/>
      <c r="F186" s="513"/>
      <c r="G186" s="501"/>
      <c r="H186" s="338" t="s">
        <v>22</v>
      </c>
      <c r="I186" s="389">
        <v>90.9</v>
      </c>
      <c r="J186" s="379">
        <v>6.6</v>
      </c>
      <c r="K186" s="341">
        <v>858</v>
      </c>
      <c r="L186" s="342"/>
      <c r="M186" s="342"/>
      <c r="N186" s="379">
        <v>19.7</v>
      </c>
      <c r="O186" s="344">
        <f t="shared" si="31"/>
        <v>948.9</v>
      </c>
      <c r="P186" s="342">
        <f t="shared" si="32"/>
        <v>0</v>
      </c>
      <c r="Q186" s="343">
        <f t="shared" si="32"/>
        <v>0</v>
      </c>
      <c r="R186" s="340">
        <f t="shared" si="33"/>
        <v>26.299999999999997</v>
      </c>
      <c r="S186" s="520"/>
      <c r="T186" s="314"/>
      <c r="U186" s="314"/>
      <c r="V186" s="314"/>
      <c r="W186" s="314"/>
    </row>
    <row r="187" spans="1:23">
      <c r="A187" s="513"/>
      <c r="B187" s="513"/>
      <c r="C187" s="501"/>
      <c r="D187" s="501"/>
      <c r="E187" s="501"/>
      <c r="F187" s="353" t="s">
        <v>134</v>
      </c>
      <c r="G187" s="348"/>
      <c r="H187" s="338" t="s">
        <v>23</v>
      </c>
      <c r="I187" s="349">
        <f t="shared" ref="I187:R187" si="46">SUM(I181:I186)</f>
        <v>90.9</v>
      </c>
      <c r="J187" s="350">
        <f t="shared" si="46"/>
        <v>6.6</v>
      </c>
      <c r="K187" s="349">
        <f t="shared" si="46"/>
        <v>1310</v>
      </c>
      <c r="L187" s="351">
        <f t="shared" si="46"/>
        <v>0</v>
      </c>
      <c r="M187" s="351">
        <f t="shared" si="46"/>
        <v>50</v>
      </c>
      <c r="N187" s="350">
        <f t="shared" si="46"/>
        <v>53.400000000000006</v>
      </c>
      <c r="O187" s="349">
        <f t="shared" si="46"/>
        <v>1400.9</v>
      </c>
      <c r="P187" s="351">
        <f t="shared" si="46"/>
        <v>0</v>
      </c>
      <c r="Q187" s="351">
        <f t="shared" si="46"/>
        <v>50</v>
      </c>
      <c r="R187" s="350">
        <f t="shared" si="46"/>
        <v>60</v>
      </c>
      <c r="S187" s="520"/>
      <c r="T187" s="314"/>
      <c r="U187" s="314"/>
      <c r="V187" s="314"/>
      <c r="W187" s="314"/>
    </row>
    <row r="188" spans="1:23" hidden="1">
      <c r="A188" s="513"/>
      <c r="B188" s="513"/>
      <c r="C188" s="501"/>
      <c r="D188" s="501"/>
      <c r="E188" s="521">
        <v>6</v>
      </c>
      <c r="F188" s="522" t="s">
        <v>72</v>
      </c>
      <c r="G188" s="523" t="s">
        <v>73</v>
      </c>
      <c r="H188" s="338" t="s">
        <v>18</v>
      </c>
      <c r="I188" s="345"/>
      <c r="J188" s="340"/>
      <c r="K188" s="346"/>
      <c r="L188" s="342"/>
      <c r="M188" s="342"/>
      <c r="N188" s="340"/>
      <c r="O188" s="344">
        <f t="shared" si="31"/>
        <v>0</v>
      </c>
      <c r="P188" s="342">
        <f t="shared" si="32"/>
        <v>0</v>
      </c>
      <c r="Q188" s="343">
        <f t="shared" si="32"/>
        <v>0</v>
      </c>
      <c r="R188" s="340">
        <f t="shared" si="33"/>
        <v>0</v>
      </c>
      <c r="S188" s="520"/>
      <c r="T188" s="314"/>
      <c r="U188" s="314"/>
      <c r="V188" s="314"/>
      <c r="W188" s="314"/>
    </row>
    <row r="189" spans="1:23">
      <c r="A189" s="513"/>
      <c r="B189" s="513"/>
      <c r="C189" s="501"/>
      <c r="D189" s="501"/>
      <c r="E189" s="501"/>
      <c r="F189" s="513"/>
      <c r="G189" s="501"/>
      <c r="H189" s="338" t="s">
        <v>19</v>
      </c>
      <c r="I189" s="389">
        <v>7.2</v>
      </c>
      <c r="J189" s="390">
        <v>3.2</v>
      </c>
      <c r="K189" s="341">
        <v>10</v>
      </c>
      <c r="L189" s="342"/>
      <c r="M189" s="342"/>
      <c r="N189" s="379">
        <v>4.8</v>
      </c>
      <c r="O189" s="344">
        <f t="shared" si="31"/>
        <v>17.2</v>
      </c>
      <c r="P189" s="342">
        <f t="shared" si="32"/>
        <v>0</v>
      </c>
      <c r="Q189" s="343">
        <f t="shared" si="32"/>
        <v>0</v>
      </c>
      <c r="R189" s="340">
        <f t="shared" si="33"/>
        <v>8</v>
      </c>
      <c r="S189" s="520"/>
      <c r="T189" s="314"/>
      <c r="U189" s="314"/>
      <c r="V189" s="314"/>
      <c r="W189" s="314"/>
    </row>
    <row r="190" spans="1:23" hidden="1">
      <c r="A190" s="513"/>
      <c r="B190" s="513"/>
      <c r="C190" s="501"/>
      <c r="D190" s="501"/>
      <c r="E190" s="501"/>
      <c r="F190" s="513"/>
      <c r="G190" s="501"/>
      <c r="H190" s="338" t="s">
        <v>20</v>
      </c>
      <c r="I190" s="391"/>
      <c r="J190" s="340"/>
      <c r="K190" s="346"/>
      <c r="L190" s="342"/>
      <c r="M190" s="342"/>
      <c r="N190" s="340"/>
      <c r="O190" s="344">
        <f t="shared" si="31"/>
        <v>0</v>
      </c>
      <c r="P190" s="342">
        <f t="shared" si="32"/>
        <v>0</v>
      </c>
      <c r="Q190" s="343">
        <f t="shared" si="32"/>
        <v>0</v>
      </c>
      <c r="R190" s="340">
        <f t="shared" si="33"/>
        <v>0</v>
      </c>
      <c r="S190" s="520"/>
      <c r="T190" s="314"/>
      <c r="U190" s="314"/>
      <c r="V190" s="314"/>
      <c r="W190" s="314"/>
    </row>
    <row r="191" spans="1:23" hidden="1">
      <c r="A191" s="513"/>
      <c r="B191" s="513"/>
      <c r="C191" s="501"/>
      <c r="D191" s="501"/>
      <c r="E191" s="501"/>
      <c r="F191" s="513"/>
      <c r="G191" s="501"/>
      <c r="H191" s="338" t="s">
        <v>21</v>
      </c>
      <c r="I191" s="391"/>
      <c r="J191" s="340"/>
      <c r="K191" s="346"/>
      <c r="L191" s="342"/>
      <c r="M191" s="342"/>
      <c r="N191" s="340"/>
      <c r="O191" s="344">
        <f t="shared" si="31"/>
        <v>0</v>
      </c>
      <c r="P191" s="342">
        <f t="shared" si="32"/>
        <v>0</v>
      </c>
      <c r="Q191" s="343">
        <f t="shared" si="32"/>
        <v>0</v>
      </c>
      <c r="R191" s="340">
        <f t="shared" si="33"/>
        <v>0</v>
      </c>
      <c r="S191" s="520"/>
      <c r="T191" s="314"/>
      <c r="U191" s="314"/>
      <c r="V191" s="314"/>
      <c r="W191" s="314"/>
    </row>
    <row r="192" spans="1:23" hidden="1">
      <c r="A192" s="513"/>
      <c r="B192" s="513"/>
      <c r="C192" s="501"/>
      <c r="D192" s="501"/>
      <c r="E192" s="501"/>
      <c r="F192" s="513"/>
      <c r="G192" s="501"/>
      <c r="H192" s="338" t="s">
        <v>13</v>
      </c>
      <c r="I192" s="391"/>
      <c r="J192" s="340"/>
      <c r="K192" s="346"/>
      <c r="L192" s="342"/>
      <c r="M192" s="342"/>
      <c r="N192" s="340"/>
      <c r="O192" s="344">
        <f t="shared" si="31"/>
        <v>0</v>
      </c>
      <c r="P192" s="342">
        <f t="shared" si="32"/>
        <v>0</v>
      </c>
      <c r="Q192" s="343">
        <f t="shared" si="32"/>
        <v>0</v>
      </c>
      <c r="R192" s="340">
        <f t="shared" si="33"/>
        <v>0</v>
      </c>
      <c r="S192" s="520"/>
      <c r="T192" s="314"/>
      <c r="U192" s="314"/>
      <c r="V192" s="314"/>
      <c r="W192" s="314"/>
    </row>
    <row r="193" spans="1:23">
      <c r="A193" s="513"/>
      <c r="B193" s="513"/>
      <c r="C193" s="501"/>
      <c r="D193" s="501"/>
      <c r="E193" s="501"/>
      <c r="F193" s="513"/>
      <c r="G193" s="501"/>
      <c r="H193" s="338" t="s">
        <v>22</v>
      </c>
      <c r="I193" s="389">
        <v>25.1</v>
      </c>
      <c r="J193" s="340"/>
      <c r="K193" s="346">
        <v>50</v>
      </c>
      <c r="L193" s="342"/>
      <c r="M193" s="342"/>
      <c r="N193" s="340"/>
      <c r="O193" s="344">
        <f t="shared" si="31"/>
        <v>75.099999999999994</v>
      </c>
      <c r="P193" s="342">
        <f t="shared" si="32"/>
        <v>0</v>
      </c>
      <c r="Q193" s="343">
        <f t="shared" si="32"/>
        <v>0</v>
      </c>
      <c r="R193" s="340">
        <f t="shared" si="33"/>
        <v>0</v>
      </c>
      <c r="S193" s="520"/>
      <c r="T193" s="314"/>
      <c r="U193" s="314"/>
      <c r="V193" s="314"/>
      <c r="W193" s="314"/>
    </row>
    <row r="194" spans="1:23">
      <c r="A194" s="513"/>
      <c r="B194" s="513"/>
      <c r="C194" s="501"/>
      <c r="D194" s="501"/>
      <c r="E194" s="501"/>
      <c r="F194" s="353"/>
      <c r="G194" s="348"/>
      <c r="H194" s="338" t="s">
        <v>23</v>
      </c>
      <c r="I194" s="349">
        <f t="shared" ref="I194:R194" si="47">SUM(I188:I193)</f>
        <v>32.300000000000004</v>
      </c>
      <c r="J194" s="350">
        <f t="shared" si="47"/>
        <v>3.2</v>
      </c>
      <c r="K194" s="349">
        <f t="shared" si="47"/>
        <v>60</v>
      </c>
      <c r="L194" s="351">
        <f t="shared" si="47"/>
        <v>0</v>
      </c>
      <c r="M194" s="351">
        <f t="shared" si="47"/>
        <v>0</v>
      </c>
      <c r="N194" s="350">
        <f t="shared" si="47"/>
        <v>4.8</v>
      </c>
      <c r="O194" s="349">
        <f t="shared" si="47"/>
        <v>92.3</v>
      </c>
      <c r="P194" s="351">
        <f t="shared" si="47"/>
        <v>0</v>
      </c>
      <c r="Q194" s="351">
        <f t="shared" si="47"/>
        <v>0</v>
      </c>
      <c r="R194" s="350">
        <f t="shared" si="47"/>
        <v>8</v>
      </c>
      <c r="S194" s="520"/>
      <c r="T194" s="314"/>
      <c r="U194" s="314"/>
      <c r="V194" s="314"/>
      <c r="W194" s="314"/>
    </row>
    <row r="195" spans="1:23" ht="36" customHeight="1">
      <c r="A195" s="513"/>
      <c r="B195" s="513"/>
      <c r="C195" s="501"/>
      <c r="D195" s="501"/>
      <c r="E195" s="521">
        <v>7</v>
      </c>
      <c r="F195" s="522" t="s">
        <v>74</v>
      </c>
      <c r="G195" s="518">
        <v>188714469</v>
      </c>
      <c r="H195" s="338" t="s">
        <v>18</v>
      </c>
      <c r="I195" s="339"/>
      <c r="J195" s="340"/>
      <c r="K195" s="346">
        <v>3.5</v>
      </c>
      <c r="L195" s="342"/>
      <c r="M195" s="342">
        <v>3.5</v>
      </c>
      <c r="N195" s="340"/>
      <c r="O195" s="344">
        <f t="shared" si="31"/>
        <v>3.5</v>
      </c>
      <c r="P195" s="342">
        <f t="shared" si="32"/>
        <v>0</v>
      </c>
      <c r="Q195" s="343">
        <f t="shared" si="32"/>
        <v>3.5</v>
      </c>
      <c r="R195" s="340">
        <f t="shared" si="33"/>
        <v>0</v>
      </c>
      <c r="S195" s="520"/>
      <c r="T195" s="314"/>
      <c r="U195" s="314"/>
      <c r="V195" s="314"/>
      <c r="W195" s="314"/>
    </row>
    <row r="196" spans="1:23" hidden="1">
      <c r="A196" s="513"/>
      <c r="B196" s="513"/>
      <c r="C196" s="501"/>
      <c r="D196" s="501"/>
      <c r="E196" s="501"/>
      <c r="F196" s="513"/>
      <c r="G196" s="501"/>
      <c r="H196" s="338" t="s">
        <v>19</v>
      </c>
      <c r="I196" s="345"/>
      <c r="J196" s="340"/>
      <c r="K196" s="346"/>
      <c r="L196" s="342"/>
      <c r="M196" s="342"/>
      <c r="N196" s="340"/>
      <c r="O196" s="344">
        <f t="shared" si="31"/>
        <v>0</v>
      </c>
      <c r="P196" s="342">
        <f t="shared" si="32"/>
        <v>0</v>
      </c>
      <c r="Q196" s="343">
        <f t="shared" si="32"/>
        <v>0</v>
      </c>
      <c r="R196" s="340">
        <f t="shared" si="33"/>
        <v>0</v>
      </c>
      <c r="S196" s="520"/>
      <c r="T196" s="314"/>
      <c r="U196" s="314"/>
      <c r="V196" s="314"/>
      <c r="W196" s="314"/>
    </row>
    <row r="197" spans="1:23" hidden="1">
      <c r="A197" s="513"/>
      <c r="B197" s="513"/>
      <c r="C197" s="501"/>
      <c r="D197" s="501"/>
      <c r="E197" s="501"/>
      <c r="F197" s="513"/>
      <c r="G197" s="501"/>
      <c r="H197" s="338" t="s">
        <v>20</v>
      </c>
      <c r="I197" s="345"/>
      <c r="J197" s="340"/>
      <c r="K197" s="346"/>
      <c r="L197" s="342"/>
      <c r="M197" s="342"/>
      <c r="N197" s="340"/>
      <c r="O197" s="344">
        <f t="shared" si="31"/>
        <v>0</v>
      </c>
      <c r="P197" s="342">
        <f t="shared" si="32"/>
        <v>0</v>
      </c>
      <c r="Q197" s="343">
        <f t="shared" si="32"/>
        <v>0</v>
      </c>
      <c r="R197" s="340">
        <f t="shared" si="33"/>
        <v>0</v>
      </c>
      <c r="S197" s="520"/>
      <c r="T197" s="314"/>
      <c r="U197" s="314"/>
      <c r="V197" s="314"/>
      <c r="W197" s="314"/>
    </row>
    <row r="198" spans="1:23" hidden="1">
      <c r="A198" s="513"/>
      <c r="B198" s="513"/>
      <c r="C198" s="501"/>
      <c r="D198" s="501"/>
      <c r="E198" s="501"/>
      <c r="F198" s="513"/>
      <c r="G198" s="501"/>
      <c r="H198" s="338" t="s">
        <v>21</v>
      </c>
      <c r="I198" s="345"/>
      <c r="J198" s="340"/>
      <c r="K198" s="346"/>
      <c r="L198" s="342"/>
      <c r="M198" s="342"/>
      <c r="N198" s="340"/>
      <c r="O198" s="344">
        <f t="shared" si="31"/>
        <v>0</v>
      </c>
      <c r="P198" s="342">
        <f t="shared" si="32"/>
        <v>0</v>
      </c>
      <c r="Q198" s="343">
        <f t="shared" si="32"/>
        <v>0</v>
      </c>
      <c r="R198" s="340">
        <f t="shared" si="33"/>
        <v>0</v>
      </c>
      <c r="S198" s="520"/>
      <c r="T198" s="314"/>
      <c r="U198" s="314"/>
      <c r="V198" s="314"/>
      <c r="W198" s="314"/>
    </row>
    <row r="199" spans="1:23" hidden="1">
      <c r="A199" s="513"/>
      <c r="B199" s="513"/>
      <c r="C199" s="501"/>
      <c r="D199" s="501"/>
      <c r="E199" s="501"/>
      <c r="F199" s="513"/>
      <c r="G199" s="501"/>
      <c r="H199" s="338" t="s">
        <v>13</v>
      </c>
      <c r="I199" s="345"/>
      <c r="J199" s="340"/>
      <c r="K199" s="346"/>
      <c r="L199" s="342"/>
      <c r="M199" s="342"/>
      <c r="N199" s="340"/>
      <c r="O199" s="344">
        <f t="shared" ref="O199:O262" si="48">I199+K199</f>
        <v>0</v>
      </c>
      <c r="P199" s="342">
        <f t="shared" ref="P199:Q262" si="49">L199</f>
        <v>0</v>
      </c>
      <c r="Q199" s="343">
        <f t="shared" si="49"/>
        <v>0</v>
      </c>
      <c r="R199" s="340">
        <f t="shared" ref="R199:R262" si="50">J199+N199</f>
        <v>0</v>
      </c>
      <c r="S199" s="520"/>
      <c r="T199" s="314"/>
      <c r="U199" s="314"/>
      <c r="V199" s="314"/>
      <c r="W199" s="314"/>
    </row>
    <row r="200" spans="1:23" hidden="1">
      <c r="A200" s="513"/>
      <c r="B200" s="513"/>
      <c r="C200" s="501"/>
      <c r="D200" s="501"/>
      <c r="E200" s="501"/>
      <c r="F200" s="513"/>
      <c r="G200" s="501"/>
      <c r="H200" s="338" t="s">
        <v>22</v>
      </c>
      <c r="I200" s="345"/>
      <c r="J200" s="340"/>
      <c r="K200" s="346"/>
      <c r="L200" s="342"/>
      <c r="M200" s="342"/>
      <c r="N200" s="340"/>
      <c r="O200" s="344">
        <f t="shared" si="48"/>
        <v>0</v>
      </c>
      <c r="P200" s="342">
        <f t="shared" si="49"/>
        <v>0</v>
      </c>
      <c r="Q200" s="343">
        <f t="shared" si="49"/>
        <v>0</v>
      </c>
      <c r="R200" s="340">
        <f t="shared" si="50"/>
        <v>0</v>
      </c>
      <c r="S200" s="520"/>
      <c r="T200" s="314"/>
      <c r="U200" s="314"/>
      <c r="V200" s="314"/>
      <c r="W200" s="314"/>
    </row>
    <row r="201" spans="1:23" ht="30">
      <c r="A201" s="513"/>
      <c r="B201" s="513"/>
      <c r="C201" s="501"/>
      <c r="D201" s="501"/>
      <c r="E201" s="501"/>
      <c r="F201" s="353" t="s">
        <v>130</v>
      </c>
      <c r="G201" s="348"/>
      <c r="H201" s="338" t="s">
        <v>23</v>
      </c>
      <c r="I201" s="349">
        <f t="shared" ref="I201:R201" si="51">SUM(I195:I200)</f>
        <v>0</v>
      </c>
      <c r="J201" s="350">
        <f t="shared" si="51"/>
        <v>0</v>
      </c>
      <c r="K201" s="349">
        <f t="shared" si="51"/>
        <v>3.5</v>
      </c>
      <c r="L201" s="351">
        <f t="shared" si="51"/>
        <v>0</v>
      </c>
      <c r="M201" s="351">
        <f t="shared" si="51"/>
        <v>3.5</v>
      </c>
      <c r="N201" s="350">
        <f t="shared" si="51"/>
        <v>0</v>
      </c>
      <c r="O201" s="349">
        <f t="shared" si="51"/>
        <v>3.5</v>
      </c>
      <c r="P201" s="351">
        <f t="shared" si="51"/>
        <v>0</v>
      </c>
      <c r="Q201" s="351">
        <f t="shared" si="51"/>
        <v>3.5</v>
      </c>
      <c r="R201" s="350">
        <f t="shared" si="51"/>
        <v>0</v>
      </c>
      <c r="S201" s="520"/>
      <c r="T201" s="314"/>
      <c r="U201" s="314"/>
      <c r="V201" s="314"/>
      <c r="W201" s="314"/>
    </row>
    <row r="202" spans="1:23" hidden="1">
      <c r="A202" s="513"/>
      <c r="B202" s="513"/>
      <c r="C202" s="501"/>
      <c r="D202" s="501"/>
      <c r="E202" s="521">
        <v>8</v>
      </c>
      <c r="F202" s="522" t="s">
        <v>131</v>
      </c>
      <c r="G202" s="518">
        <v>188714469</v>
      </c>
      <c r="H202" s="338" t="s">
        <v>18</v>
      </c>
      <c r="I202" s="345"/>
      <c r="J202" s="340"/>
      <c r="K202" s="346"/>
      <c r="L202" s="342"/>
      <c r="M202" s="342"/>
      <c r="N202" s="340"/>
      <c r="O202" s="344">
        <f t="shared" si="48"/>
        <v>0</v>
      </c>
      <c r="P202" s="342">
        <f t="shared" si="49"/>
        <v>0</v>
      </c>
      <c r="Q202" s="343">
        <f t="shared" si="49"/>
        <v>0</v>
      </c>
      <c r="R202" s="340">
        <f t="shared" si="50"/>
        <v>0</v>
      </c>
      <c r="S202" s="520"/>
      <c r="T202" s="314"/>
      <c r="U202" s="314"/>
      <c r="V202" s="314"/>
      <c r="W202" s="314"/>
    </row>
    <row r="203" spans="1:23">
      <c r="A203" s="513"/>
      <c r="B203" s="513"/>
      <c r="C203" s="501"/>
      <c r="D203" s="501"/>
      <c r="E203" s="501"/>
      <c r="F203" s="513"/>
      <c r="G203" s="501"/>
      <c r="H203" s="338" t="s">
        <v>19</v>
      </c>
      <c r="I203" s="389">
        <v>0.1</v>
      </c>
      <c r="J203" s="340">
        <v>0.1</v>
      </c>
      <c r="K203" s="346">
        <v>6.6</v>
      </c>
      <c r="L203" s="342"/>
      <c r="M203" s="342"/>
      <c r="N203" s="379">
        <v>6.3</v>
      </c>
      <c r="O203" s="344">
        <f t="shared" si="48"/>
        <v>6.6999999999999993</v>
      </c>
      <c r="P203" s="342">
        <f t="shared" si="49"/>
        <v>0</v>
      </c>
      <c r="Q203" s="343">
        <f t="shared" si="49"/>
        <v>0</v>
      </c>
      <c r="R203" s="340">
        <f t="shared" si="50"/>
        <v>6.3999999999999995</v>
      </c>
      <c r="S203" s="520"/>
      <c r="T203" s="314"/>
      <c r="U203" s="314"/>
      <c r="V203" s="314"/>
      <c r="W203" s="314"/>
    </row>
    <row r="204" spans="1:23" hidden="1">
      <c r="A204" s="513"/>
      <c r="B204" s="513"/>
      <c r="C204" s="501"/>
      <c r="D204" s="501"/>
      <c r="E204" s="501"/>
      <c r="F204" s="513"/>
      <c r="G204" s="501"/>
      <c r="H204" s="338" t="s">
        <v>20</v>
      </c>
      <c r="I204" s="389"/>
      <c r="J204" s="340"/>
      <c r="K204" s="346"/>
      <c r="L204" s="342"/>
      <c r="M204" s="342"/>
      <c r="N204" s="379"/>
      <c r="O204" s="344">
        <f t="shared" si="48"/>
        <v>0</v>
      </c>
      <c r="P204" s="342">
        <f t="shared" si="49"/>
        <v>0</v>
      </c>
      <c r="Q204" s="343">
        <f t="shared" si="49"/>
        <v>0</v>
      </c>
      <c r="R204" s="340">
        <f t="shared" si="50"/>
        <v>0</v>
      </c>
      <c r="S204" s="520"/>
      <c r="T204" s="314"/>
      <c r="U204" s="314"/>
      <c r="V204" s="314"/>
      <c r="W204" s="314"/>
    </row>
    <row r="205" spans="1:23" hidden="1">
      <c r="A205" s="513"/>
      <c r="B205" s="513"/>
      <c r="C205" s="501"/>
      <c r="D205" s="501"/>
      <c r="E205" s="501"/>
      <c r="F205" s="513"/>
      <c r="G205" s="501"/>
      <c r="H205" s="338" t="s">
        <v>21</v>
      </c>
      <c r="I205" s="389"/>
      <c r="J205" s="340"/>
      <c r="K205" s="346"/>
      <c r="L205" s="342"/>
      <c r="M205" s="342"/>
      <c r="N205" s="379"/>
      <c r="O205" s="344">
        <f t="shared" si="48"/>
        <v>0</v>
      </c>
      <c r="P205" s="342">
        <f t="shared" si="49"/>
        <v>0</v>
      </c>
      <c r="Q205" s="343">
        <f t="shared" si="49"/>
        <v>0</v>
      </c>
      <c r="R205" s="340">
        <f t="shared" si="50"/>
        <v>0</v>
      </c>
      <c r="S205" s="520"/>
      <c r="T205" s="314"/>
      <c r="U205" s="314"/>
      <c r="V205" s="314"/>
      <c r="W205" s="314"/>
    </row>
    <row r="206" spans="1:23" hidden="1">
      <c r="A206" s="513"/>
      <c r="B206" s="513"/>
      <c r="C206" s="501"/>
      <c r="D206" s="501"/>
      <c r="E206" s="501"/>
      <c r="F206" s="513"/>
      <c r="G206" s="501"/>
      <c r="H206" s="338" t="s">
        <v>13</v>
      </c>
      <c r="I206" s="389"/>
      <c r="J206" s="340"/>
      <c r="K206" s="346"/>
      <c r="L206" s="342"/>
      <c r="M206" s="342"/>
      <c r="N206" s="379"/>
      <c r="O206" s="344">
        <f t="shared" si="48"/>
        <v>0</v>
      </c>
      <c r="P206" s="342">
        <f t="shared" si="49"/>
        <v>0</v>
      </c>
      <c r="Q206" s="343">
        <f t="shared" si="49"/>
        <v>0</v>
      </c>
      <c r="R206" s="340">
        <f t="shared" si="50"/>
        <v>0</v>
      </c>
      <c r="S206" s="520"/>
      <c r="T206" s="314"/>
      <c r="U206" s="314"/>
      <c r="V206" s="314"/>
      <c r="W206" s="314"/>
    </row>
    <row r="207" spans="1:23">
      <c r="A207" s="513"/>
      <c r="B207" s="513"/>
      <c r="C207" s="501"/>
      <c r="D207" s="501"/>
      <c r="E207" s="501"/>
      <c r="F207" s="513"/>
      <c r="G207" s="501"/>
      <c r="H207" s="338" t="s">
        <v>22</v>
      </c>
      <c r="I207" s="389">
        <v>0.7</v>
      </c>
      <c r="J207" s="340">
        <v>0.3</v>
      </c>
      <c r="K207" s="346">
        <v>37.200000000000003</v>
      </c>
      <c r="L207" s="342"/>
      <c r="M207" s="342"/>
      <c r="N207" s="379">
        <v>36</v>
      </c>
      <c r="O207" s="344">
        <f t="shared" si="48"/>
        <v>37.900000000000006</v>
      </c>
      <c r="P207" s="342">
        <f t="shared" si="49"/>
        <v>0</v>
      </c>
      <c r="Q207" s="343">
        <f t="shared" si="49"/>
        <v>0</v>
      </c>
      <c r="R207" s="340">
        <f t="shared" si="50"/>
        <v>36.299999999999997</v>
      </c>
      <c r="S207" s="520"/>
      <c r="T207" s="314"/>
      <c r="U207" s="314"/>
      <c r="V207" s="314"/>
      <c r="W207" s="314"/>
    </row>
    <row r="208" spans="1:23" ht="30">
      <c r="A208" s="513"/>
      <c r="B208" s="513"/>
      <c r="C208" s="501"/>
      <c r="D208" s="501"/>
      <c r="E208" s="501"/>
      <c r="F208" s="353" t="s">
        <v>75</v>
      </c>
      <c r="G208" s="348"/>
      <c r="H208" s="338" t="s">
        <v>23</v>
      </c>
      <c r="I208" s="349">
        <f t="shared" ref="I208:R208" si="52">SUM(I202:I207)</f>
        <v>0.79999999999999993</v>
      </c>
      <c r="J208" s="350">
        <f t="shared" si="52"/>
        <v>0.4</v>
      </c>
      <c r="K208" s="349">
        <f t="shared" si="52"/>
        <v>43.800000000000004</v>
      </c>
      <c r="L208" s="351">
        <f t="shared" si="52"/>
        <v>0</v>
      </c>
      <c r="M208" s="351">
        <f t="shared" si="52"/>
        <v>0</v>
      </c>
      <c r="N208" s="350">
        <f t="shared" si="52"/>
        <v>42.3</v>
      </c>
      <c r="O208" s="349">
        <f t="shared" si="52"/>
        <v>44.600000000000009</v>
      </c>
      <c r="P208" s="351">
        <f t="shared" si="52"/>
        <v>0</v>
      </c>
      <c r="Q208" s="351">
        <f t="shared" si="52"/>
        <v>0</v>
      </c>
      <c r="R208" s="350">
        <f t="shared" si="52"/>
        <v>42.699999999999996</v>
      </c>
      <c r="S208" s="520"/>
      <c r="T208" s="314"/>
      <c r="U208" s="314"/>
      <c r="V208" s="314"/>
      <c r="W208" s="314"/>
    </row>
    <row r="209" spans="1:23" hidden="1">
      <c r="A209" s="513"/>
      <c r="B209" s="513"/>
      <c r="C209" s="501"/>
      <c r="D209" s="501"/>
      <c r="E209" s="521">
        <v>9</v>
      </c>
      <c r="F209" s="522" t="s">
        <v>76</v>
      </c>
      <c r="G209" s="518">
        <v>188714469</v>
      </c>
      <c r="H209" s="338" t="s">
        <v>18</v>
      </c>
      <c r="I209" s="345"/>
      <c r="J209" s="340"/>
      <c r="K209" s="378"/>
      <c r="L209" s="342"/>
      <c r="M209" s="342"/>
      <c r="N209" s="340"/>
      <c r="O209" s="344">
        <f t="shared" si="48"/>
        <v>0</v>
      </c>
      <c r="P209" s="342">
        <f t="shared" si="49"/>
        <v>0</v>
      </c>
      <c r="Q209" s="343">
        <f t="shared" si="49"/>
        <v>0</v>
      </c>
      <c r="R209" s="340">
        <f t="shared" si="50"/>
        <v>0</v>
      </c>
      <c r="S209" s="520"/>
      <c r="T209" s="314"/>
      <c r="U209" s="314"/>
      <c r="V209" s="314"/>
      <c r="W209" s="314"/>
    </row>
    <row r="210" spans="1:23">
      <c r="A210" s="513"/>
      <c r="B210" s="513"/>
      <c r="C210" s="501"/>
      <c r="D210" s="501"/>
      <c r="E210" s="501"/>
      <c r="F210" s="513"/>
      <c r="G210" s="501"/>
      <c r="H210" s="338" t="s">
        <v>19</v>
      </c>
      <c r="I210" s="339"/>
      <c r="J210" s="392"/>
      <c r="K210" s="393">
        <v>5.9</v>
      </c>
      <c r="L210" s="342"/>
      <c r="M210" s="342"/>
      <c r="N210" s="392">
        <v>5.8</v>
      </c>
      <c r="O210" s="344">
        <f t="shared" si="48"/>
        <v>5.9</v>
      </c>
      <c r="P210" s="342">
        <f t="shared" si="49"/>
        <v>0</v>
      </c>
      <c r="Q210" s="343">
        <f t="shared" si="49"/>
        <v>0</v>
      </c>
      <c r="R210" s="340">
        <f t="shared" si="50"/>
        <v>5.8</v>
      </c>
      <c r="S210" s="520"/>
      <c r="T210" s="314"/>
      <c r="U210" s="314"/>
      <c r="V210" s="314"/>
      <c r="W210" s="314"/>
    </row>
    <row r="211" spans="1:23" hidden="1">
      <c r="A211" s="513"/>
      <c r="B211" s="513"/>
      <c r="C211" s="501"/>
      <c r="D211" s="501"/>
      <c r="E211" s="501"/>
      <c r="F211" s="513"/>
      <c r="G211" s="501"/>
      <c r="H211" s="338" t="s">
        <v>20</v>
      </c>
      <c r="I211" s="339"/>
      <c r="J211" s="379"/>
      <c r="K211" s="394"/>
      <c r="L211" s="342"/>
      <c r="M211" s="342"/>
      <c r="N211" s="379"/>
      <c r="O211" s="344">
        <f t="shared" si="48"/>
        <v>0</v>
      </c>
      <c r="P211" s="342">
        <f t="shared" si="49"/>
        <v>0</v>
      </c>
      <c r="Q211" s="343">
        <f t="shared" si="49"/>
        <v>0</v>
      </c>
      <c r="R211" s="340">
        <f t="shared" si="50"/>
        <v>0</v>
      </c>
      <c r="S211" s="520"/>
      <c r="T211" s="314"/>
      <c r="U211" s="314"/>
      <c r="V211" s="314"/>
      <c r="W211" s="314"/>
    </row>
    <row r="212" spans="1:23" hidden="1">
      <c r="A212" s="513"/>
      <c r="B212" s="513"/>
      <c r="C212" s="501"/>
      <c r="D212" s="501"/>
      <c r="E212" s="501"/>
      <c r="F212" s="513"/>
      <c r="G212" s="501"/>
      <c r="H212" s="338" t="s">
        <v>21</v>
      </c>
      <c r="I212" s="339"/>
      <c r="J212" s="379"/>
      <c r="K212" s="394"/>
      <c r="L212" s="342"/>
      <c r="M212" s="342"/>
      <c r="N212" s="379"/>
      <c r="O212" s="344">
        <f t="shared" si="48"/>
        <v>0</v>
      </c>
      <c r="P212" s="342">
        <f t="shared" si="49"/>
        <v>0</v>
      </c>
      <c r="Q212" s="343">
        <f t="shared" si="49"/>
        <v>0</v>
      </c>
      <c r="R212" s="340">
        <f t="shared" si="50"/>
        <v>0</v>
      </c>
      <c r="S212" s="520"/>
      <c r="T212" s="314"/>
      <c r="U212" s="314"/>
      <c r="V212" s="314"/>
      <c r="W212" s="314"/>
    </row>
    <row r="213" spans="1:23" hidden="1">
      <c r="A213" s="513"/>
      <c r="B213" s="513"/>
      <c r="C213" s="501"/>
      <c r="D213" s="501"/>
      <c r="E213" s="501"/>
      <c r="F213" s="513"/>
      <c r="G213" s="501"/>
      <c r="H213" s="338" t="s">
        <v>13</v>
      </c>
      <c r="I213" s="339"/>
      <c r="J213" s="379"/>
      <c r="K213" s="394"/>
      <c r="L213" s="342"/>
      <c r="M213" s="342"/>
      <c r="N213" s="379"/>
      <c r="O213" s="344">
        <f t="shared" si="48"/>
        <v>0</v>
      </c>
      <c r="P213" s="342">
        <f t="shared" si="49"/>
        <v>0</v>
      </c>
      <c r="Q213" s="343">
        <f t="shared" si="49"/>
        <v>0</v>
      </c>
      <c r="R213" s="340">
        <f t="shared" si="50"/>
        <v>0</v>
      </c>
      <c r="S213" s="520"/>
      <c r="T213" s="314"/>
      <c r="U213" s="314"/>
      <c r="V213" s="314"/>
      <c r="W213" s="314"/>
    </row>
    <row r="214" spans="1:23">
      <c r="A214" s="513"/>
      <c r="B214" s="513"/>
      <c r="C214" s="501"/>
      <c r="D214" s="501"/>
      <c r="E214" s="501"/>
      <c r="F214" s="513"/>
      <c r="G214" s="501"/>
      <c r="H214" s="338" t="s">
        <v>22</v>
      </c>
      <c r="I214" s="339"/>
      <c r="J214" s="379"/>
      <c r="K214" s="341">
        <v>5.9</v>
      </c>
      <c r="L214" s="342"/>
      <c r="M214" s="342"/>
      <c r="N214" s="379">
        <v>5.8</v>
      </c>
      <c r="O214" s="344">
        <f t="shared" si="48"/>
        <v>5.9</v>
      </c>
      <c r="P214" s="342">
        <f t="shared" si="49"/>
        <v>0</v>
      </c>
      <c r="Q214" s="343">
        <f t="shared" si="49"/>
        <v>0</v>
      </c>
      <c r="R214" s="340">
        <f t="shared" si="50"/>
        <v>5.8</v>
      </c>
      <c r="S214" s="520"/>
      <c r="T214" s="314"/>
      <c r="U214" s="314"/>
      <c r="V214" s="314"/>
      <c r="W214" s="314"/>
    </row>
    <row r="215" spans="1:23">
      <c r="A215" s="513"/>
      <c r="B215" s="513"/>
      <c r="C215" s="501"/>
      <c r="D215" s="501"/>
      <c r="E215" s="501"/>
      <c r="F215" s="353" t="s">
        <v>146</v>
      </c>
      <c r="G215" s="348"/>
      <c r="H215" s="338" t="s">
        <v>23</v>
      </c>
      <c r="I215" s="395">
        <f t="shared" ref="I215:R215" si="53">SUM(I209:I214)</f>
        <v>0</v>
      </c>
      <c r="J215" s="396">
        <f t="shared" si="53"/>
        <v>0</v>
      </c>
      <c r="K215" s="395">
        <f t="shared" si="53"/>
        <v>11.8</v>
      </c>
      <c r="L215" s="397">
        <f t="shared" si="53"/>
        <v>0</v>
      </c>
      <c r="M215" s="397">
        <f t="shared" si="53"/>
        <v>0</v>
      </c>
      <c r="N215" s="396">
        <f t="shared" si="53"/>
        <v>11.6</v>
      </c>
      <c r="O215" s="395">
        <f t="shared" si="53"/>
        <v>11.8</v>
      </c>
      <c r="P215" s="397">
        <f t="shared" si="53"/>
        <v>0</v>
      </c>
      <c r="Q215" s="397">
        <f t="shared" si="53"/>
        <v>0</v>
      </c>
      <c r="R215" s="396">
        <f t="shared" si="53"/>
        <v>11.6</v>
      </c>
      <c r="S215" s="520"/>
      <c r="T215" s="314"/>
      <c r="U215" s="314"/>
      <c r="V215" s="314"/>
      <c r="W215" s="314"/>
    </row>
    <row r="216" spans="1:23" hidden="1">
      <c r="A216" s="513"/>
      <c r="B216" s="513"/>
      <c r="C216" s="501"/>
      <c r="D216" s="501"/>
      <c r="E216" s="521">
        <v>10</v>
      </c>
      <c r="F216" s="522" t="s">
        <v>133</v>
      </c>
      <c r="G216" s="518">
        <v>188714469</v>
      </c>
      <c r="H216" s="338" t="s">
        <v>18</v>
      </c>
      <c r="I216" s="345"/>
      <c r="J216" s="340"/>
      <c r="K216" s="346"/>
      <c r="L216" s="342"/>
      <c r="M216" s="342"/>
      <c r="N216" s="340"/>
      <c r="O216" s="344">
        <f t="shared" si="48"/>
        <v>0</v>
      </c>
      <c r="P216" s="342">
        <f t="shared" si="49"/>
        <v>0</v>
      </c>
      <c r="Q216" s="343">
        <f t="shared" si="49"/>
        <v>0</v>
      </c>
      <c r="R216" s="340">
        <f t="shared" si="50"/>
        <v>0</v>
      </c>
      <c r="S216" s="520" t="s">
        <v>143</v>
      </c>
      <c r="T216" s="314"/>
      <c r="U216" s="314"/>
      <c r="V216" s="314"/>
      <c r="W216" s="314"/>
    </row>
    <row r="217" spans="1:23" ht="15" hidden="1" customHeight="1">
      <c r="A217" s="513"/>
      <c r="B217" s="513"/>
      <c r="C217" s="501"/>
      <c r="D217" s="501"/>
      <c r="E217" s="501"/>
      <c r="F217" s="513"/>
      <c r="G217" s="501"/>
      <c r="H217" s="338" t="s">
        <v>19</v>
      </c>
      <c r="I217" s="345"/>
      <c r="J217" s="340"/>
      <c r="K217" s="346"/>
      <c r="L217" s="342"/>
      <c r="M217" s="342"/>
      <c r="N217" s="340"/>
      <c r="O217" s="344">
        <f t="shared" si="48"/>
        <v>0</v>
      </c>
      <c r="P217" s="342">
        <f t="shared" si="49"/>
        <v>0</v>
      </c>
      <c r="Q217" s="343">
        <f t="shared" si="49"/>
        <v>0</v>
      </c>
      <c r="R217" s="340">
        <f t="shared" si="50"/>
        <v>0</v>
      </c>
      <c r="S217" s="520"/>
      <c r="T217" s="314"/>
      <c r="U217" s="314"/>
      <c r="V217" s="314"/>
      <c r="W217" s="314"/>
    </row>
    <row r="218" spans="1:23" hidden="1">
      <c r="A218" s="513"/>
      <c r="B218" s="513"/>
      <c r="C218" s="501"/>
      <c r="D218" s="501"/>
      <c r="E218" s="501"/>
      <c r="F218" s="513"/>
      <c r="G218" s="501"/>
      <c r="H218" s="338" t="s">
        <v>20</v>
      </c>
      <c r="I218" s="345"/>
      <c r="J218" s="340"/>
      <c r="K218" s="346"/>
      <c r="L218" s="342"/>
      <c r="M218" s="342"/>
      <c r="N218" s="340"/>
      <c r="O218" s="344">
        <f t="shared" si="48"/>
        <v>0</v>
      </c>
      <c r="P218" s="342">
        <f t="shared" si="49"/>
        <v>0</v>
      </c>
      <c r="Q218" s="343">
        <f t="shared" si="49"/>
        <v>0</v>
      </c>
      <c r="R218" s="340">
        <f t="shared" si="50"/>
        <v>0</v>
      </c>
      <c r="S218" s="520"/>
      <c r="T218" s="314"/>
      <c r="U218" s="314"/>
      <c r="V218" s="314"/>
      <c r="W218" s="314"/>
    </row>
    <row r="219" spans="1:23" hidden="1">
      <c r="A219" s="513"/>
      <c r="B219" s="513"/>
      <c r="C219" s="501"/>
      <c r="D219" s="501"/>
      <c r="E219" s="501"/>
      <c r="F219" s="513"/>
      <c r="G219" s="501"/>
      <c r="H219" s="338" t="s">
        <v>21</v>
      </c>
      <c r="I219" s="345"/>
      <c r="J219" s="340"/>
      <c r="K219" s="346"/>
      <c r="L219" s="342"/>
      <c r="M219" s="342"/>
      <c r="N219" s="340"/>
      <c r="O219" s="344">
        <f t="shared" si="48"/>
        <v>0</v>
      </c>
      <c r="P219" s="342">
        <f t="shared" si="49"/>
        <v>0</v>
      </c>
      <c r="Q219" s="343">
        <f t="shared" si="49"/>
        <v>0</v>
      </c>
      <c r="R219" s="340">
        <f t="shared" si="50"/>
        <v>0</v>
      </c>
      <c r="S219" s="520"/>
      <c r="T219" s="314"/>
      <c r="U219" s="314"/>
      <c r="V219" s="314"/>
      <c r="W219" s="314"/>
    </row>
    <row r="220" spans="1:23" hidden="1">
      <c r="A220" s="513"/>
      <c r="B220" s="513"/>
      <c r="C220" s="501"/>
      <c r="D220" s="501"/>
      <c r="E220" s="501"/>
      <c r="F220" s="513"/>
      <c r="G220" s="501"/>
      <c r="H220" s="338" t="s">
        <v>13</v>
      </c>
      <c r="I220" s="345"/>
      <c r="J220" s="340"/>
      <c r="K220" s="346"/>
      <c r="L220" s="342"/>
      <c r="M220" s="342"/>
      <c r="N220" s="340"/>
      <c r="O220" s="344">
        <f t="shared" si="48"/>
        <v>0</v>
      </c>
      <c r="P220" s="342">
        <f t="shared" si="49"/>
        <v>0</v>
      </c>
      <c r="Q220" s="343">
        <f t="shared" si="49"/>
        <v>0</v>
      </c>
      <c r="R220" s="340">
        <f t="shared" si="50"/>
        <v>0</v>
      </c>
      <c r="S220" s="520"/>
      <c r="T220" s="314"/>
      <c r="U220" s="314"/>
      <c r="V220" s="314"/>
      <c r="W220" s="314"/>
    </row>
    <row r="221" spans="1:23">
      <c r="A221" s="513"/>
      <c r="B221" s="513"/>
      <c r="C221" s="501"/>
      <c r="D221" s="501"/>
      <c r="E221" s="501"/>
      <c r="F221" s="513"/>
      <c r="G221" s="501"/>
      <c r="H221" s="338" t="s">
        <v>22</v>
      </c>
      <c r="I221" s="339"/>
      <c r="J221" s="340"/>
      <c r="K221" s="346">
        <v>120</v>
      </c>
      <c r="L221" s="342"/>
      <c r="M221" s="342"/>
      <c r="N221" s="340">
        <v>8.1999999999999993</v>
      </c>
      <c r="O221" s="344">
        <f t="shared" si="48"/>
        <v>120</v>
      </c>
      <c r="P221" s="342">
        <f t="shared" si="49"/>
        <v>0</v>
      </c>
      <c r="Q221" s="343">
        <f t="shared" si="49"/>
        <v>0</v>
      </c>
      <c r="R221" s="340">
        <f t="shared" si="50"/>
        <v>8.1999999999999993</v>
      </c>
      <c r="S221" s="520"/>
      <c r="T221" s="314"/>
      <c r="U221" s="314"/>
      <c r="V221" s="314"/>
      <c r="W221" s="314"/>
    </row>
    <row r="222" spans="1:23">
      <c r="A222" s="513"/>
      <c r="B222" s="513"/>
      <c r="C222" s="501"/>
      <c r="D222" s="501"/>
      <c r="E222" s="501"/>
      <c r="F222" s="353" t="s">
        <v>77</v>
      </c>
      <c r="G222" s="348"/>
      <c r="H222" s="338" t="s">
        <v>23</v>
      </c>
      <c r="I222" s="395">
        <f t="shared" ref="I222:R222" si="54">SUM(I216:I221)</f>
        <v>0</v>
      </c>
      <c r="J222" s="396">
        <f t="shared" si="54"/>
        <v>0</v>
      </c>
      <c r="K222" s="395">
        <f t="shared" si="54"/>
        <v>120</v>
      </c>
      <c r="L222" s="397">
        <f t="shared" si="54"/>
        <v>0</v>
      </c>
      <c r="M222" s="397">
        <f t="shared" si="54"/>
        <v>0</v>
      </c>
      <c r="N222" s="396">
        <f t="shared" si="54"/>
        <v>8.1999999999999993</v>
      </c>
      <c r="O222" s="395">
        <f t="shared" si="54"/>
        <v>120</v>
      </c>
      <c r="P222" s="397">
        <f t="shared" si="54"/>
        <v>0</v>
      </c>
      <c r="Q222" s="397">
        <f t="shared" si="54"/>
        <v>0</v>
      </c>
      <c r="R222" s="396">
        <f t="shared" si="54"/>
        <v>8.1999999999999993</v>
      </c>
      <c r="S222" s="520"/>
      <c r="T222" s="314"/>
      <c r="U222" s="314"/>
      <c r="V222" s="314"/>
      <c r="W222" s="314"/>
    </row>
    <row r="223" spans="1:23" hidden="1">
      <c r="A223" s="513"/>
      <c r="B223" s="513"/>
      <c r="C223" s="501"/>
      <c r="D223" s="501"/>
      <c r="E223" s="521">
        <v>11</v>
      </c>
      <c r="F223" s="522" t="s">
        <v>78</v>
      </c>
      <c r="G223" s="518">
        <v>188714469</v>
      </c>
      <c r="H223" s="338" t="s">
        <v>18</v>
      </c>
      <c r="I223" s="345"/>
      <c r="J223" s="340"/>
      <c r="K223" s="346"/>
      <c r="L223" s="342"/>
      <c r="M223" s="342"/>
      <c r="N223" s="340"/>
      <c r="O223" s="344">
        <f t="shared" si="48"/>
        <v>0</v>
      </c>
      <c r="P223" s="342">
        <f t="shared" si="49"/>
        <v>0</v>
      </c>
      <c r="Q223" s="343">
        <f t="shared" si="49"/>
        <v>0</v>
      </c>
      <c r="R223" s="340">
        <f t="shared" si="50"/>
        <v>0</v>
      </c>
      <c r="S223" s="520" t="s">
        <v>219</v>
      </c>
      <c r="T223" s="314"/>
      <c r="U223" s="314"/>
      <c r="V223" s="314"/>
      <c r="W223" s="314"/>
    </row>
    <row r="224" spans="1:23" hidden="1">
      <c r="A224" s="513"/>
      <c r="B224" s="513"/>
      <c r="C224" s="501"/>
      <c r="D224" s="501"/>
      <c r="E224" s="501"/>
      <c r="F224" s="513"/>
      <c r="G224" s="501"/>
      <c r="H224" s="338" t="s">
        <v>19</v>
      </c>
      <c r="I224" s="345"/>
      <c r="J224" s="340"/>
      <c r="K224" s="346"/>
      <c r="L224" s="342"/>
      <c r="M224" s="342"/>
      <c r="N224" s="340"/>
      <c r="O224" s="344">
        <f t="shared" si="48"/>
        <v>0</v>
      </c>
      <c r="P224" s="342">
        <f t="shared" si="49"/>
        <v>0</v>
      </c>
      <c r="Q224" s="343">
        <f t="shared" si="49"/>
        <v>0</v>
      </c>
      <c r="R224" s="340">
        <f t="shared" si="50"/>
        <v>0</v>
      </c>
      <c r="S224" s="520"/>
      <c r="T224" s="314"/>
      <c r="U224" s="314"/>
      <c r="V224" s="314"/>
      <c r="W224" s="314"/>
    </row>
    <row r="225" spans="1:23" hidden="1">
      <c r="A225" s="513"/>
      <c r="B225" s="513"/>
      <c r="C225" s="501"/>
      <c r="D225" s="501"/>
      <c r="E225" s="501"/>
      <c r="F225" s="513"/>
      <c r="G225" s="501"/>
      <c r="H225" s="338" t="s">
        <v>20</v>
      </c>
      <c r="I225" s="345"/>
      <c r="J225" s="340"/>
      <c r="K225" s="346"/>
      <c r="L225" s="342"/>
      <c r="M225" s="342"/>
      <c r="N225" s="340"/>
      <c r="O225" s="344">
        <f t="shared" si="48"/>
        <v>0</v>
      </c>
      <c r="P225" s="342">
        <f t="shared" si="49"/>
        <v>0</v>
      </c>
      <c r="Q225" s="343">
        <f t="shared" si="49"/>
        <v>0</v>
      </c>
      <c r="R225" s="340">
        <f t="shared" si="50"/>
        <v>0</v>
      </c>
      <c r="S225" s="520"/>
      <c r="T225" s="314"/>
      <c r="U225" s="314"/>
      <c r="V225" s="314"/>
      <c r="W225" s="314"/>
    </row>
    <row r="226" spans="1:23" hidden="1">
      <c r="A226" s="513"/>
      <c r="B226" s="513"/>
      <c r="C226" s="501"/>
      <c r="D226" s="501"/>
      <c r="E226" s="501"/>
      <c r="F226" s="513"/>
      <c r="G226" s="501"/>
      <c r="H226" s="338" t="s">
        <v>21</v>
      </c>
      <c r="I226" s="345"/>
      <c r="J226" s="340"/>
      <c r="K226" s="346"/>
      <c r="L226" s="342"/>
      <c r="M226" s="342"/>
      <c r="N226" s="340"/>
      <c r="O226" s="344">
        <f t="shared" si="48"/>
        <v>0</v>
      </c>
      <c r="P226" s="342">
        <f t="shared" si="49"/>
        <v>0</v>
      </c>
      <c r="Q226" s="343">
        <f t="shared" si="49"/>
        <v>0</v>
      </c>
      <c r="R226" s="340">
        <f t="shared" si="50"/>
        <v>0</v>
      </c>
      <c r="S226" s="520"/>
      <c r="T226" s="314"/>
      <c r="U226" s="314"/>
      <c r="V226" s="314"/>
      <c r="W226" s="314"/>
    </row>
    <row r="227" spans="1:23" hidden="1">
      <c r="A227" s="513"/>
      <c r="B227" s="513"/>
      <c r="C227" s="501"/>
      <c r="D227" s="501"/>
      <c r="E227" s="501"/>
      <c r="F227" s="513"/>
      <c r="G227" s="501"/>
      <c r="H227" s="338" t="s">
        <v>13</v>
      </c>
      <c r="I227" s="345"/>
      <c r="J227" s="340"/>
      <c r="K227" s="346"/>
      <c r="L227" s="342"/>
      <c r="M227" s="342"/>
      <c r="N227" s="340"/>
      <c r="O227" s="344">
        <f t="shared" si="48"/>
        <v>0</v>
      </c>
      <c r="P227" s="342">
        <f t="shared" si="49"/>
        <v>0</v>
      </c>
      <c r="Q227" s="343">
        <f t="shared" si="49"/>
        <v>0</v>
      </c>
      <c r="R227" s="340">
        <f t="shared" si="50"/>
        <v>0</v>
      </c>
      <c r="S227" s="520"/>
      <c r="T227" s="314"/>
      <c r="U227" s="314"/>
      <c r="V227" s="314"/>
      <c r="W227" s="314"/>
    </row>
    <row r="228" spans="1:23">
      <c r="A228" s="513"/>
      <c r="B228" s="513"/>
      <c r="C228" s="501"/>
      <c r="D228" s="501"/>
      <c r="E228" s="501"/>
      <c r="F228" s="513"/>
      <c r="G228" s="501"/>
      <c r="H228" s="338" t="s">
        <v>22</v>
      </c>
      <c r="I228" s="339"/>
      <c r="J228" s="379"/>
      <c r="K228" s="341">
        <v>50</v>
      </c>
      <c r="L228" s="342"/>
      <c r="M228" s="342"/>
      <c r="N228" s="379">
        <v>3.4</v>
      </c>
      <c r="O228" s="344">
        <f t="shared" si="48"/>
        <v>50</v>
      </c>
      <c r="P228" s="342">
        <f t="shared" si="49"/>
        <v>0</v>
      </c>
      <c r="Q228" s="343">
        <f t="shared" si="49"/>
        <v>0</v>
      </c>
      <c r="R228" s="340">
        <f t="shared" si="50"/>
        <v>3.4</v>
      </c>
      <c r="S228" s="520"/>
      <c r="T228" s="314"/>
      <c r="U228" s="314"/>
      <c r="V228" s="314"/>
      <c r="W228" s="314"/>
    </row>
    <row r="229" spans="1:23">
      <c r="A229" s="513"/>
      <c r="B229" s="513"/>
      <c r="C229" s="501"/>
      <c r="D229" s="501"/>
      <c r="E229" s="501"/>
      <c r="F229" s="353" t="s">
        <v>79</v>
      </c>
      <c r="G229" s="348"/>
      <c r="H229" s="338" t="s">
        <v>23</v>
      </c>
      <c r="I229" s="395">
        <f t="shared" ref="I229:R229" si="55">SUM(I223:I228)</f>
        <v>0</v>
      </c>
      <c r="J229" s="396">
        <f t="shared" si="55"/>
        <v>0</v>
      </c>
      <c r="K229" s="395">
        <f t="shared" si="55"/>
        <v>50</v>
      </c>
      <c r="L229" s="397">
        <f t="shared" si="55"/>
        <v>0</v>
      </c>
      <c r="M229" s="397">
        <f t="shared" si="55"/>
        <v>0</v>
      </c>
      <c r="N229" s="396">
        <f t="shared" si="55"/>
        <v>3.4</v>
      </c>
      <c r="O229" s="395">
        <f t="shared" si="55"/>
        <v>50</v>
      </c>
      <c r="P229" s="397">
        <f t="shared" si="55"/>
        <v>0</v>
      </c>
      <c r="Q229" s="397">
        <f t="shared" si="55"/>
        <v>0</v>
      </c>
      <c r="R229" s="396">
        <f t="shared" si="55"/>
        <v>3.4</v>
      </c>
      <c r="S229" s="520"/>
      <c r="T229" s="314"/>
      <c r="U229" s="314"/>
      <c r="V229" s="314"/>
      <c r="W229" s="314"/>
    </row>
    <row r="230" spans="1:23">
      <c r="A230" s="513"/>
      <c r="B230" s="513"/>
      <c r="C230" s="501"/>
      <c r="D230" s="501"/>
      <c r="E230" s="521">
        <v>12</v>
      </c>
      <c r="F230" s="522" t="s">
        <v>132</v>
      </c>
      <c r="G230" s="518">
        <v>188714469</v>
      </c>
      <c r="H230" s="338" t="s">
        <v>18</v>
      </c>
      <c r="I230" s="398"/>
      <c r="J230" s="340"/>
      <c r="K230" s="341">
        <v>0.5</v>
      </c>
      <c r="L230" s="342"/>
      <c r="M230" s="343">
        <v>0.5</v>
      </c>
      <c r="N230" s="340"/>
      <c r="O230" s="344">
        <f t="shared" si="48"/>
        <v>0.5</v>
      </c>
      <c r="P230" s="342">
        <f t="shared" si="49"/>
        <v>0</v>
      </c>
      <c r="Q230" s="343">
        <f t="shared" si="49"/>
        <v>0.5</v>
      </c>
      <c r="R230" s="340">
        <f t="shared" si="50"/>
        <v>0</v>
      </c>
      <c r="S230" s="520" t="s">
        <v>219</v>
      </c>
      <c r="T230" s="314"/>
      <c r="U230" s="314"/>
      <c r="V230" s="314"/>
      <c r="W230" s="314"/>
    </row>
    <row r="231" spans="1:23">
      <c r="A231" s="513"/>
      <c r="B231" s="513"/>
      <c r="C231" s="501"/>
      <c r="D231" s="501"/>
      <c r="E231" s="501"/>
      <c r="F231" s="513"/>
      <c r="G231" s="501"/>
      <c r="H231" s="338" t="s">
        <v>19</v>
      </c>
      <c r="I231" s="398"/>
      <c r="J231" s="340"/>
      <c r="K231" s="341">
        <v>30</v>
      </c>
      <c r="L231" s="342"/>
      <c r="M231" s="342"/>
      <c r="N231" s="379">
        <v>1.5</v>
      </c>
      <c r="O231" s="344">
        <f t="shared" si="48"/>
        <v>30</v>
      </c>
      <c r="P231" s="342">
        <f t="shared" si="49"/>
        <v>0</v>
      </c>
      <c r="Q231" s="343">
        <f t="shared" si="49"/>
        <v>0</v>
      </c>
      <c r="R231" s="340">
        <f t="shared" si="50"/>
        <v>1.5</v>
      </c>
      <c r="S231" s="520"/>
      <c r="T231" s="314"/>
      <c r="U231" s="314"/>
      <c r="V231" s="314"/>
      <c r="W231" s="314"/>
    </row>
    <row r="232" spans="1:23" hidden="1">
      <c r="A232" s="513"/>
      <c r="B232" s="513"/>
      <c r="C232" s="501"/>
      <c r="D232" s="501"/>
      <c r="E232" s="501"/>
      <c r="F232" s="513"/>
      <c r="G232" s="501"/>
      <c r="H232" s="338" t="s">
        <v>20</v>
      </c>
      <c r="I232" s="398"/>
      <c r="J232" s="340"/>
      <c r="K232" s="341"/>
      <c r="L232" s="342"/>
      <c r="M232" s="342"/>
      <c r="N232" s="379"/>
      <c r="O232" s="344">
        <f t="shared" si="48"/>
        <v>0</v>
      </c>
      <c r="P232" s="342">
        <f t="shared" si="49"/>
        <v>0</v>
      </c>
      <c r="Q232" s="343">
        <f t="shared" si="49"/>
        <v>0</v>
      </c>
      <c r="R232" s="340">
        <f t="shared" si="50"/>
        <v>0</v>
      </c>
      <c r="S232" s="520"/>
      <c r="T232" s="314"/>
      <c r="U232" s="314"/>
      <c r="V232" s="314"/>
      <c r="W232" s="314"/>
    </row>
    <row r="233" spans="1:23" hidden="1">
      <c r="A233" s="513"/>
      <c r="B233" s="513"/>
      <c r="C233" s="501"/>
      <c r="D233" s="501"/>
      <c r="E233" s="501"/>
      <c r="F233" s="513"/>
      <c r="G233" s="501"/>
      <c r="H233" s="338" t="s">
        <v>21</v>
      </c>
      <c r="I233" s="398"/>
      <c r="J233" s="340"/>
      <c r="K233" s="341"/>
      <c r="L233" s="342"/>
      <c r="M233" s="342"/>
      <c r="N233" s="379"/>
      <c r="O233" s="344">
        <f t="shared" si="48"/>
        <v>0</v>
      </c>
      <c r="P233" s="342">
        <f t="shared" si="49"/>
        <v>0</v>
      </c>
      <c r="Q233" s="343">
        <f t="shared" si="49"/>
        <v>0</v>
      </c>
      <c r="R233" s="340">
        <f t="shared" si="50"/>
        <v>0</v>
      </c>
      <c r="S233" s="520"/>
      <c r="T233" s="314"/>
      <c r="U233" s="314"/>
      <c r="V233" s="314"/>
      <c r="W233" s="314"/>
    </row>
    <row r="234" spans="1:23" hidden="1">
      <c r="A234" s="513"/>
      <c r="B234" s="513"/>
      <c r="C234" s="501"/>
      <c r="D234" s="501"/>
      <c r="E234" s="501"/>
      <c r="F234" s="513"/>
      <c r="G234" s="501"/>
      <c r="H234" s="338" t="s">
        <v>13</v>
      </c>
      <c r="I234" s="398"/>
      <c r="J234" s="340"/>
      <c r="K234" s="341"/>
      <c r="L234" s="342"/>
      <c r="M234" s="342"/>
      <c r="N234" s="379"/>
      <c r="O234" s="344">
        <f t="shared" si="48"/>
        <v>0</v>
      </c>
      <c r="P234" s="342">
        <f t="shared" si="49"/>
        <v>0</v>
      </c>
      <c r="Q234" s="343">
        <f t="shared" si="49"/>
        <v>0</v>
      </c>
      <c r="R234" s="340">
        <f t="shared" si="50"/>
        <v>0</v>
      </c>
      <c r="S234" s="520"/>
      <c r="T234" s="314"/>
      <c r="U234" s="314"/>
      <c r="V234" s="314"/>
      <c r="W234" s="314"/>
    </row>
    <row r="235" spans="1:23" ht="56.25" customHeight="1">
      <c r="A235" s="513"/>
      <c r="B235" s="513"/>
      <c r="C235" s="501"/>
      <c r="D235" s="501"/>
      <c r="E235" s="501"/>
      <c r="F235" s="513"/>
      <c r="G235" s="501"/>
      <c r="H235" s="338" t="s">
        <v>22</v>
      </c>
      <c r="I235" s="339"/>
      <c r="J235" s="379"/>
      <c r="K235" s="341">
        <v>170</v>
      </c>
      <c r="L235" s="342"/>
      <c r="M235" s="342"/>
      <c r="N235" s="379">
        <v>8.5</v>
      </c>
      <c r="O235" s="344">
        <f t="shared" si="48"/>
        <v>170</v>
      </c>
      <c r="P235" s="342">
        <f t="shared" si="49"/>
        <v>0</v>
      </c>
      <c r="Q235" s="343">
        <f t="shared" si="49"/>
        <v>0</v>
      </c>
      <c r="R235" s="340">
        <f t="shared" si="50"/>
        <v>8.5</v>
      </c>
      <c r="S235" s="520"/>
      <c r="T235" s="314"/>
      <c r="U235" s="314"/>
      <c r="V235" s="314"/>
      <c r="W235" s="314"/>
    </row>
    <row r="236" spans="1:23">
      <c r="A236" s="513"/>
      <c r="B236" s="513"/>
      <c r="C236" s="501"/>
      <c r="D236" s="501"/>
      <c r="E236" s="501"/>
      <c r="F236" s="353" t="s">
        <v>80</v>
      </c>
      <c r="G236" s="348"/>
      <c r="H236" s="338" t="s">
        <v>23</v>
      </c>
      <c r="I236" s="395">
        <f t="shared" ref="I236:R236" si="56">SUM(I230:I235)</f>
        <v>0</v>
      </c>
      <c r="J236" s="396">
        <f t="shared" si="56"/>
        <v>0</v>
      </c>
      <c r="K236" s="395">
        <f t="shared" si="56"/>
        <v>200.5</v>
      </c>
      <c r="L236" s="397">
        <f t="shared" si="56"/>
        <v>0</v>
      </c>
      <c r="M236" s="397">
        <f t="shared" si="56"/>
        <v>0.5</v>
      </c>
      <c r="N236" s="396">
        <f t="shared" si="56"/>
        <v>10</v>
      </c>
      <c r="O236" s="395">
        <f t="shared" si="56"/>
        <v>200.5</v>
      </c>
      <c r="P236" s="397">
        <f t="shared" si="56"/>
        <v>0</v>
      </c>
      <c r="Q236" s="397">
        <f t="shared" si="56"/>
        <v>0.5</v>
      </c>
      <c r="R236" s="396">
        <f t="shared" si="56"/>
        <v>10</v>
      </c>
      <c r="S236" s="520"/>
      <c r="T236" s="314"/>
      <c r="U236" s="314"/>
      <c r="V236" s="314"/>
      <c r="W236" s="314"/>
    </row>
    <row r="237" spans="1:23" hidden="1">
      <c r="A237" s="513"/>
      <c r="B237" s="513"/>
      <c r="C237" s="501"/>
      <c r="D237" s="501"/>
      <c r="E237" s="521">
        <v>13</v>
      </c>
      <c r="F237" s="522" t="s">
        <v>81</v>
      </c>
      <c r="G237" s="518">
        <v>188714469</v>
      </c>
      <c r="H237" s="338" t="s">
        <v>18</v>
      </c>
      <c r="I237" s="345"/>
      <c r="J237" s="340"/>
      <c r="K237" s="346"/>
      <c r="L237" s="342"/>
      <c r="M237" s="342"/>
      <c r="N237" s="340"/>
      <c r="O237" s="344">
        <f t="shared" si="48"/>
        <v>0</v>
      </c>
      <c r="P237" s="342">
        <f t="shared" si="49"/>
        <v>0</v>
      </c>
      <c r="Q237" s="343">
        <f t="shared" si="49"/>
        <v>0</v>
      </c>
      <c r="R237" s="340">
        <f t="shared" si="50"/>
        <v>0</v>
      </c>
      <c r="S237" s="520" t="s">
        <v>82</v>
      </c>
      <c r="T237" s="314"/>
      <c r="U237" s="314"/>
      <c r="V237" s="314"/>
      <c r="W237" s="314"/>
    </row>
    <row r="238" spans="1:23" hidden="1">
      <c r="A238" s="513"/>
      <c r="B238" s="513"/>
      <c r="C238" s="501"/>
      <c r="D238" s="501"/>
      <c r="E238" s="501"/>
      <c r="F238" s="513"/>
      <c r="G238" s="501"/>
      <c r="H238" s="338" t="s">
        <v>19</v>
      </c>
      <c r="I238" s="345"/>
      <c r="J238" s="340"/>
      <c r="K238" s="346"/>
      <c r="L238" s="342"/>
      <c r="M238" s="342"/>
      <c r="N238" s="340"/>
      <c r="O238" s="344">
        <f t="shared" si="48"/>
        <v>0</v>
      </c>
      <c r="P238" s="342">
        <f t="shared" si="49"/>
        <v>0</v>
      </c>
      <c r="Q238" s="343">
        <f t="shared" si="49"/>
        <v>0</v>
      </c>
      <c r="R238" s="340">
        <f t="shared" si="50"/>
        <v>0</v>
      </c>
      <c r="S238" s="520"/>
      <c r="T238" s="314"/>
      <c r="U238" s="314"/>
      <c r="V238" s="314"/>
      <c r="W238" s="314"/>
    </row>
    <row r="239" spans="1:23" hidden="1">
      <c r="A239" s="513"/>
      <c r="B239" s="513"/>
      <c r="C239" s="501"/>
      <c r="D239" s="501"/>
      <c r="E239" s="501"/>
      <c r="F239" s="513"/>
      <c r="G239" s="501"/>
      <c r="H239" s="338" t="s">
        <v>20</v>
      </c>
      <c r="I239" s="345"/>
      <c r="J239" s="340"/>
      <c r="K239" s="346"/>
      <c r="L239" s="342"/>
      <c r="M239" s="342"/>
      <c r="N239" s="340"/>
      <c r="O239" s="344">
        <f t="shared" si="48"/>
        <v>0</v>
      </c>
      <c r="P239" s="342">
        <f t="shared" si="49"/>
        <v>0</v>
      </c>
      <c r="Q239" s="343">
        <f t="shared" si="49"/>
        <v>0</v>
      </c>
      <c r="R239" s="340">
        <f t="shared" si="50"/>
        <v>0</v>
      </c>
      <c r="S239" s="520"/>
      <c r="T239" s="314"/>
      <c r="U239" s="314"/>
      <c r="V239" s="314"/>
      <c r="W239" s="314"/>
    </row>
    <row r="240" spans="1:23" hidden="1">
      <c r="A240" s="513"/>
      <c r="B240" s="513"/>
      <c r="C240" s="501"/>
      <c r="D240" s="501"/>
      <c r="E240" s="501"/>
      <c r="F240" s="513"/>
      <c r="G240" s="501"/>
      <c r="H240" s="338" t="s">
        <v>21</v>
      </c>
      <c r="I240" s="345"/>
      <c r="J240" s="340"/>
      <c r="K240" s="346"/>
      <c r="L240" s="342"/>
      <c r="M240" s="342"/>
      <c r="N240" s="340"/>
      <c r="O240" s="344">
        <f t="shared" si="48"/>
        <v>0</v>
      </c>
      <c r="P240" s="342">
        <f t="shared" si="49"/>
        <v>0</v>
      </c>
      <c r="Q240" s="343">
        <f t="shared" si="49"/>
        <v>0</v>
      </c>
      <c r="R240" s="340">
        <f t="shared" si="50"/>
        <v>0</v>
      </c>
      <c r="S240" s="520"/>
      <c r="T240" s="314"/>
      <c r="U240" s="314"/>
      <c r="V240" s="314"/>
      <c r="W240" s="314"/>
    </row>
    <row r="241" spans="1:23" hidden="1">
      <c r="A241" s="513"/>
      <c r="B241" s="513"/>
      <c r="C241" s="501"/>
      <c r="D241" s="501"/>
      <c r="E241" s="501"/>
      <c r="F241" s="513"/>
      <c r="G241" s="501"/>
      <c r="H241" s="338" t="s">
        <v>13</v>
      </c>
      <c r="I241" s="345"/>
      <c r="J241" s="340"/>
      <c r="K241" s="346"/>
      <c r="L241" s="342"/>
      <c r="M241" s="342"/>
      <c r="N241" s="340"/>
      <c r="O241" s="344">
        <f t="shared" si="48"/>
        <v>0</v>
      </c>
      <c r="P241" s="342">
        <f t="shared" si="49"/>
        <v>0</v>
      </c>
      <c r="Q241" s="343">
        <f t="shared" si="49"/>
        <v>0</v>
      </c>
      <c r="R241" s="340">
        <f t="shared" si="50"/>
        <v>0</v>
      </c>
      <c r="S241" s="520"/>
      <c r="T241" s="314"/>
      <c r="U241" s="314"/>
      <c r="V241" s="314"/>
      <c r="W241" s="314"/>
    </row>
    <row r="242" spans="1:23">
      <c r="A242" s="513"/>
      <c r="B242" s="513"/>
      <c r="C242" s="501"/>
      <c r="D242" s="501"/>
      <c r="E242" s="501"/>
      <c r="F242" s="513"/>
      <c r="G242" s="501"/>
      <c r="H242" s="338" t="s">
        <v>22</v>
      </c>
      <c r="I242" s="339"/>
      <c r="J242" s="340"/>
      <c r="K242" s="346">
        <v>103</v>
      </c>
      <c r="L242" s="342"/>
      <c r="M242" s="342"/>
      <c r="N242" s="340">
        <v>6.6</v>
      </c>
      <c r="O242" s="344">
        <f t="shared" si="48"/>
        <v>103</v>
      </c>
      <c r="P242" s="342">
        <f t="shared" si="49"/>
        <v>0</v>
      </c>
      <c r="Q242" s="343">
        <f t="shared" si="49"/>
        <v>0</v>
      </c>
      <c r="R242" s="340">
        <f t="shared" si="50"/>
        <v>6.6</v>
      </c>
      <c r="S242" s="520"/>
      <c r="T242" s="314"/>
      <c r="U242" s="314"/>
      <c r="V242" s="314"/>
      <c r="W242" s="314"/>
    </row>
    <row r="243" spans="1:23">
      <c r="A243" s="513"/>
      <c r="B243" s="513"/>
      <c r="C243" s="501"/>
      <c r="D243" s="501"/>
      <c r="E243" s="501"/>
      <c r="F243" s="353" t="s">
        <v>135</v>
      </c>
      <c r="G243" s="348"/>
      <c r="H243" s="338" t="s">
        <v>23</v>
      </c>
      <c r="I243" s="395">
        <f t="shared" ref="I243:R243" si="57">SUM(I237:I242)</f>
        <v>0</v>
      </c>
      <c r="J243" s="396">
        <f t="shared" si="57"/>
        <v>0</v>
      </c>
      <c r="K243" s="395">
        <f t="shared" si="57"/>
        <v>103</v>
      </c>
      <c r="L243" s="397">
        <f t="shared" si="57"/>
        <v>0</v>
      </c>
      <c r="M243" s="397">
        <f t="shared" si="57"/>
        <v>0</v>
      </c>
      <c r="N243" s="396">
        <f t="shared" si="57"/>
        <v>6.6</v>
      </c>
      <c r="O243" s="395">
        <f t="shared" si="57"/>
        <v>103</v>
      </c>
      <c r="P243" s="397">
        <f t="shared" si="57"/>
        <v>0</v>
      </c>
      <c r="Q243" s="397">
        <f t="shared" si="57"/>
        <v>0</v>
      </c>
      <c r="R243" s="396">
        <f t="shared" si="57"/>
        <v>6.6</v>
      </c>
      <c r="S243" s="520"/>
      <c r="T243" s="314"/>
      <c r="U243" s="314"/>
      <c r="V243" s="314"/>
      <c r="W243" s="314"/>
    </row>
    <row r="244" spans="1:23" hidden="1">
      <c r="A244" s="513"/>
      <c r="B244" s="513"/>
      <c r="C244" s="501"/>
      <c r="D244" s="501"/>
      <c r="E244" s="521">
        <v>14</v>
      </c>
      <c r="F244" s="522" t="s">
        <v>83</v>
      </c>
      <c r="G244" s="523" t="s">
        <v>65</v>
      </c>
      <c r="H244" s="338" t="s">
        <v>18</v>
      </c>
      <c r="I244" s="345"/>
      <c r="J244" s="340"/>
      <c r="K244" s="346"/>
      <c r="L244" s="342"/>
      <c r="M244" s="342"/>
      <c r="N244" s="340"/>
      <c r="O244" s="344">
        <f t="shared" si="48"/>
        <v>0</v>
      </c>
      <c r="P244" s="342">
        <f t="shared" si="49"/>
        <v>0</v>
      </c>
      <c r="Q244" s="343">
        <f t="shared" si="49"/>
        <v>0</v>
      </c>
      <c r="R244" s="340">
        <f t="shared" si="50"/>
        <v>0</v>
      </c>
      <c r="S244" s="520" t="s">
        <v>218</v>
      </c>
      <c r="T244" s="314"/>
      <c r="U244" s="314"/>
      <c r="V244" s="314"/>
      <c r="W244" s="314"/>
    </row>
    <row r="245" spans="1:23">
      <c r="A245" s="513"/>
      <c r="B245" s="513"/>
      <c r="C245" s="501"/>
      <c r="D245" s="501"/>
      <c r="E245" s="501"/>
      <c r="F245" s="513"/>
      <c r="G245" s="501"/>
      <c r="H245" s="338" t="s">
        <v>19</v>
      </c>
      <c r="I245" s="389">
        <v>5.8</v>
      </c>
      <c r="J245" s="399">
        <v>0.4</v>
      </c>
      <c r="K245" s="400">
        <v>21.3</v>
      </c>
      <c r="L245" s="342"/>
      <c r="M245" s="342"/>
      <c r="N245" s="401">
        <v>1.2</v>
      </c>
      <c r="O245" s="344">
        <f t="shared" si="48"/>
        <v>27.1</v>
      </c>
      <c r="P245" s="342">
        <f t="shared" si="49"/>
        <v>0</v>
      </c>
      <c r="Q245" s="343">
        <f t="shared" si="49"/>
        <v>0</v>
      </c>
      <c r="R245" s="340">
        <f t="shared" si="50"/>
        <v>1.6</v>
      </c>
      <c r="S245" s="520"/>
      <c r="T245" s="314"/>
      <c r="U245" s="314"/>
      <c r="V245" s="314"/>
      <c r="W245" s="314"/>
    </row>
    <row r="246" spans="1:23" hidden="1">
      <c r="A246" s="513"/>
      <c r="B246" s="513"/>
      <c r="C246" s="501"/>
      <c r="D246" s="501"/>
      <c r="E246" s="501"/>
      <c r="F246" s="513"/>
      <c r="G246" s="501"/>
      <c r="H246" s="338" t="s">
        <v>20</v>
      </c>
      <c r="I246" s="391"/>
      <c r="J246" s="399"/>
      <c r="K246" s="400"/>
      <c r="L246" s="342"/>
      <c r="M246" s="342"/>
      <c r="N246" s="401"/>
      <c r="O246" s="344">
        <f t="shared" si="48"/>
        <v>0</v>
      </c>
      <c r="P246" s="342">
        <f t="shared" si="49"/>
        <v>0</v>
      </c>
      <c r="Q246" s="343">
        <f t="shared" si="49"/>
        <v>0</v>
      </c>
      <c r="R246" s="340">
        <f t="shared" si="50"/>
        <v>0</v>
      </c>
      <c r="S246" s="520"/>
      <c r="T246" s="314"/>
      <c r="U246" s="314"/>
      <c r="V246" s="314"/>
      <c r="W246" s="314"/>
    </row>
    <row r="247" spans="1:23" hidden="1">
      <c r="A247" s="513"/>
      <c r="B247" s="513"/>
      <c r="C247" s="501"/>
      <c r="D247" s="501"/>
      <c r="E247" s="501"/>
      <c r="F247" s="513"/>
      <c r="G247" s="501"/>
      <c r="H247" s="338" t="s">
        <v>21</v>
      </c>
      <c r="I247" s="391"/>
      <c r="J247" s="399"/>
      <c r="K247" s="400"/>
      <c r="L247" s="342"/>
      <c r="M247" s="342"/>
      <c r="N247" s="401"/>
      <c r="O247" s="344">
        <f t="shared" si="48"/>
        <v>0</v>
      </c>
      <c r="P247" s="342">
        <f t="shared" si="49"/>
        <v>0</v>
      </c>
      <c r="Q247" s="343">
        <f t="shared" si="49"/>
        <v>0</v>
      </c>
      <c r="R247" s="340">
        <f t="shared" si="50"/>
        <v>0</v>
      </c>
      <c r="S247" s="520"/>
      <c r="T247" s="314"/>
      <c r="U247" s="314"/>
      <c r="V247" s="314"/>
      <c r="W247" s="314"/>
    </row>
    <row r="248" spans="1:23" hidden="1">
      <c r="A248" s="513"/>
      <c r="B248" s="513"/>
      <c r="C248" s="501"/>
      <c r="D248" s="501"/>
      <c r="E248" s="501"/>
      <c r="F248" s="513"/>
      <c r="G248" s="501"/>
      <c r="H248" s="338" t="s">
        <v>13</v>
      </c>
      <c r="I248" s="391"/>
      <c r="J248" s="399"/>
      <c r="K248" s="400"/>
      <c r="L248" s="342"/>
      <c r="M248" s="342"/>
      <c r="N248" s="401"/>
      <c r="O248" s="344">
        <f t="shared" si="48"/>
        <v>0</v>
      </c>
      <c r="P248" s="342">
        <f t="shared" si="49"/>
        <v>0</v>
      </c>
      <c r="Q248" s="343">
        <f t="shared" si="49"/>
        <v>0</v>
      </c>
      <c r="R248" s="340">
        <f t="shared" si="50"/>
        <v>0</v>
      </c>
      <c r="S248" s="520"/>
      <c r="T248" s="314"/>
      <c r="U248" s="314"/>
      <c r="V248" s="314"/>
      <c r="W248" s="314"/>
    </row>
    <row r="249" spans="1:23" ht="26.25" customHeight="1">
      <c r="A249" s="513"/>
      <c r="B249" s="513"/>
      <c r="C249" s="501"/>
      <c r="D249" s="501"/>
      <c r="E249" s="501"/>
      <c r="F249" s="513"/>
      <c r="G249" s="501"/>
      <c r="H249" s="338" t="s">
        <v>22</v>
      </c>
      <c r="I249" s="389">
        <v>33.200000000000003</v>
      </c>
      <c r="J249" s="399">
        <v>2.2999999999999998</v>
      </c>
      <c r="K249" s="400">
        <v>119.5</v>
      </c>
      <c r="L249" s="342"/>
      <c r="M249" s="342"/>
      <c r="N249" s="401">
        <v>7.9</v>
      </c>
      <c r="O249" s="344">
        <f t="shared" si="48"/>
        <v>152.69999999999999</v>
      </c>
      <c r="P249" s="342">
        <f t="shared" si="49"/>
        <v>0</v>
      </c>
      <c r="Q249" s="343">
        <f t="shared" si="49"/>
        <v>0</v>
      </c>
      <c r="R249" s="340">
        <f t="shared" si="50"/>
        <v>10.199999999999999</v>
      </c>
      <c r="S249" s="520"/>
      <c r="T249" s="314"/>
      <c r="U249" s="314"/>
      <c r="V249" s="314"/>
      <c r="W249" s="314"/>
    </row>
    <row r="250" spans="1:23">
      <c r="A250" s="513"/>
      <c r="B250" s="513"/>
      <c r="C250" s="501"/>
      <c r="D250" s="501"/>
      <c r="E250" s="501"/>
      <c r="F250" s="402" t="s">
        <v>145</v>
      </c>
      <c r="G250" s="348"/>
      <c r="H250" s="338" t="s">
        <v>23</v>
      </c>
      <c r="I250" s="395">
        <f t="shared" ref="I250:R250" si="58">SUM(I244:I249)</f>
        <v>39</v>
      </c>
      <c r="J250" s="396">
        <f t="shared" si="58"/>
        <v>2.6999999999999997</v>
      </c>
      <c r="K250" s="395">
        <f t="shared" si="58"/>
        <v>140.80000000000001</v>
      </c>
      <c r="L250" s="397">
        <f t="shared" si="58"/>
        <v>0</v>
      </c>
      <c r="M250" s="397">
        <f t="shared" si="58"/>
        <v>0</v>
      </c>
      <c r="N250" s="396">
        <f t="shared" si="58"/>
        <v>9.1</v>
      </c>
      <c r="O250" s="395">
        <f t="shared" si="58"/>
        <v>179.79999999999998</v>
      </c>
      <c r="P250" s="397">
        <f t="shared" si="58"/>
        <v>0</v>
      </c>
      <c r="Q250" s="397">
        <f t="shared" si="58"/>
        <v>0</v>
      </c>
      <c r="R250" s="396">
        <f t="shared" si="58"/>
        <v>11.799999999999999</v>
      </c>
      <c r="S250" s="520"/>
      <c r="T250" s="314"/>
      <c r="U250" s="314"/>
      <c r="V250" s="314"/>
      <c r="W250" s="314"/>
    </row>
    <row r="251" spans="1:23" ht="15" hidden="1" customHeight="1">
      <c r="A251" s="513"/>
      <c r="B251" s="513"/>
      <c r="C251" s="501"/>
      <c r="D251" s="501"/>
      <c r="E251" s="521">
        <v>15</v>
      </c>
      <c r="F251" s="522" t="s">
        <v>148</v>
      </c>
      <c r="G251" s="518">
        <v>188714469</v>
      </c>
      <c r="H251" s="338" t="s">
        <v>18</v>
      </c>
      <c r="I251" s="345"/>
      <c r="J251" s="340"/>
      <c r="K251" s="346"/>
      <c r="L251" s="342"/>
      <c r="M251" s="342"/>
      <c r="N251" s="340"/>
      <c r="O251" s="344">
        <f t="shared" si="48"/>
        <v>0</v>
      </c>
      <c r="P251" s="342">
        <f t="shared" si="49"/>
        <v>0</v>
      </c>
      <c r="Q251" s="343">
        <f t="shared" si="49"/>
        <v>0</v>
      </c>
      <c r="R251" s="340">
        <f t="shared" si="50"/>
        <v>0</v>
      </c>
      <c r="S251" s="520"/>
      <c r="T251" s="314"/>
      <c r="U251" s="314"/>
      <c r="V251" s="314"/>
      <c r="W251" s="314"/>
    </row>
    <row r="252" spans="1:23">
      <c r="A252" s="513"/>
      <c r="B252" s="513"/>
      <c r="C252" s="501"/>
      <c r="D252" s="501"/>
      <c r="E252" s="501"/>
      <c r="F252" s="513"/>
      <c r="G252" s="501"/>
      <c r="H252" s="338" t="s">
        <v>19</v>
      </c>
      <c r="I252" s="352">
        <v>9.9</v>
      </c>
      <c r="J252" s="403">
        <v>0.5</v>
      </c>
      <c r="K252" s="404">
        <v>68.7</v>
      </c>
      <c r="L252" s="342"/>
      <c r="M252" s="342"/>
      <c r="N252" s="405">
        <v>2</v>
      </c>
      <c r="O252" s="344">
        <f t="shared" si="48"/>
        <v>78.600000000000009</v>
      </c>
      <c r="P252" s="342">
        <f t="shared" si="49"/>
        <v>0</v>
      </c>
      <c r="Q252" s="343">
        <f t="shared" si="49"/>
        <v>0</v>
      </c>
      <c r="R252" s="340">
        <f t="shared" si="50"/>
        <v>2.5</v>
      </c>
      <c r="S252" s="520"/>
      <c r="T252" s="314"/>
      <c r="U252" s="314"/>
      <c r="V252" s="314"/>
      <c r="W252" s="314"/>
    </row>
    <row r="253" spans="1:23" hidden="1">
      <c r="A253" s="513"/>
      <c r="B253" s="513"/>
      <c r="C253" s="501"/>
      <c r="D253" s="501"/>
      <c r="E253" s="501"/>
      <c r="F253" s="513"/>
      <c r="G253" s="501"/>
      <c r="H253" s="338" t="s">
        <v>20</v>
      </c>
      <c r="I253" s="352"/>
      <c r="J253" s="403"/>
      <c r="K253" s="404"/>
      <c r="L253" s="342"/>
      <c r="M253" s="342"/>
      <c r="N253" s="405"/>
      <c r="O253" s="344">
        <f t="shared" si="48"/>
        <v>0</v>
      </c>
      <c r="P253" s="342">
        <f t="shared" si="49"/>
        <v>0</v>
      </c>
      <c r="Q253" s="343">
        <f t="shared" si="49"/>
        <v>0</v>
      </c>
      <c r="R253" s="340">
        <f t="shared" si="50"/>
        <v>0</v>
      </c>
      <c r="S253" s="520"/>
      <c r="T253" s="314"/>
      <c r="U253" s="314"/>
      <c r="V253" s="314"/>
      <c r="W253" s="314"/>
    </row>
    <row r="254" spans="1:23" hidden="1">
      <c r="A254" s="513"/>
      <c r="B254" s="513"/>
      <c r="C254" s="501"/>
      <c r="D254" s="501"/>
      <c r="E254" s="501"/>
      <c r="F254" s="513"/>
      <c r="G254" s="501"/>
      <c r="H254" s="338" t="s">
        <v>21</v>
      </c>
      <c r="I254" s="352"/>
      <c r="J254" s="403"/>
      <c r="K254" s="404"/>
      <c r="L254" s="342"/>
      <c r="M254" s="342"/>
      <c r="N254" s="405"/>
      <c r="O254" s="344">
        <f t="shared" si="48"/>
        <v>0</v>
      </c>
      <c r="P254" s="342">
        <f t="shared" si="49"/>
        <v>0</v>
      </c>
      <c r="Q254" s="343">
        <f t="shared" si="49"/>
        <v>0</v>
      </c>
      <c r="R254" s="340">
        <f t="shared" si="50"/>
        <v>0</v>
      </c>
      <c r="S254" s="520"/>
      <c r="T254" s="314"/>
      <c r="U254" s="314"/>
      <c r="V254" s="314"/>
      <c r="W254" s="314"/>
    </row>
    <row r="255" spans="1:23" hidden="1">
      <c r="A255" s="513"/>
      <c r="B255" s="513"/>
      <c r="C255" s="501"/>
      <c r="D255" s="501"/>
      <c r="E255" s="501"/>
      <c r="F255" s="513"/>
      <c r="G255" s="501"/>
      <c r="H255" s="338" t="s">
        <v>13</v>
      </c>
      <c r="I255" s="352"/>
      <c r="J255" s="403"/>
      <c r="K255" s="404"/>
      <c r="L255" s="342"/>
      <c r="M255" s="342"/>
      <c r="N255" s="405"/>
      <c r="O255" s="344">
        <f t="shared" si="48"/>
        <v>0</v>
      </c>
      <c r="P255" s="342">
        <f t="shared" si="49"/>
        <v>0</v>
      </c>
      <c r="Q255" s="343">
        <f t="shared" si="49"/>
        <v>0</v>
      </c>
      <c r="R255" s="340">
        <f t="shared" si="50"/>
        <v>0</v>
      </c>
      <c r="S255" s="520"/>
      <c r="T255" s="314"/>
      <c r="U255" s="314"/>
      <c r="V255" s="314"/>
      <c r="W255" s="314"/>
    </row>
    <row r="256" spans="1:23">
      <c r="A256" s="513"/>
      <c r="B256" s="513"/>
      <c r="C256" s="501"/>
      <c r="D256" s="501"/>
      <c r="E256" s="501"/>
      <c r="F256" s="513"/>
      <c r="G256" s="501"/>
      <c r="H256" s="338" t="s">
        <v>22</v>
      </c>
      <c r="I256" s="352">
        <v>36.9</v>
      </c>
      <c r="J256" s="403">
        <v>1.2</v>
      </c>
      <c r="K256" s="404">
        <v>261.3</v>
      </c>
      <c r="L256" s="342"/>
      <c r="M256" s="342"/>
      <c r="N256" s="405">
        <v>7.7</v>
      </c>
      <c r="O256" s="344">
        <f t="shared" si="48"/>
        <v>298.2</v>
      </c>
      <c r="P256" s="342">
        <f t="shared" si="49"/>
        <v>0</v>
      </c>
      <c r="Q256" s="343">
        <f t="shared" si="49"/>
        <v>0</v>
      </c>
      <c r="R256" s="340">
        <f t="shared" si="50"/>
        <v>8.9</v>
      </c>
      <c r="S256" s="520"/>
      <c r="T256" s="314"/>
      <c r="U256" s="314"/>
      <c r="V256" s="314"/>
      <c r="W256" s="314"/>
    </row>
    <row r="257" spans="1:23">
      <c r="A257" s="513"/>
      <c r="B257" s="513"/>
      <c r="C257" s="501"/>
      <c r="D257" s="501"/>
      <c r="E257" s="501"/>
      <c r="F257" s="402" t="s">
        <v>149</v>
      </c>
      <c r="G257" s="348"/>
      <c r="H257" s="406" t="s">
        <v>23</v>
      </c>
      <c r="I257" s="395">
        <f t="shared" ref="I257:R257" si="59">SUM(I251:I256)</f>
        <v>46.8</v>
      </c>
      <c r="J257" s="396">
        <f t="shared" si="59"/>
        <v>1.7</v>
      </c>
      <c r="K257" s="395">
        <f t="shared" si="59"/>
        <v>330</v>
      </c>
      <c r="L257" s="397">
        <f t="shared" si="59"/>
        <v>0</v>
      </c>
      <c r="M257" s="397">
        <f t="shared" si="59"/>
        <v>0</v>
      </c>
      <c r="N257" s="396">
        <f t="shared" si="59"/>
        <v>9.6999999999999993</v>
      </c>
      <c r="O257" s="395">
        <f t="shared" si="59"/>
        <v>376.8</v>
      </c>
      <c r="P257" s="397">
        <f t="shared" si="59"/>
        <v>0</v>
      </c>
      <c r="Q257" s="397">
        <f t="shared" si="59"/>
        <v>0</v>
      </c>
      <c r="R257" s="396">
        <f t="shared" si="59"/>
        <v>11.4</v>
      </c>
      <c r="S257" s="520"/>
      <c r="T257" s="314"/>
      <c r="U257" s="314"/>
      <c r="V257" s="314"/>
      <c r="W257" s="314"/>
    </row>
    <row r="258" spans="1:23" ht="15" hidden="1" customHeight="1">
      <c r="A258" s="513"/>
      <c r="B258" s="513"/>
      <c r="C258" s="501"/>
      <c r="D258" s="501"/>
      <c r="E258" s="521">
        <v>16</v>
      </c>
      <c r="F258" s="546" t="s">
        <v>209</v>
      </c>
      <c r="G258" s="547" t="s">
        <v>208</v>
      </c>
      <c r="H258" s="338" t="s">
        <v>18</v>
      </c>
      <c r="I258" s="345"/>
      <c r="J258" s="340"/>
      <c r="K258" s="346"/>
      <c r="L258" s="342"/>
      <c r="M258" s="342"/>
      <c r="N258" s="340"/>
      <c r="O258" s="344">
        <f t="shared" si="48"/>
        <v>0</v>
      </c>
      <c r="P258" s="342">
        <f t="shared" si="49"/>
        <v>0</v>
      </c>
      <c r="Q258" s="343">
        <f t="shared" si="49"/>
        <v>0</v>
      </c>
      <c r="R258" s="340">
        <f t="shared" si="50"/>
        <v>0</v>
      </c>
      <c r="S258" s="520"/>
      <c r="T258" s="314"/>
      <c r="U258" s="314"/>
      <c r="V258" s="314"/>
      <c r="W258" s="314"/>
    </row>
    <row r="259" spans="1:23" ht="15" hidden="1" customHeight="1">
      <c r="A259" s="513"/>
      <c r="B259" s="513"/>
      <c r="C259" s="501"/>
      <c r="D259" s="501"/>
      <c r="E259" s="501"/>
      <c r="F259" s="546"/>
      <c r="G259" s="547"/>
      <c r="H259" s="338" t="s">
        <v>19</v>
      </c>
      <c r="I259" s="345"/>
      <c r="J259" s="401"/>
      <c r="K259" s="400"/>
      <c r="L259" s="342"/>
      <c r="M259" s="342"/>
      <c r="N259" s="401"/>
      <c r="O259" s="344">
        <f t="shared" si="48"/>
        <v>0</v>
      </c>
      <c r="P259" s="342">
        <f t="shared" si="49"/>
        <v>0</v>
      </c>
      <c r="Q259" s="343">
        <f t="shared" si="49"/>
        <v>0</v>
      </c>
      <c r="R259" s="340">
        <f t="shared" si="50"/>
        <v>0</v>
      </c>
      <c r="S259" s="520"/>
      <c r="T259" s="314"/>
      <c r="U259" s="314"/>
      <c r="V259" s="314"/>
      <c r="W259" s="314"/>
    </row>
    <row r="260" spans="1:23" ht="15" hidden="1" customHeight="1">
      <c r="A260" s="513"/>
      <c r="B260" s="513"/>
      <c r="C260" s="501"/>
      <c r="D260" s="501"/>
      <c r="E260" s="501"/>
      <c r="F260" s="546"/>
      <c r="G260" s="547"/>
      <c r="H260" s="338" t="s">
        <v>20</v>
      </c>
      <c r="I260" s="345"/>
      <c r="J260" s="401"/>
      <c r="K260" s="400"/>
      <c r="L260" s="342"/>
      <c r="M260" s="342"/>
      <c r="N260" s="401"/>
      <c r="O260" s="344">
        <f t="shared" si="48"/>
        <v>0</v>
      </c>
      <c r="P260" s="342">
        <f t="shared" si="49"/>
        <v>0</v>
      </c>
      <c r="Q260" s="343">
        <f t="shared" si="49"/>
        <v>0</v>
      </c>
      <c r="R260" s="340">
        <f t="shared" si="50"/>
        <v>0</v>
      </c>
      <c r="S260" s="520"/>
      <c r="T260" s="314"/>
      <c r="U260" s="314"/>
      <c r="V260" s="314"/>
      <c r="W260" s="314"/>
    </row>
    <row r="261" spans="1:23" ht="15" hidden="1" customHeight="1">
      <c r="A261" s="513"/>
      <c r="B261" s="513"/>
      <c r="C261" s="501"/>
      <c r="D261" s="501"/>
      <c r="E261" s="501"/>
      <c r="F261" s="546"/>
      <c r="G261" s="547"/>
      <c r="H261" s="338" t="s">
        <v>21</v>
      </c>
      <c r="I261" s="345"/>
      <c r="J261" s="401"/>
      <c r="K261" s="400"/>
      <c r="L261" s="342"/>
      <c r="M261" s="342"/>
      <c r="N261" s="401"/>
      <c r="O261" s="344">
        <f t="shared" si="48"/>
        <v>0</v>
      </c>
      <c r="P261" s="342">
        <f t="shared" si="49"/>
        <v>0</v>
      </c>
      <c r="Q261" s="343">
        <f t="shared" si="49"/>
        <v>0</v>
      </c>
      <c r="R261" s="340">
        <f t="shared" si="50"/>
        <v>0</v>
      </c>
      <c r="S261" s="520"/>
      <c r="T261" s="314"/>
      <c r="U261" s="314"/>
      <c r="V261" s="314"/>
      <c r="W261" s="314"/>
    </row>
    <row r="262" spans="1:23">
      <c r="A262" s="513"/>
      <c r="B262" s="513"/>
      <c r="C262" s="501"/>
      <c r="D262" s="501"/>
      <c r="E262" s="501"/>
      <c r="F262" s="546"/>
      <c r="G262" s="547"/>
      <c r="H262" s="338" t="s">
        <v>13</v>
      </c>
      <c r="I262" s="339"/>
      <c r="J262" s="401"/>
      <c r="K262" s="400">
        <v>108</v>
      </c>
      <c r="L262" s="342">
        <v>108</v>
      </c>
      <c r="M262" s="342"/>
      <c r="N262" s="401"/>
      <c r="O262" s="344">
        <f t="shared" si="48"/>
        <v>108</v>
      </c>
      <c r="P262" s="342">
        <f t="shared" si="49"/>
        <v>108</v>
      </c>
      <c r="Q262" s="343">
        <f t="shared" si="49"/>
        <v>0</v>
      </c>
      <c r="R262" s="340">
        <f t="shared" si="50"/>
        <v>0</v>
      </c>
      <c r="S262" s="520"/>
      <c r="T262" s="314"/>
      <c r="U262" s="314"/>
      <c r="V262" s="314"/>
      <c r="W262" s="314"/>
    </row>
    <row r="263" spans="1:23">
      <c r="A263" s="513"/>
      <c r="B263" s="513"/>
      <c r="C263" s="501"/>
      <c r="D263" s="501"/>
      <c r="E263" s="501"/>
      <c r="F263" s="546"/>
      <c r="G263" s="547"/>
      <c r="H263" s="338" t="s">
        <v>22</v>
      </c>
      <c r="I263" s="339"/>
      <c r="J263" s="401"/>
      <c r="K263" s="400">
        <v>300</v>
      </c>
      <c r="L263" s="342"/>
      <c r="M263" s="342"/>
      <c r="N263" s="401">
        <v>14.8</v>
      </c>
      <c r="O263" s="344">
        <f t="shared" ref="O263" si="60">I263+K263</f>
        <v>300</v>
      </c>
      <c r="P263" s="342">
        <f t="shared" ref="P263:Q263" si="61">L263</f>
        <v>0</v>
      </c>
      <c r="Q263" s="343">
        <f t="shared" si="61"/>
        <v>0</v>
      </c>
      <c r="R263" s="340">
        <f t="shared" ref="R263" si="62">J263+N263</f>
        <v>14.8</v>
      </c>
      <c r="S263" s="520"/>
      <c r="T263" s="314"/>
      <c r="U263" s="314"/>
      <c r="V263" s="314"/>
      <c r="W263" s="314"/>
    </row>
    <row r="264" spans="1:23">
      <c r="A264" s="513"/>
      <c r="B264" s="513"/>
      <c r="C264" s="501"/>
      <c r="D264" s="501"/>
      <c r="E264" s="501"/>
      <c r="F264" s="402" t="s">
        <v>207</v>
      </c>
      <c r="G264" s="348"/>
      <c r="H264" s="338" t="s">
        <v>23</v>
      </c>
      <c r="I264" s="395">
        <f t="shared" ref="I264:R264" si="63">SUM(I258:I263)</f>
        <v>0</v>
      </c>
      <c r="J264" s="396">
        <f t="shared" si="63"/>
        <v>0</v>
      </c>
      <c r="K264" s="395">
        <f t="shared" si="63"/>
        <v>408</v>
      </c>
      <c r="L264" s="397">
        <f t="shared" si="63"/>
        <v>108</v>
      </c>
      <c r="M264" s="397">
        <f t="shared" si="63"/>
        <v>0</v>
      </c>
      <c r="N264" s="396">
        <f t="shared" si="63"/>
        <v>14.8</v>
      </c>
      <c r="O264" s="395">
        <f t="shared" si="63"/>
        <v>408</v>
      </c>
      <c r="P264" s="397">
        <f t="shared" si="63"/>
        <v>108</v>
      </c>
      <c r="Q264" s="397">
        <f t="shared" si="63"/>
        <v>0</v>
      </c>
      <c r="R264" s="396">
        <f t="shared" si="63"/>
        <v>14.8</v>
      </c>
      <c r="S264" s="520"/>
      <c r="T264" s="314"/>
      <c r="U264" s="314"/>
      <c r="V264" s="314"/>
      <c r="W264" s="314"/>
    </row>
    <row r="265" spans="1:23">
      <c r="A265" s="513"/>
      <c r="B265" s="513"/>
      <c r="C265" s="501"/>
      <c r="D265" s="501"/>
      <c r="E265" s="384"/>
      <c r="F265" s="355"/>
      <c r="G265" s="356"/>
      <c r="H265" s="357" t="s">
        <v>32</v>
      </c>
      <c r="I265" s="358">
        <f t="shared" ref="I265:R265" si="64">I159+I166+I173+I180+I187+I194+I201+I208+I215+I222+I229+I236+I243+I250+I257+I264</f>
        <v>242.8</v>
      </c>
      <c r="J265" s="359">
        <f t="shared" si="64"/>
        <v>20.9</v>
      </c>
      <c r="K265" s="358">
        <f t="shared" si="64"/>
        <v>4293.2000000000007</v>
      </c>
      <c r="L265" s="360">
        <f t="shared" si="64"/>
        <v>558</v>
      </c>
      <c r="M265" s="360">
        <f t="shared" si="64"/>
        <v>552.5</v>
      </c>
      <c r="N265" s="359">
        <f t="shared" si="64"/>
        <v>205.79999999999998</v>
      </c>
      <c r="O265" s="358">
        <f t="shared" si="64"/>
        <v>4536</v>
      </c>
      <c r="P265" s="360">
        <f t="shared" si="64"/>
        <v>558</v>
      </c>
      <c r="Q265" s="360">
        <f t="shared" si="64"/>
        <v>552.5</v>
      </c>
      <c r="R265" s="359">
        <f t="shared" si="64"/>
        <v>226.7</v>
      </c>
      <c r="S265" s="361"/>
      <c r="T265" s="314"/>
      <c r="U265" s="314"/>
      <c r="V265" s="314"/>
      <c r="W265" s="314"/>
    </row>
    <row r="266" spans="1:23">
      <c r="A266" s="513"/>
      <c r="B266" s="513"/>
      <c r="C266" s="501"/>
      <c r="D266" s="501"/>
      <c r="E266" s="319"/>
      <c r="F266" s="407" t="s">
        <v>33</v>
      </c>
      <c r="G266" s="407"/>
      <c r="H266" s="364" t="s">
        <v>34</v>
      </c>
      <c r="I266" s="408">
        <f t="shared" ref="I266:R271" si="65">I153+I160+I167+I174+I181+I188+I195+I202+I209+I216+I223+I230+I237+I244+I251+I258</f>
        <v>0</v>
      </c>
      <c r="J266" s="409">
        <f t="shared" si="65"/>
        <v>0</v>
      </c>
      <c r="K266" s="408">
        <f t="shared" si="65"/>
        <v>552.5</v>
      </c>
      <c r="L266" s="410">
        <f t="shared" si="65"/>
        <v>0</v>
      </c>
      <c r="M266" s="410">
        <f t="shared" si="65"/>
        <v>552.5</v>
      </c>
      <c r="N266" s="409">
        <f t="shared" si="65"/>
        <v>40.200000000000003</v>
      </c>
      <c r="O266" s="408">
        <f t="shared" si="65"/>
        <v>552.5</v>
      </c>
      <c r="P266" s="410">
        <f t="shared" si="65"/>
        <v>0</v>
      </c>
      <c r="Q266" s="410">
        <f t="shared" si="65"/>
        <v>552.5</v>
      </c>
      <c r="R266" s="409">
        <f t="shared" si="65"/>
        <v>40.200000000000003</v>
      </c>
      <c r="S266" s="411"/>
      <c r="T266" s="314"/>
      <c r="U266" s="314"/>
      <c r="V266" s="314"/>
      <c r="W266" s="314"/>
    </row>
    <row r="267" spans="1:23" ht="30">
      <c r="A267" s="513"/>
      <c r="B267" s="513"/>
      <c r="C267" s="501"/>
      <c r="D267" s="501"/>
      <c r="E267" s="319"/>
      <c r="F267" s="407" t="s">
        <v>35</v>
      </c>
      <c r="G267" s="407"/>
      <c r="H267" s="364" t="s">
        <v>36</v>
      </c>
      <c r="I267" s="408">
        <f t="shared" si="65"/>
        <v>24.700000000000003</v>
      </c>
      <c r="J267" s="409">
        <f t="shared" si="65"/>
        <v>4.2</v>
      </c>
      <c r="K267" s="408">
        <f t="shared" si="65"/>
        <v>555</v>
      </c>
      <c r="L267" s="410">
        <f t="shared" si="65"/>
        <v>0</v>
      </c>
      <c r="M267" s="410">
        <f t="shared" si="65"/>
        <v>0</v>
      </c>
      <c r="N267" s="409">
        <f t="shared" si="65"/>
        <v>28.7</v>
      </c>
      <c r="O267" s="408">
        <f t="shared" si="65"/>
        <v>579.69999999999993</v>
      </c>
      <c r="P267" s="410">
        <f t="shared" si="65"/>
        <v>0</v>
      </c>
      <c r="Q267" s="410">
        <f t="shared" si="65"/>
        <v>0</v>
      </c>
      <c r="R267" s="409">
        <f t="shared" si="65"/>
        <v>32.900000000000006</v>
      </c>
      <c r="S267" s="361"/>
      <c r="T267" s="314"/>
      <c r="U267" s="314"/>
      <c r="V267" s="314"/>
      <c r="W267" s="314"/>
    </row>
    <row r="268" spans="1:23" ht="30" hidden="1">
      <c r="A268" s="513"/>
      <c r="B268" s="513"/>
      <c r="C268" s="501"/>
      <c r="D268" s="501"/>
      <c r="E268" s="319"/>
      <c r="F268" s="407" t="s">
        <v>37</v>
      </c>
      <c r="G268" s="407"/>
      <c r="H268" s="364" t="s">
        <v>38</v>
      </c>
      <c r="I268" s="408">
        <f t="shared" si="65"/>
        <v>0</v>
      </c>
      <c r="J268" s="409">
        <f t="shared" si="65"/>
        <v>0</v>
      </c>
      <c r="K268" s="408">
        <f t="shared" si="65"/>
        <v>0</v>
      </c>
      <c r="L268" s="410">
        <f t="shared" si="65"/>
        <v>0</v>
      </c>
      <c r="M268" s="410">
        <f t="shared" si="65"/>
        <v>0</v>
      </c>
      <c r="N268" s="409">
        <f t="shared" si="65"/>
        <v>0</v>
      </c>
      <c r="O268" s="408">
        <f t="shared" si="65"/>
        <v>0</v>
      </c>
      <c r="P268" s="410">
        <f t="shared" si="65"/>
        <v>0</v>
      </c>
      <c r="Q268" s="410">
        <f t="shared" si="65"/>
        <v>0</v>
      </c>
      <c r="R268" s="409">
        <f t="shared" si="65"/>
        <v>0</v>
      </c>
      <c r="S268" s="361"/>
      <c r="T268" s="314"/>
      <c r="U268" s="314"/>
      <c r="V268" s="314"/>
      <c r="W268" s="314"/>
    </row>
    <row r="269" spans="1:23" ht="30" hidden="1">
      <c r="A269" s="513"/>
      <c r="B269" s="513"/>
      <c r="C269" s="501"/>
      <c r="D269" s="501"/>
      <c r="E269" s="319"/>
      <c r="F269" s="407" t="s">
        <v>39</v>
      </c>
      <c r="G269" s="407"/>
      <c r="H269" s="364" t="s">
        <v>40</v>
      </c>
      <c r="I269" s="408">
        <f t="shared" si="65"/>
        <v>0</v>
      </c>
      <c r="J269" s="409">
        <f t="shared" si="65"/>
        <v>0</v>
      </c>
      <c r="K269" s="408">
        <f t="shared" si="65"/>
        <v>0</v>
      </c>
      <c r="L269" s="410">
        <f t="shared" si="65"/>
        <v>0</v>
      </c>
      <c r="M269" s="410">
        <f t="shared" si="65"/>
        <v>0</v>
      </c>
      <c r="N269" s="409">
        <f t="shared" si="65"/>
        <v>0</v>
      </c>
      <c r="O269" s="408">
        <f t="shared" si="65"/>
        <v>0</v>
      </c>
      <c r="P269" s="410">
        <f t="shared" si="65"/>
        <v>0</v>
      </c>
      <c r="Q269" s="410">
        <f t="shared" si="65"/>
        <v>0</v>
      </c>
      <c r="R269" s="409">
        <f t="shared" si="65"/>
        <v>0</v>
      </c>
      <c r="S269" s="361"/>
      <c r="T269" s="314"/>
      <c r="U269" s="314"/>
      <c r="V269" s="314"/>
      <c r="W269" s="314"/>
    </row>
    <row r="270" spans="1:23">
      <c r="A270" s="513"/>
      <c r="B270" s="513"/>
      <c r="C270" s="501"/>
      <c r="D270" s="501"/>
      <c r="E270" s="319"/>
      <c r="F270" s="407" t="s">
        <v>41</v>
      </c>
      <c r="G270" s="407"/>
      <c r="H270" s="364" t="s">
        <v>42</v>
      </c>
      <c r="I270" s="408">
        <f t="shared" si="65"/>
        <v>0</v>
      </c>
      <c r="J270" s="409">
        <f t="shared" si="65"/>
        <v>0</v>
      </c>
      <c r="K270" s="408">
        <f t="shared" si="65"/>
        <v>558</v>
      </c>
      <c r="L270" s="410">
        <f t="shared" si="65"/>
        <v>558</v>
      </c>
      <c r="M270" s="410">
        <f t="shared" si="65"/>
        <v>0</v>
      </c>
      <c r="N270" s="409">
        <f t="shared" si="65"/>
        <v>0</v>
      </c>
      <c r="O270" s="408">
        <f t="shared" si="65"/>
        <v>558</v>
      </c>
      <c r="P270" s="410">
        <f t="shared" si="65"/>
        <v>558</v>
      </c>
      <c r="Q270" s="410">
        <f t="shared" si="65"/>
        <v>0</v>
      </c>
      <c r="R270" s="409">
        <f t="shared" si="65"/>
        <v>0</v>
      </c>
      <c r="S270" s="361"/>
      <c r="T270" s="314"/>
      <c r="U270" s="314"/>
      <c r="V270" s="314"/>
      <c r="W270" s="314"/>
    </row>
    <row r="271" spans="1:23" ht="15.75" thickBot="1">
      <c r="A271" s="513"/>
      <c r="B271" s="513"/>
      <c r="C271" s="501"/>
      <c r="D271" s="501"/>
      <c r="E271" s="319"/>
      <c r="F271" s="407" t="s">
        <v>43</v>
      </c>
      <c r="G271" s="407"/>
      <c r="H271" s="364" t="s">
        <v>44</v>
      </c>
      <c r="I271" s="412">
        <f t="shared" si="65"/>
        <v>218.1</v>
      </c>
      <c r="J271" s="413">
        <f t="shared" si="65"/>
        <v>16.7</v>
      </c>
      <c r="K271" s="412">
        <f t="shared" si="65"/>
        <v>2627.7000000000003</v>
      </c>
      <c r="L271" s="414">
        <f t="shared" si="65"/>
        <v>0</v>
      </c>
      <c r="M271" s="414">
        <f t="shared" si="65"/>
        <v>0</v>
      </c>
      <c r="N271" s="413">
        <f t="shared" si="65"/>
        <v>136.9</v>
      </c>
      <c r="O271" s="412">
        <f t="shared" si="65"/>
        <v>2845.7999999999997</v>
      </c>
      <c r="P271" s="414">
        <f t="shared" si="65"/>
        <v>0</v>
      </c>
      <c r="Q271" s="414">
        <f t="shared" si="65"/>
        <v>0</v>
      </c>
      <c r="R271" s="413">
        <f t="shared" si="65"/>
        <v>153.6</v>
      </c>
      <c r="S271" s="361"/>
      <c r="T271" s="314"/>
      <c r="U271" s="314"/>
      <c r="V271" s="314"/>
      <c r="W271" s="314"/>
    </row>
    <row r="272" spans="1:23">
      <c r="A272" s="415"/>
      <c r="B272" s="416"/>
      <c r="C272" s="314"/>
      <c r="D272" s="314"/>
      <c r="E272" s="417"/>
      <c r="F272" s="418"/>
      <c r="G272" s="314"/>
      <c r="H272" s="314"/>
      <c r="I272" s="419"/>
      <c r="J272" s="419"/>
      <c r="K272" s="314"/>
      <c r="L272" s="314"/>
      <c r="M272" s="314"/>
      <c r="N272" s="314"/>
      <c r="O272" s="314"/>
      <c r="P272" s="314"/>
      <c r="Q272" s="314"/>
      <c r="R272" s="314"/>
      <c r="S272" s="420"/>
      <c r="T272" s="314"/>
      <c r="U272" s="314"/>
      <c r="V272" s="314"/>
      <c r="W272" s="314"/>
    </row>
    <row r="273" spans="1:23">
      <c r="A273" s="415"/>
      <c r="B273" s="416"/>
      <c r="C273" s="314"/>
      <c r="D273" s="314"/>
      <c r="E273" s="417"/>
      <c r="F273" s="418"/>
      <c r="G273" s="314"/>
      <c r="H273" s="314"/>
      <c r="I273" s="419"/>
      <c r="J273" s="419"/>
      <c r="K273" s="314"/>
      <c r="L273" s="314"/>
      <c r="M273" s="314"/>
      <c r="N273" s="314"/>
      <c r="O273" s="314"/>
      <c r="P273" s="314"/>
      <c r="Q273" s="314"/>
      <c r="R273" s="314"/>
      <c r="S273" s="421"/>
      <c r="T273" s="314"/>
      <c r="U273" s="314"/>
      <c r="V273" s="314"/>
      <c r="W273" s="314"/>
    </row>
    <row r="274" spans="1:23" ht="15.75" thickBot="1">
      <c r="A274" s="422" t="s">
        <v>84</v>
      </c>
      <c r="B274" s="422"/>
      <c r="C274" s="422"/>
      <c r="D274" s="422"/>
      <c r="E274" s="423"/>
      <c r="F274" s="424"/>
      <c r="G274" s="422"/>
      <c r="H274" s="422"/>
      <c r="I274" s="423"/>
      <c r="J274" s="423"/>
      <c r="K274" s="422"/>
      <c r="L274" s="422"/>
      <c r="M274" s="422"/>
      <c r="N274" s="422"/>
      <c r="O274" s="422"/>
      <c r="P274" s="422"/>
      <c r="Q274" s="422"/>
      <c r="R274" s="422"/>
      <c r="S274" s="421"/>
      <c r="T274" s="314"/>
      <c r="U274" s="314"/>
      <c r="V274" s="314"/>
      <c r="W274" s="314"/>
    </row>
    <row r="275" spans="1:23">
      <c r="A275" s="550" t="s">
        <v>33</v>
      </c>
      <c r="B275" s="551"/>
      <c r="C275" s="551"/>
      <c r="D275" s="551"/>
      <c r="E275" s="551"/>
      <c r="F275" s="551"/>
      <c r="G275" s="425"/>
      <c r="H275" s="426" t="s">
        <v>18</v>
      </c>
      <c r="I275" s="427">
        <f t="shared" ref="I275:R280" si="66">I6+I13+I28+I35+I42+I57+I61+I68+I75+I82+I89+I96+I103+I110+I117+I124+I131+I138+I153+I160+I167+I174+I181+I188+I195+I202+I209+I216+I223+I230+I237+I244+I251+I258</f>
        <v>0</v>
      </c>
      <c r="J275" s="428">
        <f t="shared" si="66"/>
        <v>0</v>
      </c>
      <c r="K275" s="427">
        <f>K6+K13+K28+K35+K42+K57+K61+K68+K75+K82+K89+K96+K103+K110+K117+K124+K131+K138+K153+K160+K167+K174+K181+K188+K195+K202+K209+K216+K223+K230+K237+K244+K251+K258</f>
        <v>946</v>
      </c>
      <c r="L275" s="429">
        <f t="shared" si="66"/>
        <v>0</v>
      </c>
      <c r="M275" s="429">
        <f t="shared" si="66"/>
        <v>946</v>
      </c>
      <c r="N275" s="428">
        <f t="shared" si="66"/>
        <v>40.200000000000003</v>
      </c>
      <c r="O275" s="427">
        <f t="shared" si="66"/>
        <v>946</v>
      </c>
      <c r="P275" s="429">
        <f t="shared" si="66"/>
        <v>0</v>
      </c>
      <c r="Q275" s="429">
        <f t="shared" si="66"/>
        <v>946</v>
      </c>
      <c r="R275" s="428">
        <f t="shared" si="66"/>
        <v>40.200000000000003</v>
      </c>
      <c r="S275" s="421"/>
      <c r="T275" s="314"/>
      <c r="U275" s="314"/>
      <c r="V275" s="314"/>
      <c r="W275" s="314"/>
    </row>
    <row r="276" spans="1:23">
      <c r="A276" s="550" t="s">
        <v>35</v>
      </c>
      <c r="B276" s="551"/>
      <c r="C276" s="551"/>
      <c r="D276" s="551"/>
      <c r="E276" s="551"/>
      <c r="F276" s="551"/>
      <c r="G276" s="425"/>
      <c r="H276" s="426" t="s">
        <v>19</v>
      </c>
      <c r="I276" s="430">
        <f t="shared" si="66"/>
        <v>24.700000000000003</v>
      </c>
      <c r="J276" s="431">
        <f t="shared" si="66"/>
        <v>4.2</v>
      </c>
      <c r="K276" s="430">
        <f t="shared" si="66"/>
        <v>555</v>
      </c>
      <c r="L276" s="432">
        <f t="shared" si="66"/>
        <v>0</v>
      </c>
      <c r="M276" s="432">
        <f t="shared" si="66"/>
        <v>0</v>
      </c>
      <c r="N276" s="431">
        <f t="shared" si="66"/>
        <v>28.7</v>
      </c>
      <c r="O276" s="430">
        <f t="shared" si="66"/>
        <v>579.69999999999993</v>
      </c>
      <c r="P276" s="432">
        <f t="shared" si="66"/>
        <v>0</v>
      </c>
      <c r="Q276" s="432">
        <f t="shared" si="66"/>
        <v>0</v>
      </c>
      <c r="R276" s="431">
        <f t="shared" si="66"/>
        <v>32.900000000000006</v>
      </c>
      <c r="S276" s="421"/>
      <c r="T276" s="314"/>
      <c r="U276" s="314"/>
      <c r="V276" s="314"/>
      <c r="W276" s="314"/>
    </row>
    <row r="277" spans="1:23" hidden="1">
      <c r="A277" s="550" t="s">
        <v>37</v>
      </c>
      <c r="B277" s="551"/>
      <c r="C277" s="551"/>
      <c r="D277" s="551"/>
      <c r="E277" s="551"/>
      <c r="F277" s="551"/>
      <c r="G277" s="425"/>
      <c r="H277" s="426" t="s">
        <v>20</v>
      </c>
      <c r="I277" s="430">
        <f t="shared" si="66"/>
        <v>0</v>
      </c>
      <c r="J277" s="431">
        <f t="shared" si="66"/>
        <v>0</v>
      </c>
      <c r="K277" s="430">
        <f t="shared" si="66"/>
        <v>0</v>
      </c>
      <c r="L277" s="432">
        <f t="shared" si="66"/>
        <v>0</v>
      </c>
      <c r="M277" s="432">
        <f t="shared" si="66"/>
        <v>0</v>
      </c>
      <c r="N277" s="431">
        <f t="shared" si="66"/>
        <v>0</v>
      </c>
      <c r="O277" s="430">
        <f t="shared" si="66"/>
        <v>0</v>
      </c>
      <c r="P277" s="432">
        <f t="shared" si="66"/>
        <v>0</v>
      </c>
      <c r="Q277" s="432">
        <f t="shared" si="66"/>
        <v>0</v>
      </c>
      <c r="R277" s="431">
        <f t="shared" si="66"/>
        <v>0</v>
      </c>
      <c r="S277" s="421"/>
      <c r="T277" s="314"/>
      <c r="U277" s="314"/>
      <c r="V277" s="314"/>
      <c r="W277" s="314"/>
    </row>
    <row r="278" spans="1:23" hidden="1">
      <c r="A278" s="550" t="s">
        <v>39</v>
      </c>
      <c r="B278" s="551"/>
      <c r="C278" s="551"/>
      <c r="D278" s="551"/>
      <c r="E278" s="551"/>
      <c r="F278" s="551"/>
      <c r="G278" s="425"/>
      <c r="H278" s="426" t="s">
        <v>21</v>
      </c>
      <c r="I278" s="430">
        <f t="shared" si="66"/>
        <v>0</v>
      </c>
      <c r="J278" s="431">
        <f t="shared" si="66"/>
        <v>0</v>
      </c>
      <c r="K278" s="430">
        <f t="shared" si="66"/>
        <v>0</v>
      </c>
      <c r="L278" s="432">
        <f t="shared" si="66"/>
        <v>0</v>
      </c>
      <c r="M278" s="432">
        <f t="shared" si="66"/>
        <v>0</v>
      </c>
      <c r="N278" s="431">
        <f t="shared" si="66"/>
        <v>0</v>
      </c>
      <c r="O278" s="430">
        <f t="shared" si="66"/>
        <v>0</v>
      </c>
      <c r="P278" s="432">
        <f t="shared" si="66"/>
        <v>0</v>
      </c>
      <c r="Q278" s="432">
        <f t="shared" si="66"/>
        <v>0</v>
      </c>
      <c r="R278" s="431">
        <f t="shared" si="66"/>
        <v>0</v>
      </c>
      <c r="S278" s="421"/>
      <c r="T278" s="314"/>
      <c r="U278" s="314"/>
      <c r="V278" s="314"/>
      <c r="W278" s="314"/>
    </row>
    <row r="279" spans="1:23">
      <c r="A279" s="550" t="s">
        <v>41</v>
      </c>
      <c r="B279" s="551"/>
      <c r="C279" s="551"/>
      <c r="D279" s="551"/>
      <c r="E279" s="551"/>
      <c r="F279" s="551"/>
      <c r="G279" s="425"/>
      <c r="H279" s="426" t="s">
        <v>13</v>
      </c>
      <c r="I279" s="430">
        <f t="shared" si="66"/>
        <v>0</v>
      </c>
      <c r="J279" s="431">
        <f t="shared" si="66"/>
        <v>0</v>
      </c>
      <c r="K279" s="430">
        <f t="shared" si="66"/>
        <v>3147</v>
      </c>
      <c r="L279" s="432">
        <f t="shared" si="66"/>
        <v>947</v>
      </c>
      <c r="M279" s="432">
        <f t="shared" si="66"/>
        <v>2200</v>
      </c>
      <c r="N279" s="431">
        <f t="shared" si="66"/>
        <v>0</v>
      </c>
      <c r="O279" s="430">
        <f t="shared" si="66"/>
        <v>3147</v>
      </c>
      <c r="P279" s="432">
        <f t="shared" si="66"/>
        <v>947</v>
      </c>
      <c r="Q279" s="432">
        <f t="shared" si="66"/>
        <v>2200</v>
      </c>
      <c r="R279" s="431">
        <f t="shared" si="66"/>
        <v>0</v>
      </c>
      <c r="S279" s="421"/>
      <c r="T279" s="314"/>
      <c r="U279" s="314"/>
      <c r="V279" s="314"/>
      <c r="W279" s="314"/>
    </row>
    <row r="280" spans="1:23">
      <c r="A280" s="550" t="s">
        <v>43</v>
      </c>
      <c r="B280" s="551"/>
      <c r="C280" s="551"/>
      <c r="D280" s="551"/>
      <c r="E280" s="551"/>
      <c r="F280" s="551"/>
      <c r="G280" s="425"/>
      <c r="H280" s="426" t="s">
        <v>22</v>
      </c>
      <c r="I280" s="430">
        <f>I11+I18+I33+I40+I47+I62+I66+I73+I80+I87+I94+I101+I108+I115+I122+I129+I136+I143+I158+I165+I172+I179+I186+I193+I200+I207+I214+I221+I228+I235+I242+I249+I256+I263</f>
        <v>263.59999999999997</v>
      </c>
      <c r="J280" s="431">
        <f t="shared" si="66"/>
        <v>61.499999999999993</v>
      </c>
      <c r="K280" s="430">
        <f t="shared" si="66"/>
        <v>4947.7</v>
      </c>
      <c r="L280" s="432">
        <f t="shared" si="66"/>
        <v>0</v>
      </c>
      <c r="M280" s="432">
        <f t="shared" si="66"/>
        <v>0</v>
      </c>
      <c r="N280" s="431">
        <f t="shared" si="66"/>
        <v>392.69999999999987</v>
      </c>
      <c r="O280" s="430">
        <f t="shared" si="66"/>
        <v>5211.3</v>
      </c>
      <c r="P280" s="432">
        <f t="shared" si="66"/>
        <v>0</v>
      </c>
      <c r="Q280" s="432">
        <f t="shared" si="66"/>
        <v>0</v>
      </c>
      <c r="R280" s="431">
        <f t="shared" si="66"/>
        <v>454.2</v>
      </c>
      <c r="S280" s="421"/>
      <c r="T280" s="314"/>
      <c r="U280" s="314"/>
      <c r="V280" s="314"/>
      <c r="W280" s="314"/>
    </row>
    <row r="281" spans="1:23" ht="15.75" thickBot="1">
      <c r="A281" s="548"/>
      <c r="B281" s="549"/>
      <c r="C281" s="549"/>
      <c r="D281" s="549"/>
      <c r="E281" s="549"/>
      <c r="F281" s="549"/>
      <c r="G281" s="433"/>
      <c r="H281" s="433" t="s">
        <v>85</v>
      </c>
      <c r="I281" s="434">
        <f t="shared" ref="I281:J281" si="67">SUM(I275:I280)</f>
        <v>288.29999999999995</v>
      </c>
      <c r="J281" s="435">
        <f t="shared" si="67"/>
        <v>65.699999999999989</v>
      </c>
      <c r="K281" s="434">
        <f t="shared" ref="K281:R281" si="68">SUM(K275:K280)</f>
        <v>9595.7000000000007</v>
      </c>
      <c r="L281" s="436">
        <f t="shared" si="68"/>
        <v>947</v>
      </c>
      <c r="M281" s="436">
        <f t="shared" si="68"/>
        <v>3146</v>
      </c>
      <c r="N281" s="435">
        <f t="shared" si="68"/>
        <v>461.59999999999991</v>
      </c>
      <c r="O281" s="434">
        <f t="shared" si="68"/>
        <v>9884</v>
      </c>
      <c r="P281" s="436">
        <f t="shared" si="68"/>
        <v>947</v>
      </c>
      <c r="Q281" s="436">
        <f t="shared" si="68"/>
        <v>3146</v>
      </c>
      <c r="R281" s="435">
        <f t="shared" si="68"/>
        <v>527.29999999999995</v>
      </c>
      <c r="S281" s="421"/>
      <c r="T281" s="314"/>
      <c r="U281" s="314"/>
      <c r="V281" s="314"/>
      <c r="W281" s="314"/>
    </row>
    <row r="282" spans="1:23">
      <c r="A282" s="416"/>
      <c r="B282" s="416"/>
      <c r="C282" s="314"/>
      <c r="D282" s="314"/>
      <c r="E282" s="417"/>
      <c r="F282" s="418"/>
      <c r="G282" s="314"/>
      <c r="H282" s="314"/>
      <c r="I282" s="419"/>
      <c r="J282" s="419"/>
      <c r="K282" s="416"/>
      <c r="L282" s="416"/>
      <c r="M282" s="416"/>
      <c r="N282" s="416"/>
      <c r="O282" s="416"/>
      <c r="P282" s="416"/>
      <c r="Q282" s="416"/>
      <c r="R282" s="416"/>
      <c r="S282" s="421"/>
      <c r="T282" s="314"/>
      <c r="U282" s="314"/>
      <c r="V282" s="314"/>
      <c r="W282" s="314"/>
    </row>
    <row r="283" spans="1:23">
      <c r="A283" s="416"/>
      <c r="B283" s="416"/>
      <c r="C283" s="314"/>
      <c r="D283" s="314"/>
      <c r="E283" s="417"/>
      <c r="F283" s="418"/>
      <c r="G283" s="314"/>
      <c r="H283" s="314"/>
      <c r="I283" s="419"/>
      <c r="J283" s="419"/>
      <c r="K283" s="437"/>
      <c r="L283" s="437"/>
      <c r="M283" s="437"/>
      <c r="N283" s="437"/>
      <c r="O283" s="437"/>
      <c r="P283" s="437"/>
      <c r="Q283" s="437"/>
      <c r="R283" s="437"/>
      <c r="S283" s="421"/>
      <c r="T283" s="314"/>
      <c r="U283" s="314"/>
      <c r="V283" s="314"/>
      <c r="W283" s="314"/>
    </row>
    <row r="284" spans="1:23">
      <c r="A284" s="416"/>
      <c r="B284" s="416"/>
      <c r="C284" s="438"/>
      <c r="D284" s="438"/>
      <c r="E284" s="417"/>
      <c r="F284" s="418"/>
      <c r="G284" s="314"/>
      <c r="H284" s="314"/>
      <c r="I284" s="419"/>
      <c r="J284" s="419"/>
      <c r="K284" s="314"/>
      <c r="L284" s="314"/>
      <c r="M284" s="314"/>
      <c r="N284" s="314"/>
      <c r="O284" s="314"/>
      <c r="P284" s="314"/>
      <c r="Q284" s="314"/>
      <c r="R284" s="314"/>
      <c r="S284" s="421"/>
      <c r="T284" s="314"/>
      <c r="U284" s="314"/>
      <c r="V284" s="314"/>
      <c r="W284" s="314"/>
    </row>
    <row r="285" spans="1:23">
      <c r="A285" s="416"/>
      <c r="B285" s="416"/>
      <c r="C285" s="314"/>
      <c r="D285" s="314"/>
      <c r="E285" s="417"/>
      <c r="F285" s="418"/>
      <c r="G285" s="314"/>
      <c r="H285" s="314"/>
      <c r="I285" s="419"/>
      <c r="J285" s="419"/>
      <c r="K285" s="439"/>
      <c r="L285" s="314"/>
      <c r="M285" s="314"/>
      <c r="N285" s="314"/>
      <c r="O285" s="439"/>
      <c r="P285" s="314"/>
      <c r="Q285" s="314"/>
      <c r="R285" s="314"/>
      <c r="S285" s="421"/>
      <c r="T285" s="314"/>
      <c r="U285" s="314"/>
      <c r="V285" s="314"/>
      <c r="W285" s="314"/>
    </row>
    <row r="286" spans="1:23">
      <c r="A286" s="416"/>
      <c r="B286" s="416"/>
      <c r="C286" s="314"/>
      <c r="D286" s="314"/>
      <c r="E286" s="417"/>
      <c r="F286" s="418"/>
      <c r="G286" s="314"/>
      <c r="H286" s="314"/>
      <c r="I286" s="440"/>
      <c r="J286" s="419"/>
      <c r="K286" s="314"/>
      <c r="L286" s="314"/>
      <c r="M286" s="314"/>
      <c r="N286" s="314"/>
      <c r="O286" s="314"/>
      <c r="P286" s="314"/>
      <c r="Q286" s="314"/>
      <c r="R286" s="314"/>
      <c r="S286" s="421"/>
      <c r="T286" s="314"/>
      <c r="U286" s="314"/>
      <c r="V286" s="314"/>
      <c r="W286" s="314"/>
    </row>
    <row r="287" spans="1:23">
      <c r="A287" s="416"/>
      <c r="B287" s="416"/>
      <c r="C287" s="314"/>
      <c r="D287" s="314"/>
      <c r="E287" s="417"/>
      <c r="F287" s="418"/>
      <c r="G287" s="314"/>
      <c r="H287" s="419"/>
      <c r="I287" s="419"/>
      <c r="K287" s="314"/>
      <c r="L287" s="314"/>
      <c r="M287" s="314"/>
      <c r="N287" s="314"/>
      <c r="O287" s="314"/>
      <c r="P287" s="314"/>
      <c r="Q287" s="314"/>
      <c r="R287" s="314"/>
      <c r="S287" s="421"/>
      <c r="T287" s="314"/>
      <c r="U287" s="314"/>
      <c r="V287" s="314"/>
      <c r="W287" s="314"/>
    </row>
    <row r="288" spans="1:23">
      <c r="A288" s="416"/>
      <c r="B288" s="416"/>
      <c r="C288" s="314"/>
      <c r="D288" s="314"/>
      <c r="E288" s="417"/>
      <c r="F288" s="418"/>
      <c r="G288" s="314"/>
      <c r="H288" s="314"/>
      <c r="I288" s="419"/>
      <c r="J288" s="419"/>
      <c r="L288" s="314"/>
      <c r="M288" s="314"/>
      <c r="N288" s="314"/>
      <c r="P288" s="314"/>
      <c r="Q288" s="314"/>
      <c r="R288" s="314"/>
      <c r="S288" s="421"/>
      <c r="T288" s="314"/>
      <c r="U288" s="314"/>
      <c r="V288" s="314"/>
      <c r="W288" s="314"/>
    </row>
    <row r="289" spans="1:23">
      <c r="A289" s="416"/>
      <c r="B289" s="416"/>
      <c r="C289" s="314"/>
      <c r="D289" s="314"/>
      <c r="E289" s="417"/>
      <c r="F289" s="418"/>
      <c r="G289" s="314"/>
      <c r="H289" s="314"/>
      <c r="I289" s="419"/>
      <c r="J289" s="419"/>
      <c r="K289" s="314"/>
      <c r="L289" s="314"/>
      <c r="M289" s="314"/>
      <c r="N289" s="314"/>
      <c r="O289" s="314"/>
      <c r="P289" s="314"/>
      <c r="Q289" s="314"/>
      <c r="R289" s="314"/>
      <c r="S289" s="421"/>
      <c r="T289" s="314"/>
      <c r="U289" s="314"/>
      <c r="V289" s="314"/>
      <c r="W289" s="314"/>
    </row>
    <row r="290" spans="1:23">
      <c r="A290" s="416"/>
      <c r="B290" s="416"/>
      <c r="C290" s="314"/>
      <c r="D290" s="314"/>
      <c r="E290" s="417"/>
      <c r="F290" s="418"/>
      <c r="G290" s="314"/>
      <c r="H290" s="314"/>
      <c r="I290" s="419"/>
      <c r="J290" s="419"/>
      <c r="K290" s="314"/>
      <c r="L290" s="314"/>
      <c r="M290" s="314"/>
      <c r="N290" s="314"/>
      <c r="O290" s="314"/>
      <c r="P290" s="314"/>
      <c r="Q290" s="314"/>
      <c r="R290" s="314"/>
      <c r="S290" s="421"/>
      <c r="T290" s="314"/>
      <c r="U290" s="314"/>
      <c r="V290" s="314"/>
      <c r="W290" s="314"/>
    </row>
    <row r="291" spans="1:23">
      <c r="A291" s="416"/>
      <c r="B291" s="416"/>
      <c r="C291" s="314"/>
      <c r="D291" s="314"/>
      <c r="E291" s="417"/>
      <c r="F291" s="418"/>
      <c r="G291" s="314"/>
      <c r="H291" s="314"/>
      <c r="I291" s="419"/>
      <c r="J291" s="419"/>
      <c r="K291" s="314"/>
      <c r="L291" s="314"/>
      <c r="M291" s="314"/>
      <c r="N291" s="314"/>
      <c r="O291" s="314"/>
      <c r="P291" s="314"/>
      <c r="Q291" s="314"/>
      <c r="R291" s="314"/>
      <c r="S291" s="421"/>
      <c r="T291" s="314"/>
      <c r="U291" s="314"/>
      <c r="V291" s="314"/>
      <c r="W291" s="314"/>
    </row>
    <row r="292" spans="1:23">
      <c r="A292" s="416"/>
      <c r="B292" s="416"/>
      <c r="C292" s="314"/>
      <c r="D292" s="314"/>
      <c r="E292" s="417"/>
      <c r="F292" s="418"/>
      <c r="G292" s="314"/>
      <c r="H292" s="314"/>
      <c r="I292" s="419"/>
      <c r="J292" s="419"/>
      <c r="K292" s="314"/>
      <c r="L292" s="314"/>
      <c r="M292" s="314"/>
      <c r="N292" s="314"/>
      <c r="O292" s="314"/>
      <c r="P292" s="314"/>
      <c r="Q292" s="314"/>
      <c r="R292" s="314"/>
      <c r="S292" s="421"/>
      <c r="T292" s="314"/>
      <c r="U292" s="314"/>
      <c r="V292" s="314"/>
      <c r="W292" s="314"/>
    </row>
    <row r="293" spans="1:23">
      <c r="A293" s="416"/>
      <c r="B293" s="416"/>
      <c r="C293" s="314"/>
      <c r="D293" s="314"/>
      <c r="E293" s="417"/>
      <c r="F293" s="418"/>
      <c r="G293" s="314"/>
      <c r="H293" s="314"/>
      <c r="I293" s="419"/>
      <c r="J293" s="419"/>
      <c r="K293" s="314"/>
      <c r="L293" s="314"/>
      <c r="M293" s="314"/>
      <c r="N293" s="314"/>
      <c r="O293" s="314"/>
      <c r="P293" s="314"/>
      <c r="Q293" s="314"/>
      <c r="R293" s="314"/>
      <c r="S293" s="421"/>
      <c r="T293" s="314"/>
      <c r="U293" s="314"/>
      <c r="V293" s="314"/>
      <c r="W293" s="314"/>
    </row>
    <row r="294" spans="1:23">
      <c r="A294" s="416"/>
      <c r="B294" s="416"/>
      <c r="C294" s="314"/>
      <c r="D294" s="314"/>
      <c r="E294" s="417"/>
      <c r="F294" s="418"/>
      <c r="G294" s="314"/>
      <c r="H294" s="314"/>
      <c r="I294" s="419"/>
      <c r="J294" s="419"/>
      <c r="K294" s="314"/>
      <c r="L294" s="314"/>
      <c r="M294" s="314"/>
      <c r="N294" s="314"/>
      <c r="O294" s="314"/>
      <c r="P294" s="314"/>
      <c r="Q294" s="314"/>
      <c r="R294" s="314"/>
      <c r="S294" s="421"/>
      <c r="T294" s="314"/>
      <c r="U294" s="314"/>
      <c r="V294" s="314"/>
      <c r="W294" s="314"/>
    </row>
    <row r="295" spans="1:23">
      <c r="A295" s="416"/>
      <c r="B295" s="416"/>
      <c r="C295" s="314"/>
      <c r="D295" s="314"/>
      <c r="E295" s="417"/>
      <c r="F295" s="418"/>
      <c r="G295" s="314"/>
      <c r="H295" s="314"/>
      <c r="I295" s="419"/>
      <c r="J295" s="419"/>
      <c r="K295" s="314"/>
      <c r="L295" s="314"/>
      <c r="M295" s="314"/>
      <c r="N295" s="314"/>
      <c r="O295" s="314"/>
      <c r="P295" s="314"/>
      <c r="Q295" s="314"/>
      <c r="R295" s="314"/>
      <c r="S295" s="421"/>
      <c r="T295" s="314"/>
      <c r="U295" s="314"/>
      <c r="V295" s="314"/>
      <c r="W295" s="314"/>
    </row>
    <row r="296" spans="1:23">
      <c r="A296" s="416"/>
      <c r="B296" s="416"/>
      <c r="C296" s="314"/>
      <c r="D296" s="314"/>
      <c r="E296" s="417"/>
      <c r="F296" s="418"/>
      <c r="G296" s="314"/>
      <c r="H296" s="314"/>
      <c r="I296" s="419"/>
      <c r="J296" s="419"/>
      <c r="K296" s="314"/>
      <c r="L296" s="314"/>
      <c r="M296" s="314"/>
      <c r="N296" s="314"/>
      <c r="O296" s="314"/>
      <c r="P296" s="314"/>
      <c r="Q296" s="314"/>
      <c r="R296" s="314"/>
      <c r="S296" s="421"/>
      <c r="T296" s="314"/>
      <c r="U296" s="314"/>
      <c r="V296" s="314"/>
      <c r="W296" s="314"/>
    </row>
    <row r="297" spans="1:23">
      <c r="A297" s="416"/>
      <c r="B297" s="416"/>
      <c r="C297" s="314"/>
      <c r="D297" s="314"/>
      <c r="E297" s="417"/>
      <c r="F297" s="418"/>
      <c r="G297" s="314"/>
      <c r="H297" s="314"/>
      <c r="I297" s="419"/>
      <c r="J297" s="419"/>
      <c r="K297" s="314"/>
      <c r="L297" s="314"/>
      <c r="M297" s="314"/>
      <c r="N297" s="314"/>
      <c r="O297" s="314"/>
      <c r="P297" s="314"/>
      <c r="Q297" s="314"/>
      <c r="R297" s="314"/>
      <c r="S297" s="421"/>
      <c r="T297" s="314"/>
      <c r="U297" s="314"/>
      <c r="V297" s="314"/>
      <c r="W297" s="314"/>
    </row>
    <row r="298" spans="1:23">
      <c r="A298" s="416"/>
      <c r="B298" s="416"/>
      <c r="C298" s="314"/>
      <c r="D298" s="314"/>
      <c r="E298" s="417"/>
      <c r="F298" s="418"/>
      <c r="G298" s="314"/>
      <c r="H298" s="314"/>
      <c r="I298" s="419"/>
      <c r="J298" s="419"/>
      <c r="K298" s="314"/>
      <c r="L298" s="314"/>
      <c r="M298" s="314"/>
      <c r="N298" s="314"/>
      <c r="O298" s="314"/>
      <c r="P298" s="314"/>
      <c r="Q298" s="314"/>
      <c r="R298" s="314"/>
      <c r="S298" s="421"/>
      <c r="T298" s="314"/>
      <c r="U298" s="314"/>
      <c r="V298" s="314"/>
      <c r="W298" s="314"/>
    </row>
    <row r="299" spans="1:23">
      <c r="A299" s="416"/>
      <c r="B299" s="416"/>
      <c r="C299" s="314"/>
      <c r="D299" s="314"/>
      <c r="E299" s="417"/>
      <c r="F299" s="418"/>
      <c r="G299" s="314"/>
      <c r="H299" s="314"/>
      <c r="I299" s="419"/>
      <c r="J299" s="419"/>
      <c r="K299" s="314"/>
      <c r="L299" s="314"/>
      <c r="M299" s="314"/>
      <c r="N299" s="314"/>
      <c r="O299" s="314"/>
      <c r="P299" s="314"/>
      <c r="Q299" s="314"/>
      <c r="R299" s="314"/>
      <c r="S299" s="421"/>
      <c r="T299" s="314"/>
      <c r="U299" s="314"/>
      <c r="V299" s="314"/>
      <c r="W299" s="314"/>
    </row>
    <row r="300" spans="1:23">
      <c r="A300" s="416"/>
      <c r="B300" s="416"/>
      <c r="C300" s="314"/>
      <c r="D300" s="314"/>
      <c r="E300" s="417"/>
      <c r="F300" s="418"/>
      <c r="G300" s="314"/>
      <c r="H300" s="314"/>
      <c r="I300" s="419"/>
      <c r="J300" s="419"/>
      <c r="K300" s="314"/>
      <c r="L300" s="314"/>
      <c r="M300" s="314"/>
      <c r="N300" s="314"/>
      <c r="O300" s="314"/>
      <c r="P300" s="314"/>
      <c r="Q300" s="314"/>
      <c r="R300" s="314"/>
      <c r="S300" s="421"/>
      <c r="T300" s="314"/>
      <c r="U300" s="314"/>
      <c r="V300" s="314"/>
      <c r="W300" s="314"/>
    </row>
    <row r="301" spans="1:23">
      <c r="A301" s="416"/>
      <c r="B301" s="416"/>
      <c r="C301" s="314"/>
      <c r="D301" s="314"/>
      <c r="E301" s="417"/>
      <c r="F301" s="418"/>
      <c r="G301" s="314"/>
      <c r="H301" s="314"/>
      <c r="I301" s="419"/>
      <c r="J301" s="419"/>
      <c r="K301" s="314"/>
      <c r="L301" s="314"/>
      <c r="M301" s="314"/>
      <c r="N301" s="314"/>
      <c r="O301" s="314"/>
      <c r="P301" s="314"/>
      <c r="Q301" s="314"/>
      <c r="R301" s="314"/>
      <c r="S301" s="421"/>
      <c r="T301" s="314"/>
      <c r="U301" s="314"/>
      <c r="V301" s="314"/>
      <c r="W301" s="314"/>
    </row>
    <row r="302" spans="1:23">
      <c r="A302" s="416"/>
      <c r="B302" s="416"/>
      <c r="C302" s="314"/>
      <c r="D302" s="314"/>
      <c r="E302" s="417"/>
      <c r="F302" s="418"/>
      <c r="G302" s="314"/>
      <c r="H302" s="314"/>
      <c r="I302" s="419"/>
      <c r="J302" s="419"/>
      <c r="K302" s="314"/>
      <c r="L302" s="314"/>
      <c r="M302" s="314"/>
      <c r="N302" s="314"/>
      <c r="O302" s="314"/>
      <c r="P302" s="314"/>
      <c r="Q302" s="314"/>
      <c r="R302" s="314"/>
      <c r="S302" s="421"/>
      <c r="T302" s="314"/>
      <c r="U302" s="314"/>
      <c r="V302" s="314"/>
      <c r="W302" s="314"/>
    </row>
    <row r="303" spans="1:23">
      <c r="A303" s="416"/>
      <c r="B303" s="416"/>
      <c r="C303" s="314"/>
      <c r="D303" s="314"/>
      <c r="E303" s="417"/>
      <c r="F303" s="418"/>
      <c r="G303" s="314"/>
      <c r="H303" s="314"/>
      <c r="I303" s="419"/>
      <c r="J303" s="419"/>
      <c r="K303" s="314"/>
      <c r="L303" s="314"/>
      <c r="M303" s="314"/>
      <c r="N303" s="314"/>
      <c r="O303" s="314"/>
      <c r="P303" s="314"/>
      <c r="Q303" s="314"/>
      <c r="R303" s="314"/>
      <c r="S303" s="421"/>
      <c r="T303" s="314"/>
      <c r="U303" s="314"/>
      <c r="V303" s="314"/>
      <c r="W303" s="314"/>
    </row>
    <row r="304" spans="1:23">
      <c r="A304" s="416"/>
      <c r="B304" s="416"/>
      <c r="C304" s="314"/>
      <c r="D304" s="314"/>
      <c r="E304" s="417"/>
      <c r="F304" s="418"/>
      <c r="G304" s="314"/>
      <c r="H304" s="314"/>
      <c r="I304" s="419"/>
      <c r="J304" s="419"/>
      <c r="K304" s="314"/>
      <c r="L304" s="314"/>
      <c r="M304" s="314"/>
      <c r="N304" s="314"/>
      <c r="O304" s="314"/>
      <c r="P304" s="314"/>
      <c r="Q304" s="314"/>
      <c r="R304" s="314"/>
      <c r="S304" s="421"/>
      <c r="T304" s="314"/>
      <c r="U304" s="314"/>
      <c r="V304" s="314"/>
      <c r="W304" s="314"/>
    </row>
    <row r="305" spans="1:23">
      <c r="A305" s="416"/>
      <c r="B305" s="416"/>
      <c r="C305" s="314"/>
      <c r="D305" s="314"/>
      <c r="E305" s="417"/>
      <c r="F305" s="418"/>
      <c r="G305" s="314"/>
      <c r="H305" s="314"/>
      <c r="I305" s="419"/>
      <c r="J305" s="419"/>
      <c r="K305" s="314"/>
      <c r="L305" s="314"/>
      <c r="M305" s="314"/>
      <c r="N305" s="314"/>
      <c r="O305" s="314"/>
      <c r="P305" s="314"/>
      <c r="Q305" s="314"/>
      <c r="R305" s="314"/>
      <c r="S305" s="421"/>
      <c r="T305" s="314"/>
      <c r="U305" s="314"/>
      <c r="V305" s="314"/>
      <c r="W305" s="314"/>
    </row>
    <row r="306" spans="1:23">
      <c r="A306" s="416"/>
      <c r="B306" s="416"/>
      <c r="C306" s="314"/>
      <c r="D306" s="314"/>
      <c r="E306" s="417"/>
      <c r="F306" s="418"/>
      <c r="G306" s="314"/>
      <c r="H306" s="314"/>
      <c r="I306" s="419"/>
      <c r="J306" s="419"/>
      <c r="K306" s="314"/>
      <c r="L306" s="314"/>
      <c r="M306" s="314"/>
      <c r="N306" s="314"/>
      <c r="O306" s="314"/>
      <c r="P306" s="314"/>
      <c r="Q306" s="314"/>
      <c r="R306" s="314"/>
      <c r="S306" s="421"/>
      <c r="T306" s="314"/>
      <c r="U306" s="314"/>
      <c r="V306" s="314"/>
      <c r="W306" s="314"/>
    </row>
    <row r="307" spans="1:23">
      <c r="A307" s="416"/>
      <c r="B307" s="416"/>
      <c r="C307" s="314"/>
      <c r="D307" s="314"/>
      <c r="E307" s="417"/>
      <c r="F307" s="418"/>
      <c r="G307" s="314"/>
      <c r="H307" s="314"/>
      <c r="I307" s="419"/>
      <c r="J307" s="419"/>
      <c r="K307" s="314"/>
      <c r="L307" s="314"/>
      <c r="M307" s="314"/>
      <c r="N307" s="314"/>
      <c r="O307" s="314"/>
      <c r="P307" s="314"/>
      <c r="Q307" s="314"/>
      <c r="R307" s="314"/>
      <c r="S307" s="421"/>
      <c r="T307" s="314"/>
      <c r="U307" s="314"/>
      <c r="V307" s="314"/>
      <c r="W307" s="314"/>
    </row>
    <row r="308" spans="1:23">
      <c r="A308" s="416"/>
      <c r="B308" s="416"/>
      <c r="C308" s="314"/>
      <c r="D308" s="314"/>
      <c r="E308" s="417"/>
      <c r="F308" s="418"/>
      <c r="G308" s="314"/>
      <c r="H308" s="314"/>
      <c r="I308" s="419"/>
      <c r="J308" s="419"/>
      <c r="K308" s="314"/>
      <c r="L308" s="314"/>
      <c r="M308" s="314"/>
      <c r="N308" s="314"/>
      <c r="O308" s="314"/>
      <c r="P308" s="314"/>
      <c r="Q308" s="314"/>
      <c r="R308" s="314"/>
      <c r="S308" s="421"/>
      <c r="T308" s="314"/>
      <c r="U308" s="314"/>
      <c r="V308" s="314"/>
      <c r="W308" s="314"/>
    </row>
    <row r="309" spans="1:23">
      <c r="A309" s="416"/>
      <c r="B309" s="416"/>
      <c r="C309" s="314"/>
      <c r="D309" s="314"/>
      <c r="E309" s="417"/>
      <c r="F309" s="418"/>
      <c r="G309" s="314"/>
      <c r="H309" s="314"/>
      <c r="I309" s="419"/>
      <c r="J309" s="419"/>
      <c r="K309" s="314"/>
      <c r="L309" s="314"/>
      <c r="M309" s="314"/>
      <c r="N309" s="314"/>
      <c r="O309" s="314"/>
      <c r="P309" s="314"/>
      <c r="Q309" s="314"/>
      <c r="R309" s="314"/>
      <c r="S309" s="421"/>
      <c r="T309" s="314"/>
      <c r="U309" s="314"/>
      <c r="V309" s="314"/>
      <c r="W309" s="314"/>
    </row>
    <row r="310" spans="1:23">
      <c r="A310" s="416"/>
      <c r="B310" s="416"/>
      <c r="C310" s="314"/>
      <c r="D310" s="314"/>
      <c r="E310" s="417"/>
      <c r="F310" s="418"/>
      <c r="G310" s="314"/>
      <c r="H310" s="314"/>
      <c r="I310" s="419"/>
      <c r="J310" s="419"/>
      <c r="K310" s="314"/>
      <c r="L310" s="314"/>
      <c r="M310" s="314"/>
      <c r="N310" s="314"/>
      <c r="O310" s="314"/>
      <c r="P310" s="314"/>
      <c r="Q310" s="314"/>
      <c r="R310" s="314"/>
      <c r="S310" s="421"/>
      <c r="T310" s="314"/>
      <c r="U310" s="314"/>
      <c r="V310" s="314"/>
      <c r="W310" s="314"/>
    </row>
    <row r="311" spans="1:23">
      <c r="A311" s="416"/>
      <c r="B311" s="416"/>
      <c r="C311" s="314"/>
      <c r="D311" s="314"/>
      <c r="E311" s="417"/>
      <c r="F311" s="418"/>
      <c r="G311" s="314"/>
      <c r="H311" s="314"/>
      <c r="I311" s="419"/>
      <c r="J311" s="419"/>
      <c r="K311" s="314"/>
      <c r="L311" s="314"/>
      <c r="M311" s="314"/>
      <c r="N311" s="314"/>
      <c r="O311" s="314"/>
      <c r="P311" s="314"/>
      <c r="Q311" s="314"/>
      <c r="R311" s="314"/>
      <c r="S311" s="421"/>
      <c r="T311" s="314"/>
      <c r="U311" s="314"/>
      <c r="V311" s="314"/>
      <c r="W311" s="314"/>
    </row>
    <row r="312" spans="1:23">
      <c r="A312" s="416"/>
      <c r="B312" s="416"/>
      <c r="C312" s="314"/>
      <c r="D312" s="314"/>
      <c r="E312" s="417"/>
      <c r="F312" s="418"/>
      <c r="G312" s="314"/>
      <c r="H312" s="314"/>
      <c r="I312" s="419"/>
      <c r="J312" s="419"/>
      <c r="K312" s="314"/>
      <c r="L312" s="314"/>
      <c r="M312" s="314"/>
      <c r="N312" s="314"/>
      <c r="O312" s="314"/>
      <c r="P312" s="314"/>
      <c r="Q312" s="314"/>
      <c r="R312" s="314"/>
      <c r="S312" s="421"/>
      <c r="T312" s="314"/>
      <c r="U312" s="314"/>
      <c r="V312" s="314"/>
      <c r="W312" s="314"/>
    </row>
    <row r="313" spans="1:23">
      <c r="A313" s="416"/>
      <c r="B313" s="416"/>
      <c r="C313" s="314"/>
      <c r="D313" s="314"/>
      <c r="E313" s="417"/>
      <c r="F313" s="418"/>
      <c r="G313" s="314"/>
      <c r="H313" s="314"/>
      <c r="I313" s="419"/>
      <c r="J313" s="419"/>
      <c r="K313" s="314"/>
      <c r="L313" s="314"/>
      <c r="M313" s="314"/>
      <c r="N313" s="314"/>
      <c r="O313" s="314"/>
      <c r="P313" s="314"/>
      <c r="Q313" s="314"/>
      <c r="R313" s="314"/>
      <c r="S313" s="421"/>
      <c r="T313" s="314"/>
      <c r="U313" s="314"/>
      <c r="V313" s="314"/>
      <c r="W313" s="314"/>
    </row>
    <row r="314" spans="1:23">
      <c r="A314" s="416"/>
      <c r="B314" s="416"/>
      <c r="C314" s="314"/>
      <c r="D314" s="314"/>
      <c r="E314" s="417"/>
      <c r="F314" s="418"/>
      <c r="G314" s="314"/>
      <c r="H314" s="314"/>
      <c r="I314" s="419"/>
      <c r="J314" s="419"/>
      <c r="K314" s="314"/>
      <c r="L314" s="314"/>
      <c r="M314" s="314"/>
      <c r="N314" s="314"/>
      <c r="O314" s="314"/>
      <c r="P314" s="314"/>
      <c r="Q314" s="314"/>
      <c r="R314" s="314"/>
      <c r="S314" s="421"/>
      <c r="T314" s="314"/>
      <c r="U314" s="314"/>
      <c r="V314" s="314"/>
      <c r="W314" s="314"/>
    </row>
    <row r="315" spans="1:23">
      <c r="A315" s="416"/>
      <c r="B315" s="416"/>
      <c r="C315" s="314"/>
      <c r="D315" s="314"/>
      <c r="E315" s="417"/>
      <c r="F315" s="418"/>
      <c r="G315" s="314"/>
      <c r="H315" s="314"/>
      <c r="I315" s="419"/>
      <c r="J315" s="419"/>
      <c r="K315" s="314"/>
      <c r="L315" s="314"/>
      <c r="M315" s="314"/>
      <c r="N315" s="314"/>
      <c r="O315" s="314"/>
      <c r="P315" s="314"/>
      <c r="Q315" s="314"/>
      <c r="R315" s="314"/>
      <c r="S315" s="421"/>
      <c r="T315" s="314"/>
      <c r="U315" s="314"/>
      <c r="V315" s="314"/>
      <c r="W315" s="314"/>
    </row>
    <row r="316" spans="1:23">
      <c r="A316" s="416"/>
      <c r="B316" s="416"/>
      <c r="C316" s="314"/>
      <c r="D316" s="314"/>
      <c r="E316" s="417"/>
      <c r="F316" s="418"/>
      <c r="G316" s="314"/>
      <c r="H316" s="314"/>
      <c r="I316" s="419"/>
      <c r="J316" s="419"/>
      <c r="K316" s="314"/>
      <c r="L316" s="314"/>
      <c r="M316" s="314"/>
      <c r="N316" s="314"/>
      <c r="O316" s="314"/>
      <c r="P316" s="314"/>
      <c r="Q316" s="314"/>
      <c r="R316" s="314"/>
      <c r="S316" s="421"/>
      <c r="T316" s="314"/>
      <c r="U316" s="314"/>
      <c r="V316" s="314"/>
      <c r="W316" s="314"/>
    </row>
    <row r="317" spans="1:23">
      <c r="A317" s="416"/>
      <c r="B317" s="416"/>
      <c r="C317" s="314"/>
      <c r="D317" s="314"/>
      <c r="E317" s="417"/>
      <c r="F317" s="418"/>
      <c r="G317" s="314"/>
      <c r="H317" s="314"/>
      <c r="I317" s="419"/>
      <c r="J317" s="419"/>
      <c r="K317" s="314"/>
      <c r="L317" s="314"/>
      <c r="M317" s="314"/>
      <c r="N317" s="314"/>
      <c r="O317" s="314"/>
      <c r="P317" s="314"/>
      <c r="Q317" s="314"/>
      <c r="R317" s="314"/>
      <c r="S317" s="421"/>
      <c r="T317" s="314"/>
      <c r="U317" s="314"/>
      <c r="V317" s="314"/>
      <c r="W317" s="314"/>
    </row>
    <row r="318" spans="1:23">
      <c r="A318" s="416"/>
      <c r="B318" s="416"/>
      <c r="C318" s="314"/>
      <c r="D318" s="314"/>
      <c r="E318" s="417"/>
      <c r="F318" s="418"/>
      <c r="G318" s="314"/>
      <c r="H318" s="314"/>
      <c r="I318" s="419"/>
      <c r="J318" s="419"/>
      <c r="K318" s="314"/>
      <c r="L318" s="314"/>
      <c r="M318" s="314"/>
      <c r="N318" s="314"/>
      <c r="O318" s="314"/>
      <c r="P318" s="314"/>
      <c r="Q318" s="314"/>
      <c r="R318" s="314"/>
      <c r="S318" s="421"/>
      <c r="T318" s="314"/>
      <c r="U318" s="314"/>
      <c r="V318" s="314"/>
      <c r="W318" s="314"/>
    </row>
    <row r="319" spans="1:23">
      <c r="A319" s="416"/>
      <c r="B319" s="416"/>
      <c r="C319" s="314"/>
      <c r="D319" s="314"/>
      <c r="E319" s="417"/>
      <c r="F319" s="418"/>
      <c r="G319" s="314"/>
      <c r="H319" s="314"/>
      <c r="I319" s="419"/>
      <c r="J319" s="419"/>
      <c r="K319" s="314"/>
      <c r="L319" s="314"/>
      <c r="M319" s="314"/>
      <c r="N319" s="314"/>
      <c r="O319" s="314"/>
      <c r="P319" s="314"/>
      <c r="Q319" s="314"/>
      <c r="R319" s="314"/>
      <c r="S319" s="421"/>
      <c r="T319" s="314"/>
      <c r="U319" s="314"/>
      <c r="V319" s="314"/>
      <c r="W319" s="314"/>
    </row>
    <row r="320" spans="1:23">
      <c r="A320" s="416"/>
      <c r="B320" s="416"/>
      <c r="C320" s="314"/>
      <c r="D320" s="314"/>
      <c r="E320" s="417"/>
      <c r="F320" s="418"/>
      <c r="G320" s="314"/>
      <c r="H320" s="314"/>
      <c r="I320" s="419"/>
      <c r="J320" s="419"/>
      <c r="K320" s="314"/>
      <c r="L320" s="314"/>
      <c r="M320" s="314"/>
      <c r="N320" s="314"/>
      <c r="O320" s="314"/>
      <c r="P320" s="314"/>
      <c r="Q320" s="314"/>
      <c r="R320" s="314"/>
      <c r="S320" s="421"/>
      <c r="T320" s="314"/>
      <c r="U320" s="314"/>
      <c r="V320" s="314"/>
      <c r="W320" s="314"/>
    </row>
    <row r="321" spans="1:23">
      <c r="A321" s="416"/>
      <c r="B321" s="416"/>
      <c r="C321" s="314"/>
      <c r="D321" s="314"/>
      <c r="E321" s="417"/>
      <c r="F321" s="418"/>
      <c r="G321" s="314"/>
      <c r="H321" s="314"/>
      <c r="I321" s="419"/>
      <c r="J321" s="419"/>
      <c r="K321" s="314"/>
      <c r="L321" s="314"/>
      <c r="M321" s="314"/>
      <c r="N321" s="314"/>
      <c r="O321" s="314"/>
      <c r="P321" s="314"/>
      <c r="Q321" s="314"/>
      <c r="R321" s="314"/>
      <c r="S321" s="421"/>
      <c r="T321" s="314"/>
      <c r="U321" s="314"/>
      <c r="V321" s="314"/>
      <c r="W321" s="314"/>
    </row>
    <row r="322" spans="1:23">
      <c r="A322" s="416"/>
      <c r="B322" s="416"/>
      <c r="C322" s="314"/>
      <c r="D322" s="314"/>
      <c r="E322" s="417"/>
      <c r="F322" s="418"/>
      <c r="G322" s="314"/>
      <c r="H322" s="314"/>
      <c r="I322" s="419"/>
      <c r="J322" s="419"/>
      <c r="K322" s="314"/>
      <c r="L322" s="314"/>
      <c r="M322" s="314"/>
      <c r="N322" s="314"/>
      <c r="O322" s="314"/>
      <c r="P322" s="314"/>
      <c r="Q322" s="314"/>
      <c r="R322" s="314"/>
      <c r="S322" s="421"/>
      <c r="T322" s="314"/>
      <c r="U322" s="314"/>
      <c r="V322" s="314"/>
      <c r="W322" s="314"/>
    </row>
    <row r="323" spans="1:23">
      <c r="A323" s="416"/>
      <c r="B323" s="416"/>
      <c r="C323" s="314"/>
      <c r="D323" s="314"/>
      <c r="E323" s="417"/>
      <c r="F323" s="418"/>
      <c r="G323" s="314"/>
      <c r="H323" s="314"/>
      <c r="I323" s="419"/>
      <c r="J323" s="419"/>
      <c r="K323" s="314"/>
      <c r="L323" s="314"/>
      <c r="M323" s="314"/>
      <c r="N323" s="314"/>
      <c r="O323" s="314"/>
      <c r="P323" s="314"/>
      <c r="Q323" s="314"/>
      <c r="R323" s="314"/>
      <c r="S323" s="421"/>
      <c r="T323" s="314"/>
      <c r="U323" s="314"/>
      <c r="V323" s="314"/>
      <c r="W323" s="314"/>
    </row>
    <row r="324" spans="1:23">
      <c r="A324" s="416"/>
      <c r="B324" s="416"/>
      <c r="C324" s="314"/>
      <c r="D324" s="314"/>
      <c r="E324" s="417"/>
      <c r="F324" s="418"/>
      <c r="G324" s="314"/>
      <c r="H324" s="314"/>
      <c r="I324" s="419"/>
      <c r="J324" s="419"/>
      <c r="K324" s="314"/>
      <c r="L324" s="314"/>
      <c r="M324" s="314"/>
      <c r="N324" s="314"/>
      <c r="O324" s="314"/>
      <c r="P324" s="314"/>
      <c r="Q324" s="314"/>
      <c r="R324" s="314"/>
      <c r="S324" s="421"/>
      <c r="T324" s="314"/>
      <c r="U324" s="314"/>
      <c r="V324" s="314"/>
      <c r="W324" s="314"/>
    </row>
    <row r="325" spans="1:23">
      <c r="A325" s="416"/>
      <c r="B325" s="416"/>
      <c r="C325" s="314"/>
      <c r="D325" s="314"/>
      <c r="E325" s="417"/>
      <c r="F325" s="418"/>
      <c r="G325" s="314"/>
      <c r="H325" s="314"/>
      <c r="I325" s="419"/>
      <c r="J325" s="419"/>
      <c r="K325" s="314"/>
      <c r="L325" s="314"/>
      <c r="M325" s="314"/>
      <c r="N325" s="314"/>
      <c r="O325" s="314"/>
      <c r="P325" s="314"/>
      <c r="Q325" s="314"/>
      <c r="R325" s="314"/>
      <c r="S325" s="421"/>
      <c r="T325" s="314"/>
      <c r="U325" s="314"/>
      <c r="V325" s="314"/>
      <c r="W325" s="314"/>
    </row>
    <row r="326" spans="1:23">
      <c r="A326" s="416"/>
      <c r="B326" s="416"/>
      <c r="C326" s="314"/>
      <c r="D326" s="314"/>
      <c r="E326" s="417"/>
      <c r="F326" s="418"/>
      <c r="G326" s="314"/>
      <c r="H326" s="314"/>
      <c r="I326" s="419"/>
      <c r="J326" s="419"/>
      <c r="K326" s="314"/>
      <c r="L326" s="314"/>
      <c r="M326" s="314"/>
      <c r="N326" s="314"/>
      <c r="O326" s="314"/>
      <c r="P326" s="314"/>
      <c r="Q326" s="314"/>
      <c r="R326" s="314"/>
      <c r="S326" s="421"/>
      <c r="T326" s="314"/>
      <c r="U326" s="314"/>
      <c r="V326" s="314"/>
      <c r="W326" s="314"/>
    </row>
    <row r="327" spans="1:23">
      <c r="A327" s="416"/>
      <c r="B327" s="416"/>
      <c r="C327" s="314"/>
      <c r="D327" s="314"/>
      <c r="E327" s="417"/>
      <c r="F327" s="418"/>
      <c r="G327" s="314"/>
      <c r="H327" s="314"/>
      <c r="I327" s="419"/>
      <c r="J327" s="419"/>
      <c r="K327" s="314"/>
      <c r="L327" s="314"/>
      <c r="M327" s="314"/>
      <c r="N327" s="314"/>
      <c r="O327" s="314"/>
      <c r="P327" s="314"/>
      <c r="Q327" s="314"/>
      <c r="R327" s="314"/>
      <c r="S327" s="421"/>
      <c r="T327" s="314"/>
      <c r="U327" s="314"/>
      <c r="V327" s="314"/>
      <c r="W327" s="314"/>
    </row>
    <row r="328" spans="1:23">
      <c r="A328" s="416"/>
      <c r="B328" s="416"/>
      <c r="C328" s="314"/>
      <c r="D328" s="314"/>
      <c r="E328" s="417"/>
      <c r="F328" s="418"/>
      <c r="G328" s="314"/>
      <c r="H328" s="314"/>
      <c r="I328" s="419"/>
      <c r="J328" s="419"/>
      <c r="K328" s="314"/>
      <c r="L328" s="314"/>
      <c r="M328" s="314"/>
      <c r="N328" s="314"/>
      <c r="O328" s="314"/>
      <c r="P328" s="314"/>
      <c r="Q328" s="314"/>
      <c r="R328" s="314"/>
      <c r="S328" s="421"/>
      <c r="T328" s="314"/>
      <c r="U328" s="314"/>
      <c r="V328" s="314"/>
      <c r="W328" s="314"/>
    </row>
    <row r="329" spans="1:23">
      <c r="A329" s="416"/>
      <c r="B329" s="416"/>
      <c r="C329" s="314"/>
      <c r="D329" s="314"/>
      <c r="E329" s="417"/>
      <c r="F329" s="418"/>
      <c r="G329" s="314"/>
      <c r="H329" s="314"/>
      <c r="I329" s="419"/>
      <c r="J329" s="419"/>
      <c r="K329" s="314"/>
      <c r="L329" s="314"/>
      <c r="M329" s="314"/>
      <c r="N329" s="314"/>
      <c r="O329" s="314"/>
      <c r="P329" s="314"/>
      <c r="Q329" s="314"/>
      <c r="R329" s="314"/>
      <c r="S329" s="421"/>
      <c r="T329" s="314"/>
      <c r="U329" s="314"/>
      <c r="V329" s="314"/>
      <c r="W329" s="314"/>
    </row>
    <row r="330" spans="1:23">
      <c r="A330" s="416"/>
      <c r="B330" s="416"/>
      <c r="C330" s="314"/>
      <c r="D330" s="314"/>
      <c r="E330" s="417"/>
      <c r="F330" s="418"/>
      <c r="G330" s="314"/>
      <c r="H330" s="314"/>
      <c r="I330" s="419"/>
      <c r="J330" s="419"/>
      <c r="K330" s="314"/>
      <c r="L330" s="314"/>
      <c r="M330" s="314"/>
      <c r="N330" s="314"/>
      <c r="O330" s="314"/>
      <c r="P330" s="314"/>
      <c r="Q330" s="314"/>
      <c r="R330" s="314"/>
      <c r="S330" s="421"/>
      <c r="T330" s="314"/>
      <c r="U330" s="314"/>
      <c r="V330" s="314"/>
      <c r="W330" s="314"/>
    </row>
    <row r="331" spans="1:23">
      <c r="A331" s="416"/>
      <c r="B331" s="416"/>
      <c r="C331" s="314"/>
      <c r="D331" s="314"/>
      <c r="E331" s="417"/>
      <c r="F331" s="418"/>
      <c r="G331" s="314"/>
      <c r="H331" s="314"/>
      <c r="I331" s="419"/>
      <c r="J331" s="419"/>
      <c r="K331" s="314"/>
      <c r="L331" s="314"/>
      <c r="M331" s="314"/>
      <c r="N331" s="314"/>
      <c r="O331" s="314"/>
      <c r="P331" s="314"/>
      <c r="Q331" s="314"/>
      <c r="R331" s="314"/>
      <c r="S331" s="421"/>
      <c r="T331" s="314"/>
      <c r="U331" s="314"/>
      <c r="V331" s="314"/>
      <c r="W331" s="314"/>
    </row>
    <row r="332" spans="1:23">
      <c r="A332" s="416"/>
      <c r="B332" s="416"/>
      <c r="C332" s="314"/>
      <c r="D332" s="314"/>
      <c r="E332" s="417"/>
      <c r="F332" s="418"/>
      <c r="G332" s="314"/>
      <c r="H332" s="314"/>
      <c r="I332" s="419"/>
      <c r="J332" s="419"/>
      <c r="K332" s="314"/>
      <c r="L332" s="314"/>
      <c r="M332" s="314"/>
      <c r="N332" s="314"/>
      <c r="O332" s="314"/>
      <c r="P332" s="314"/>
      <c r="Q332" s="314"/>
      <c r="R332" s="314"/>
      <c r="S332" s="421"/>
      <c r="T332" s="314"/>
      <c r="U332" s="314"/>
      <c r="V332" s="314"/>
      <c r="W332" s="314"/>
    </row>
    <row r="333" spans="1:23">
      <c r="A333" s="416"/>
      <c r="B333" s="416"/>
      <c r="C333" s="314"/>
      <c r="D333" s="314"/>
      <c r="E333" s="417"/>
      <c r="F333" s="418"/>
      <c r="G333" s="314"/>
      <c r="H333" s="314"/>
      <c r="I333" s="419"/>
      <c r="J333" s="419"/>
      <c r="K333" s="314"/>
      <c r="L333" s="314"/>
      <c r="M333" s="314"/>
      <c r="N333" s="314"/>
      <c r="O333" s="314"/>
      <c r="P333" s="314"/>
      <c r="Q333" s="314"/>
      <c r="R333" s="314"/>
      <c r="S333" s="421"/>
      <c r="T333" s="314"/>
      <c r="U333" s="314"/>
      <c r="V333" s="314"/>
      <c r="W333" s="314"/>
    </row>
    <row r="334" spans="1:23">
      <c r="A334" s="416"/>
      <c r="B334" s="416"/>
      <c r="C334" s="314"/>
      <c r="D334" s="314"/>
      <c r="E334" s="417"/>
      <c r="F334" s="418"/>
      <c r="G334" s="314"/>
      <c r="H334" s="314"/>
      <c r="I334" s="419"/>
      <c r="J334" s="419"/>
      <c r="K334" s="314"/>
      <c r="L334" s="314"/>
      <c r="M334" s="314"/>
      <c r="N334" s="314"/>
      <c r="O334" s="314"/>
      <c r="P334" s="314"/>
      <c r="Q334" s="314"/>
      <c r="R334" s="314"/>
      <c r="S334" s="421"/>
      <c r="T334" s="314"/>
      <c r="U334" s="314"/>
      <c r="V334" s="314"/>
      <c r="W334" s="314"/>
    </row>
    <row r="335" spans="1:23">
      <c r="A335" s="416"/>
      <c r="B335" s="416"/>
      <c r="C335" s="314"/>
      <c r="D335" s="314"/>
      <c r="E335" s="417"/>
      <c r="F335" s="418"/>
      <c r="G335" s="314"/>
      <c r="H335" s="314"/>
      <c r="I335" s="419"/>
      <c r="J335" s="419"/>
      <c r="K335" s="314"/>
      <c r="L335" s="314"/>
      <c r="M335" s="314"/>
      <c r="N335" s="314"/>
      <c r="O335" s="314"/>
      <c r="P335" s="314"/>
      <c r="Q335" s="314"/>
      <c r="R335" s="314"/>
      <c r="S335" s="421"/>
      <c r="T335" s="314"/>
      <c r="U335" s="314"/>
      <c r="V335" s="314"/>
      <c r="W335" s="314"/>
    </row>
    <row r="336" spans="1:23">
      <c r="A336" s="416"/>
      <c r="B336" s="416"/>
      <c r="C336" s="314"/>
      <c r="D336" s="314"/>
      <c r="E336" s="417"/>
      <c r="F336" s="418"/>
      <c r="G336" s="314"/>
      <c r="H336" s="314"/>
      <c r="I336" s="419"/>
      <c r="J336" s="419"/>
      <c r="K336" s="314"/>
      <c r="L336" s="314"/>
      <c r="M336" s="314"/>
      <c r="N336" s="314"/>
      <c r="O336" s="314"/>
      <c r="P336" s="314"/>
      <c r="Q336" s="314"/>
      <c r="R336" s="314"/>
      <c r="S336" s="421"/>
      <c r="T336" s="314"/>
      <c r="U336" s="314"/>
      <c r="V336" s="314"/>
      <c r="W336" s="314"/>
    </row>
    <row r="337" spans="1:23">
      <c r="A337" s="416"/>
      <c r="B337" s="416"/>
      <c r="C337" s="314"/>
      <c r="D337" s="314"/>
      <c r="E337" s="417"/>
      <c r="F337" s="418"/>
      <c r="G337" s="314"/>
      <c r="H337" s="314"/>
      <c r="I337" s="419"/>
      <c r="J337" s="419"/>
      <c r="K337" s="314"/>
      <c r="L337" s="314"/>
      <c r="M337" s="314"/>
      <c r="N337" s="314"/>
      <c r="O337" s="314"/>
      <c r="P337" s="314"/>
      <c r="Q337" s="314"/>
      <c r="R337" s="314"/>
      <c r="S337" s="421"/>
      <c r="T337" s="314"/>
      <c r="U337" s="314"/>
      <c r="V337" s="314"/>
      <c r="W337" s="314"/>
    </row>
    <row r="338" spans="1:23">
      <c r="A338" s="416"/>
      <c r="B338" s="416"/>
      <c r="C338" s="314"/>
      <c r="D338" s="314"/>
      <c r="E338" s="417"/>
      <c r="F338" s="418"/>
      <c r="G338" s="314"/>
      <c r="H338" s="314"/>
      <c r="I338" s="419"/>
      <c r="J338" s="419"/>
      <c r="K338" s="314"/>
      <c r="L338" s="314"/>
      <c r="M338" s="314"/>
      <c r="N338" s="314"/>
      <c r="O338" s="314"/>
      <c r="P338" s="314"/>
      <c r="Q338" s="314"/>
      <c r="R338" s="314"/>
      <c r="S338" s="421"/>
      <c r="T338" s="314"/>
      <c r="U338" s="314"/>
      <c r="V338" s="314"/>
      <c r="W338" s="314"/>
    </row>
    <row r="339" spans="1:23">
      <c r="A339" s="416"/>
      <c r="B339" s="416"/>
      <c r="C339" s="314"/>
      <c r="D339" s="314"/>
      <c r="E339" s="417"/>
      <c r="F339" s="418"/>
      <c r="G339" s="314"/>
      <c r="H339" s="314"/>
      <c r="I339" s="419"/>
      <c r="J339" s="419"/>
      <c r="K339" s="314"/>
      <c r="L339" s="314"/>
      <c r="M339" s="314"/>
      <c r="N339" s="314"/>
      <c r="O339" s="314"/>
      <c r="P339" s="314"/>
      <c r="Q339" s="314"/>
      <c r="R339" s="314"/>
      <c r="S339" s="421"/>
      <c r="T339" s="314"/>
      <c r="U339" s="314"/>
      <c r="V339" s="314"/>
      <c r="W339" s="314"/>
    </row>
    <row r="340" spans="1:23">
      <c r="A340" s="416"/>
      <c r="B340" s="416"/>
      <c r="C340" s="314"/>
      <c r="D340" s="314"/>
      <c r="E340" s="417"/>
      <c r="F340" s="418"/>
      <c r="G340" s="314"/>
      <c r="H340" s="314"/>
      <c r="I340" s="419"/>
      <c r="J340" s="419"/>
      <c r="K340" s="314"/>
      <c r="L340" s="314"/>
      <c r="M340" s="314"/>
      <c r="N340" s="314"/>
      <c r="O340" s="314"/>
      <c r="P340" s="314"/>
      <c r="Q340" s="314"/>
      <c r="R340" s="314"/>
      <c r="S340" s="421"/>
      <c r="T340" s="314"/>
      <c r="U340" s="314"/>
      <c r="V340" s="314"/>
      <c r="W340" s="314"/>
    </row>
    <row r="341" spans="1:23">
      <c r="A341" s="416"/>
      <c r="B341" s="416"/>
      <c r="C341" s="314"/>
      <c r="D341" s="314"/>
      <c r="E341" s="417"/>
      <c r="F341" s="418"/>
      <c r="G341" s="314"/>
      <c r="H341" s="314"/>
      <c r="I341" s="419"/>
      <c r="J341" s="419"/>
      <c r="K341" s="314"/>
      <c r="L341" s="314"/>
      <c r="M341" s="314"/>
      <c r="N341" s="314"/>
      <c r="O341" s="314"/>
      <c r="P341" s="314"/>
      <c r="Q341" s="314"/>
      <c r="R341" s="314"/>
      <c r="S341" s="421"/>
      <c r="T341" s="314"/>
      <c r="U341" s="314"/>
      <c r="V341" s="314"/>
      <c r="W341" s="314"/>
    </row>
    <row r="342" spans="1:23">
      <c r="A342" s="416"/>
      <c r="B342" s="416"/>
      <c r="C342" s="314"/>
      <c r="D342" s="314"/>
      <c r="E342" s="417"/>
      <c r="F342" s="418"/>
      <c r="G342" s="314"/>
      <c r="H342" s="314"/>
      <c r="I342" s="419"/>
      <c r="J342" s="419"/>
      <c r="K342" s="314"/>
      <c r="L342" s="314"/>
      <c r="M342" s="314"/>
      <c r="N342" s="314"/>
      <c r="O342" s="314"/>
      <c r="P342" s="314"/>
      <c r="Q342" s="314"/>
      <c r="R342" s="314"/>
      <c r="S342" s="421"/>
      <c r="T342" s="314"/>
      <c r="U342" s="314"/>
      <c r="V342" s="314"/>
      <c r="W342" s="314"/>
    </row>
    <row r="343" spans="1:23">
      <c r="A343" s="416"/>
      <c r="B343" s="416"/>
      <c r="C343" s="314"/>
      <c r="D343" s="314"/>
      <c r="E343" s="417"/>
      <c r="F343" s="418"/>
      <c r="G343" s="314"/>
      <c r="H343" s="314"/>
      <c r="I343" s="419"/>
      <c r="J343" s="419"/>
      <c r="K343" s="314"/>
      <c r="L343" s="314"/>
      <c r="M343" s="314"/>
      <c r="N343" s="314"/>
      <c r="O343" s="314"/>
      <c r="P343" s="314"/>
      <c r="Q343" s="314"/>
      <c r="R343" s="314"/>
      <c r="S343" s="421"/>
      <c r="T343" s="314"/>
      <c r="U343" s="314"/>
      <c r="V343" s="314"/>
      <c r="W343" s="314"/>
    </row>
    <row r="344" spans="1:23">
      <c r="A344" s="416"/>
      <c r="B344" s="416"/>
      <c r="C344" s="314"/>
      <c r="D344" s="314"/>
      <c r="E344" s="417"/>
      <c r="F344" s="418"/>
      <c r="G344" s="314"/>
      <c r="H344" s="314"/>
      <c r="I344" s="419"/>
      <c r="J344" s="419"/>
      <c r="K344" s="314"/>
      <c r="L344" s="314"/>
      <c r="M344" s="314"/>
      <c r="N344" s="314"/>
      <c r="O344" s="314"/>
      <c r="P344" s="314"/>
      <c r="Q344" s="314"/>
      <c r="R344" s="314"/>
      <c r="S344" s="421"/>
      <c r="T344" s="314"/>
      <c r="U344" s="314"/>
      <c r="V344" s="314"/>
      <c r="W344" s="314"/>
    </row>
    <row r="345" spans="1:23">
      <c r="A345" s="416"/>
      <c r="B345" s="416"/>
      <c r="C345" s="314"/>
      <c r="D345" s="314"/>
      <c r="E345" s="417"/>
      <c r="F345" s="418"/>
      <c r="G345" s="314"/>
      <c r="H345" s="314"/>
      <c r="I345" s="419"/>
      <c r="J345" s="419"/>
      <c r="K345" s="314"/>
      <c r="L345" s="314"/>
      <c r="M345" s="314"/>
      <c r="N345" s="314"/>
      <c r="O345" s="314"/>
      <c r="P345" s="314"/>
      <c r="Q345" s="314"/>
      <c r="R345" s="314"/>
      <c r="S345" s="421"/>
      <c r="T345" s="314"/>
      <c r="U345" s="314"/>
      <c r="V345" s="314"/>
      <c r="W345" s="314"/>
    </row>
    <row r="346" spans="1:23">
      <c r="A346" s="416"/>
      <c r="B346" s="416"/>
      <c r="C346" s="314"/>
      <c r="D346" s="314"/>
      <c r="E346" s="417"/>
      <c r="F346" s="418"/>
      <c r="G346" s="314"/>
      <c r="H346" s="314"/>
      <c r="I346" s="419"/>
      <c r="J346" s="419"/>
      <c r="K346" s="314"/>
      <c r="L346" s="314"/>
      <c r="M346" s="314"/>
      <c r="N346" s="314"/>
      <c r="O346" s="314"/>
      <c r="P346" s="314"/>
      <c r="Q346" s="314"/>
      <c r="R346" s="314"/>
      <c r="S346" s="421"/>
      <c r="T346" s="314"/>
      <c r="U346" s="314"/>
      <c r="V346" s="314"/>
      <c r="W346" s="314"/>
    </row>
    <row r="347" spans="1:23">
      <c r="A347" s="416"/>
      <c r="B347" s="416"/>
      <c r="C347" s="314"/>
      <c r="D347" s="314"/>
      <c r="E347" s="417"/>
      <c r="F347" s="418"/>
      <c r="G347" s="314"/>
      <c r="H347" s="314"/>
      <c r="I347" s="419"/>
      <c r="J347" s="419"/>
      <c r="K347" s="314"/>
      <c r="L347" s="314"/>
      <c r="M347" s="314"/>
      <c r="N347" s="314"/>
      <c r="O347" s="314"/>
      <c r="P347" s="314"/>
      <c r="Q347" s="314"/>
      <c r="R347" s="314"/>
      <c r="S347" s="421"/>
      <c r="T347" s="314"/>
      <c r="U347" s="314"/>
      <c r="V347" s="314"/>
      <c r="W347" s="314"/>
    </row>
    <row r="348" spans="1:23">
      <c r="A348" s="416"/>
      <c r="B348" s="416"/>
      <c r="C348" s="314"/>
      <c r="D348" s="314"/>
      <c r="E348" s="417"/>
      <c r="F348" s="418"/>
      <c r="G348" s="314"/>
      <c r="H348" s="314"/>
      <c r="I348" s="419"/>
      <c r="J348" s="419"/>
      <c r="K348" s="314"/>
      <c r="L348" s="314"/>
      <c r="M348" s="314"/>
      <c r="N348" s="314"/>
      <c r="O348" s="314"/>
      <c r="P348" s="314"/>
      <c r="Q348" s="314"/>
      <c r="R348" s="314"/>
      <c r="S348" s="421"/>
      <c r="T348" s="314"/>
      <c r="U348" s="314"/>
      <c r="V348" s="314"/>
      <c r="W348" s="314"/>
    </row>
    <row r="349" spans="1:23">
      <c r="A349" s="416"/>
      <c r="B349" s="416"/>
      <c r="C349" s="314"/>
      <c r="D349" s="314"/>
      <c r="E349" s="417"/>
      <c r="F349" s="418"/>
      <c r="G349" s="314"/>
      <c r="H349" s="314"/>
      <c r="I349" s="419"/>
      <c r="J349" s="419"/>
      <c r="K349" s="314"/>
      <c r="L349" s="314"/>
      <c r="M349" s="314"/>
      <c r="N349" s="314"/>
      <c r="O349" s="314"/>
      <c r="P349" s="314"/>
      <c r="Q349" s="314"/>
      <c r="R349" s="314"/>
      <c r="S349" s="421"/>
      <c r="T349" s="314"/>
      <c r="U349" s="314"/>
      <c r="V349" s="314"/>
      <c r="W349" s="314"/>
    </row>
    <row r="350" spans="1:23">
      <c r="A350" s="416"/>
      <c r="B350" s="416"/>
      <c r="C350" s="314"/>
      <c r="D350" s="314"/>
      <c r="E350" s="417"/>
      <c r="F350" s="418"/>
      <c r="G350" s="314"/>
      <c r="H350" s="314"/>
      <c r="I350" s="419"/>
      <c r="J350" s="419"/>
      <c r="K350" s="314"/>
      <c r="L350" s="314"/>
      <c r="M350" s="314"/>
      <c r="N350" s="314"/>
      <c r="O350" s="314"/>
      <c r="P350" s="314"/>
      <c r="Q350" s="314"/>
      <c r="R350" s="314"/>
      <c r="S350" s="421"/>
      <c r="T350" s="314"/>
      <c r="U350" s="314"/>
      <c r="V350" s="314"/>
      <c r="W350" s="314"/>
    </row>
    <row r="351" spans="1:23">
      <c r="A351" s="416"/>
      <c r="B351" s="416"/>
      <c r="C351" s="314"/>
      <c r="D351" s="314"/>
      <c r="E351" s="417"/>
      <c r="F351" s="418"/>
      <c r="G351" s="314"/>
      <c r="H351" s="314"/>
      <c r="I351" s="419"/>
      <c r="J351" s="419"/>
      <c r="K351" s="314"/>
      <c r="L351" s="314"/>
      <c r="M351" s="314"/>
      <c r="N351" s="314"/>
      <c r="O351" s="314"/>
      <c r="P351" s="314"/>
      <c r="Q351" s="314"/>
      <c r="R351" s="314"/>
      <c r="S351" s="421"/>
      <c r="T351" s="314"/>
      <c r="U351" s="314"/>
      <c r="V351" s="314"/>
      <c r="W351" s="314"/>
    </row>
    <row r="352" spans="1:23">
      <c r="A352" s="416"/>
      <c r="B352" s="416"/>
      <c r="C352" s="314"/>
      <c r="D352" s="314"/>
      <c r="E352" s="417"/>
      <c r="F352" s="418"/>
      <c r="G352" s="314"/>
      <c r="H352" s="314"/>
      <c r="I352" s="419"/>
      <c r="J352" s="419"/>
      <c r="K352" s="314"/>
      <c r="L352" s="314"/>
      <c r="M352" s="314"/>
      <c r="N352" s="314"/>
      <c r="O352" s="314"/>
      <c r="P352" s="314"/>
      <c r="Q352" s="314"/>
      <c r="R352" s="314"/>
      <c r="S352" s="421"/>
      <c r="T352" s="314"/>
      <c r="U352" s="314"/>
      <c r="V352" s="314"/>
      <c r="W352" s="314"/>
    </row>
    <row r="353" spans="1:23">
      <c r="A353" s="416"/>
      <c r="B353" s="416"/>
      <c r="C353" s="314"/>
      <c r="D353" s="314"/>
      <c r="E353" s="417"/>
      <c r="F353" s="418"/>
      <c r="G353" s="314"/>
      <c r="H353" s="314"/>
      <c r="I353" s="419"/>
      <c r="J353" s="419"/>
      <c r="K353" s="314"/>
      <c r="L353" s="314"/>
      <c r="M353" s="314"/>
      <c r="N353" s="314"/>
      <c r="O353" s="314"/>
      <c r="P353" s="314"/>
      <c r="Q353" s="314"/>
      <c r="R353" s="314"/>
      <c r="S353" s="421"/>
      <c r="T353" s="314"/>
      <c r="U353" s="314"/>
      <c r="V353" s="314"/>
      <c r="W353" s="314"/>
    </row>
    <row r="354" spans="1:23">
      <c r="A354" s="416"/>
      <c r="B354" s="416"/>
      <c r="C354" s="314"/>
      <c r="D354" s="314"/>
      <c r="E354" s="417"/>
      <c r="F354" s="418"/>
      <c r="G354" s="314"/>
      <c r="H354" s="314"/>
      <c r="I354" s="419"/>
      <c r="J354" s="419"/>
      <c r="K354" s="314"/>
      <c r="L354" s="314"/>
      <c r="M354" s="314"/>
      <c r="N354" s="314"/>
      <c r="O354" s="314"/>
      <c r="P354" s="314"/>
      <c r="Q354" s="314"/>
      <c r="R354" s="314"/>
      <c r="S354" s="421"/>
      <c r="T354" s="314"/>
      <c r="U354" s="314"/>
      <c r="V354" s="314"/>
      <c r="W354" s="314"/>
    </row>
    <row r="355" spans="1:23">
      <c r="A355" s="416"/>
      <c r="B355" s="416"/>
      <c r="C355" s="314"/>
      <c r="D355" s="314"/>
      <c r="E355" s="417"/>
      <c r="F355" s="418"/>
      <c r="G355" s="314"/>
      <c r="H355" s="314"/>
      <c r="I355" s="419"/>
      <c r="J355" s="419"/>
      <c r="K355" s="314"/>
      <c r="L355" s="314"/>
      <c r="M355" s="314"/>
      <c r="N355" s="314"/>
      <c r="O355" s="314"/>
      <c r="P355" s="314"/>
      <c r="Q355" s="314"/>
      <c r="R355" s="314"/>
      <c r="S355" s="421"/>
      <c r="T355" s="314"/>
      <c r="U355" s="314"/>
      <c r="V355" s="314"/>
      <c r="W355" s="314"/>
    </row>
    <row r="356" spans="1:23">
      <c r="A356" s="416"/>
      <c r="B356" s="416"/>
      <c r="C356" s="314"/>
      <c r="D356" s="314"/>
      <c r="E356" s="417"/>
      <c r="F356" s="418"/>
      <c r="G356" s="314"/>
      <c r="H356" s="314"/>
      <c r="I356" s="419"/>
      <c r="J356" s="419"/>
      <c r="K356" s="314"/>
      <c r="L356" s="314"/>
      <c r="M356" s="314"/>
      <c r="N356" s="314"/>
      <c r="O356" s="314"/>
      <c r="P356" s="314"/>
      <c r="Q356" s="314"/>
      <c r="R356" s="314"/>
      <c r="S356" s="421"/>
      <c r="T356" s="314"/>
      <c r="U356" s="314"/>
      <c r="V356" s="314"/>
      <c r="W356" s="314"/>
    </row>
    <row r="357" spans="1:23">
      <c r="A357" s="416"/>
      <c r="B357" s="416"/>
      <c r="C357" s="314"/>
      <c r="D357" s="314"/>
      <c r="E357" s="417"/>
      <c r="F357" s="418"/>
      <c r="G357" s="314"/>
      <c r="H357" s="314"/>
      <c r="I357" s="419"/>
      <c r="J357" s="419"/>
      <c r="K357" s="314"/>
      <c r="L357" s="314"/>
      <c r="M357" s="314"/>
      <c r="N357" s="314"/>
      <c r="O357" s="314"/>
      <c r="P357" s="314"/>
      <c r="Q357" s="314"/>
      <c r="R357" s="314"/>
      <c r="S357" s="421"/>
      <c r="T357" s="314"/>
      <c r="U357" s="314"/>
      <c r="V357" s="314"/>
      <c r="W357" s="314"/>
    </row>
    <row r="358" spans="1:23">
      <c r="A358" s="416"/>
      <c r="B358" s="416"/>
      <c r="C358" s="314"/>
      <c r="D358" s="314"/>
      <c r="E358" s="417"/>
      <c r="F358" s="418"/>
      <c r="G358" s="314"/>
      <c r="H358" s="314"/>
      <c r="I358" s="419"/>
      <c r="J358" s="419"/>
      <c r="K358" s="314"/>
      <c r="L358" s="314"/>
      <c r="M358" s="314"/>
      <c r="N358" s="314"/>
      <c r="O358" s="314"/>
      <c r="P358" s="314"/>
      <c r="Q358" s="314"/>
      <c r="R358" s="314"/>
      <c r="S358" s="421"/>
      <c r="T358" s="314"/>
      <c r="U358" s="314"/>
      <c r="V358" s="314"/>
      <c r="W358" s="314"/>
    </row>
    <row r="359" spans="1:23">
      <c r="A359" s="416"/>
      <c r="B359" s="416"/>
      <c r="C359" s="314"/>
      <c r="D359" s="314"/>
      <c r="E359" s="417"/>
      <c r="F359" s="418"/>
      <c r="G359" s="314"/>
      <c r="H359" s="314"/>
      <c r="I359" s="419"/>
      <c r="J359" s="419"/>
      <c r="K359" s="314"/>
      <c r="L359" s="314"/>
      <c r="M359" s="314"/>
      <c r="N359" s="314"/>
      <c r="O359" s="314"/>
      <c r="P359" s="314"/>
      <c r="Q359" s="314"/>
      <c r="R359" s="314"/>
      <c r="S359" s="421"/>
      <c r="T359" s="314"/>
      <c r="U359" s="314"/>
      <c r="V359" s="314"/>
      <c r="W359" s="314"/>
    </row>
    <row r="360" spans="1:23">
      <c r="A360" s="416"/>
      <c r="B360" s="416"/>
      <c r="C360" s="314"/>
      <c r="D360" s="314"/>
      <c r="E360" s="417"/>
      <c r="F360" s="418"/>
      <c r="G360" s="314"/>
      <c r="H360" s="314"/>
      <c r="I360" s="419"/>
      <c r="J360" s="419"/>
      <c r="K360" s="314"/>
      <c r="L360" s="314"/>
      <c r="M360" s="314"/>
      <c r="N360" s="314"/>
      <c r="O360" s="314"/>
      <c r="P360" s="314"/>
      <c r="Q360" s="314"/>
      <c r="R360" s="314"/>
      <c r="S360" s="421"/>
      <c r="T360" s="314"/>
      <c r="U360" s="314"/>
      <c r="V360" s="314"/>
      <c r="W360" s="314"/>
    </row>
    <row r="361" spans="1:23">
      <c r="A361" s="416"/>
      <c r="B361" s="416"/>
      <c r="C361" s="314"/>
      <c r="D361" s="314"/>
      <c r="E361" s="417"/>
      <c r="F361" s="418"/>
      <c r="G361" s="314"/>
      <c r="H361" s="314"/>
      <c r="I361" s="419"/>
      <c r="J361" s="419"/>
      <c r="K361" s="314"/>
      <c r="L361" s="314"/>
      <c r="M361" s="314"/>
      <c r="N361" s="314"/>
      <c r="O361" s="314"/>
      <c r="P361" s="314"/>
      <c r="Q361" s="314"/>
      <c r="R361" s="314"/>
      <c r="S361" s="421"/>
      <c r="T361" s="314"/>
      <c r="U361" s="314"/>
      <c r="V361" s="314"/>
      <c r="W361" s="314"/>
    </row>
    <row r="362" spans="1:23">
      <c r="A362" s="416"/>
      <c r="B362" s="416"/>
      <c r="C362" s="314"/>
      <c r="D362" s="314"/>
      <c r="E362" s="417"/>
      <c r="F362" s="418"/>
      <c r="G362" s="314"/>
      <c r="H362" s="314"/>
      <c r="I362" s="419"/>
      <c r="J362" s="419"/>
      <c r="K362" s="314"/>
      <c r="L362" s="314"/>
      <c r="M362" s="314"/>
      <c r="N362" s="314"/>
      <c r="O362" s="314"/>
      <c r="P362" s="314"/>
      <c r="Q362" s="314"/>
      <c r="R362" s="314"/>
      <c r="S362" s="421"/>
      <c r="T362" s="314"/>
      <c r="U362" s="314"/>
      <c r="V362" s="314"/>
      <c r="W362" s="314"/>
    </row>
    <row r="363" spans="1:23">
      <c r="A363" s="416"/>
      <c r="B363" s="416"/>
      <c r="C363" s="314"/>
      <c r="D363" s="314"/>
      <c r="E363" s="417"/>
      <c r="F363" s="418"/>
      <c r="G363" s="314"/>
      <c r="H363" s="314"/>
      <c r="I363" s="419"/>
      <c r="J363" s="419"/>
      <c r="K363" s="314"/>
      <c r="L363" s="314"/>
      <c r="M363" s="314"/>
      <c r="N363" s="314"/>
      <c r="O363" s="314"/>
      <c r="P363" s="314"/>
      <c r="Q363" s="314"/>
      <c r="R363" s="314"/>
      <c r="S363" s="421"/>
      <c r="T363" s="314"/>
      <c r="U363" s="314"/>
      <c r="V363" s="314"/>
      <c r="W363" s="314"/>
    </row>
    <row r="364" spans="1:23">
      <c r="A364" s="416"/>
      <c r="B364" s="416"/>
      <c r="C364" s="314"/>
      <c r="D364" s="314"/>
      <c r="E364" s="417"/>
      <c r="F364" s="418"/>
      <c r="G364" s="314"/>
      <c r="H364" s="314"/>
      <c r="I364" s="419"/>
      <c r="J364" s="419"/>
      <c r="K364" s="314"/>
      <c r="L364" s="314"/>
      <c r="M364" s="314"/>
      <c r="N364" s="314"/>
      <c r="O364" s="314"/>
      <c r="P364" s="314"/>
      <c r="Q364" s="314"/>
      <c r="R364" s="314"/>
      <c r="S364" s="421"/>
      <c r="T364" s="314"/>
      <c r="U364" s="314"/>
      <c r="V364" s="314"/>
      <c r="W364" s="314"/>
    </row>
    <row r="365" spans="1:23">
      <c r="A365" s="416"/>
      <c r="B365" s="416"/>
      <c r="C365" s="314"/>
      <c r="D365" s="314"/>
      <c r="E365" s="417"/>
      <c r="F365" s="418"/>
      <c r="G365" s="314"/>
      <c r="H365" s="314"/>
      <c r="I365" s="419"/>
      <c r="J365" s="419"/>
      <c r="K365" s="314"/>
      <c r="L365" s="314"/>
      <c r="M365" s="314"/>
      <c r="N365" s="314"/>
      <c r="O365" s="314"/>
      <c r="P365" s="314"/>
      <c r="Q365" s="314"/>
      <c r="R365" s="314"/>
      <c r="S365" s="421"/>
      <c r="T365" s="314"/>
      <c r="U365" s="314"/>
      <c r="V365" s="314"/>
      <c r="W365" s="314"/>
    </row>
    <row r="366" spans="1:23">
      <c r="A366" s="416"/>
      <c r="B366" s="416"/>
      <c r="C366" s="314"/>
      <c r="D366" s="314"/>
      <c r="E366" s="417"/>
      <c r="F366" s="418"/>
      <c r="G366" s="314"/>
      <c r="H366" s="314"/>
      <c r="I366" s="419"/>
      <c r="J366" s="419"/>
      <c r="K366" s="314"/>
      <c r="L366" s="314"/>
      <c r="M366" s="314"/>
      <c r="N366" s="314"/>
      <c r="O366" s="314"/>
      <c r="P366" s="314"/>
      <c r="Q366" s="314"/>
      <c r="R366" s="314"/>
      <c r="S366" s="421"/>
      <c r="T366" s="314"/>
      <c r="U366" s="314"/>
      <c r="V366" s="314"/>
      <c r="W366" s="314"/>
    </row>
    <row r="367" spans="1:23">
      <c r="A367" s="416"/>
      <c r="B367" s="416"/>
      <c r="C367" s="314"/>
      <c r="D367" s="314"/>
      <c r="E367" s="417"/>
      <c r="F367" s="418"/>
      <c r="G367" s="314"/>
      <c r="H367" s="314"/>
      <c r="I367" s="419"/>
      <c r="J367" s="419"/>
      <c r="K367" s="314"/>
      <c r="L367" s="314"/>
      <c r="M367" s="314"/>
      <c r="N367" s="314"/>
      <c r="O367" s="314"/>
      <c r="P367" s="314"/>
      <c r="Q367" s="314"/>
      <c r="R367" s="314"/>
      <c r="S367" s="421"/>
      <c r="T367" s="314"/>
      <c r="U367" s="314"/>
      <c r="V367" s="314"/>
      <c r="W367" s="314"/>
    </row>
    <row r="368" spans="1:23">
      <c r="A368" s="416"/>
      <c r="B368" s="416"/>
      <c r="C368" s="314"/>
      <c r="D368" s="314"/>
      <c r="E368" s="417"/>
      <c r="F368" s="418"/>
      <c r="G368" s="314"/>
      <c r="H368" s="314"/>
      <c r="I368" s="419"/>
      <c r="J368" s="419"/>
      <c r="K368" s="314"/>
      <c r="L368" s="314"/>
      <c r="M368" s="314"/>
      <c r="N368" s="314"/>
      <c r="O368" s="314"/>
      <c r="P368" s="314"/>
      <c r="Q368" s="314"/>
      <c r="R368" s="314"/>
      <c r="S368" s="421"/>
      <c r="T368" s="314"/>
      <c r="U368" s="314"/>
      <c r="V368" s="314"/>
      <c r="W368" s="314"/>
    </row>
    <row r="369" spans="1:23">
      <c r="A369" s="416"/>
      <c r="B369" s="416"/>
      <c r="C369" s="314"/>
      <c r="D369" s="314"/>
      <c r="E369" s="417"/>
      <c r="F369" s="418"/>
      <c r="G369" s="314"/>
      <c r="H369" s="314"/>
      <c r="I369" s="419"/>
      <c r="J369" s="419"/>
      <c r="K369" s="314"/>
      <c r="L369" s="314"/>
      <c r="M369" s="314"/>
      <c r="N369" s="314"/>
      <c r="O369" s="314"/>
      <c r="P369" s="314"/>
      <c r="Q369" s="314"/>
      <c r="R369" s="314"/>
      <c r="S369" s="421"/>
      <c r="T369" s="314"/>
      <c r="U369" s="314"/>
      <c r="V369" s="314"/>
      <c r="W369" s="314"/>
    </row>
    <row r="370" spans="1:23">
      <c r="A370" s="416"/>
      <c r="B370" s="416"/>
      <c r="C370" s="314"/>
      <c r="D370" s="314"/>
      <c r="E370" s="417"/>
      <c r="F370" s="418"/>
      <c r="G370" s="314"/>
      <c r="H370" s="314"/>
      <c r="I370" s="419"/>
      <c r="J370" s="419"/>
      <c r="K370" s="314"/>
      <c r="L370" s="314"/>
      <c r="M370" s="314"/>
      <c r="N370" s="314"/>
      <c r="O370" s="314"/>
      <c r="P370" s="314"/>
      <c r="Q370" s="314"/>
      <c r="R370" s="314"/>
      <c r="S370" s="421"/>
      <c r="T370" s="314"/>
      <c r="U370" s="314"/>
      <c r="V370" s="314"/>
      <c r="W370" s="314"/>
    </row>
    <row r="371" spans="1:23">
      <c r="A371" s="416"/>
      <c r="B371" s="416"/>
      <c r="C371" s="314"/>
      <c r="D371" s="314"/>
      <c r="E371" s="417"/>
      <c r="F371" s="418"/>
      <c r="G371" s="314"/>
      <c r="H371" s="314"/>
      <c r="I371" s="419"/>
      <c r="J371" s="419"/>
      <c r="K371" s="314"/>
      <c r="L371" s="314"/>
      <c r="M371" s="314"/>
      <c r="N371" s="314"/>
      <c r="O371" s="314"/>
      <c r="P371" s="314"/>
      <c r="Q371" s="314"/>
      <c r="R371" s="314"/>
      <c r="S371" s="421"/>
      <c r="T371" s="314"/>
      <c r="U371" s="314"/>
      <c r="V371" s="314"/>
      <c r="W371" s="314"/>
    </row>
    <row r="372" spans="1:23">
      <c r="A372" s="416"/>
      <c r="B372" s="416"/>
      <c r="C372" s="314"/>
      <c r="D372" s="314"/>
      <c r="E372" s="417"/>
      <c r="F372" s="418"/>
      <c r="G372" s="314"/>
      <c r="H372" s="314"/>
      <c r="I372" s="419"/>
      <c r="J372" s="419"/>
      <c r="K372" s="314"/>
      <c r="L372" s="314"/>
      <c r="M372" s="314"/>
      <c r="N372" s="314"/>
      <c r="O372" s="314"/>
      <c r="P372" s="314"/>
      <c r="Q372" s="314"/>
      <c r="R372" s="314"/>
      <c r="S372" s="421"/>
      <c r="T372" s="314"/>
      <c r="U372" s="314"/>
      <c r="V372" s="314"/>
      <c r="W372" s="314"/>
    </row>
    <row r="373" spans="1:23">
      <c r="A373" s="416"/>
      <c r="B373" s="416"/>
      <c r="C373" s="314"/>
      <c r="D373" s="314"/>
      <c r="E373" s="417"/>
      <c r="F373" s="418"/>
      <c r="G373" s="314"/>
      <c r="H373" s="314"/>
      <c r="I373" s="419"/>
      <c r="J373" s="419"/>
      <c r="K373" s="314"/>
      <c r="L373" s="314"/>
      <c r="M373" s="314"/>
      <c r="N373" s="314"/>
      <c r="O373" s="314"/>
      <c r="P373" s="314"/>
      <c r="Q373" s="314"/>
      <c r="R373" s="314"/>
      <c r="S373" s="421"/>
      <c r="T373" s="314"/>
      <c r="U373" s="314"/>
      <c r="V373" s="314"/>
      <c r="W373" s="314"/>
    </row>
    <row r="374" spans="1:23">
      <c r="A374" s="416"/>
      <c r="B374" s="416"/>
      <c r="C374" s="314"/>
      <c r="D374" s="314"/>
      <c r="E374" s="417"/>
      <c r="F374" s="418"/>
      <c r="G374" s="314"/>
      <c r="H374" s="314"/>
      <c r="I374" s="419"/>
      <c r="J374" s="419"/>
      <c r="K374" s="314"/>
      <c r="L374" s="314"/>
      <c r="M374" s="314"/>
      <c r="N374" s="314"/>
      <c r="O374" s="314"/>
      <c r="P374" s="314"/>
      <c r="Q374" s="314"/>
      <c r="R374" s="314"/>
      <c r="S374" s="421"/>
      <c r="T374" s="314"/>
      <c r="U374" s="314"/>
      <c r="V374" s="314"/>
      <c r="W374" s="314"/>
    </row>
    <row r="375" spans="1:23">
      <c r="A375" s="416"/>
      <c r="B375" s="416"/>
      <c r="C375" s="314"/>
      <c r="D375" s="314"/>
      <c r="E375" s="417"/>
      <c r="F375" s="418"/>
      <c r="G375" s="314"/>
      <c r="H375" s="314"/>
      <c r="I375" s="419"/>
      <c r="J375" s="419"/>
      <c r="K375" s="314"/>
      <c r="L375" s="314"/>
      <c r="M375" s="314"/>
      <c r="N375" s="314"/>
      <c r="O375" s="314"/>
      <c r="P375" s="314"/>
      <c r="Q375" s="314"/>
      <c r="R375" s="314"/>
      <c r="S375" s="421"/>
      <c r="T375" s="314"/>
      <c r="U375" s="314"/>
      <c r="V375" s="314"/>
      <c r="W375" s="314"/>
    </row>
    <row r="376" spans="1:23">
      <c r="A376" s="416"/>
      <c r="B376" s="416"/>
      <c r="C376" s="314"/>
      <c r="D376" s="314"/>
      <c r="E376" s="417"/>
      <c r="F376" s="418"/>
      <c r="G376" s="314"/>
      <c r="H376" s="314"/>
      <c r="I376" s="419"/>
      <c r="J376" s="419"/>
      <c r="K376" s="314"/>
      <c r="L376" s="314"/>
      <c r="M376" s="314"/>
      <c r="N376" s="314"/>
      <c r="O376" s="314"/>
      <c r="P376" s="314"/>
      <c r="Q376" s="314"/>
      <c r="R376" s="314"/>
      <c r="S376" s="421"/>
      <c r="T376" s="314"/>
      <c r="U376" s="314"/>
      <c r="V376" s="314"/>
      <c r="W376" s="314"/>
    </row>
    <row r="377" spans="1:23">
      <c r="A377" s="416"/>
      <c r="B377" s="416"/>
      <c r="C377" s="314"/>
      <c r="D377" s="314"/>
      <c r="E377" s="417"/>
      <c r="F377" s="418"/>
      <c r="G377" s="314"/>
      <c r="H377" s="314"/>
      <c r="I377" s="419"/>
      <c r="J377" s="419"/>
      <c r="K377" s="314"/>
      <c r="L377" s="314"/>
      <c r="M377" s="314"/>
      <c r="N377" s="314"/>
      <c r="O377" s="314"/>
      <c r="P377" s="314"/>
      <c r="Q377" s="314"/>
      <c r="R377" s="314"/>
      <c r="S377" s="421"/>
      <c r="T377" s="314"/>
      <c r="U377" s="314"/>
      <c r="V377" s="314"/>
      <c r="W377" s="314"/>
    </row>
    <row r="378" spans="1:23">
      <c r="A378" s="416"/>
      <c r="B378" s="416"/>
      <c r="C378" s="314"/>
      <c r="D378" s="314"/>
      <c r="E378" s="417"/>
      <c r="F378" s="418"/>
      <c r="G378" s="314"/>
      <c r="H378" s="314"/>
      <c r="I378" s="419"/>
      <c r="J378" s="419"/>
      <c r="K378" s="314"/>
      <c r="L378" s="314"/>
      <c r="M378" s="314"/>
      <c r="N378" s="314"/>
      <c r="O378" s="314"/>
      <c r="P378" s="314"/>
      <c r="Q378" s="314"/>
      <c r="R378" s="314"/>
      <c r="S378" s="421"/>
      <c r="T378" s="314"/>
      <c r="U378" s="314"/>
      <c r="V378" s="314"/>
      <c r="W378" s="314"/>
    </row>
    <row r="379" spans="1:23">
      <c r="A379" s="416"/>
      <c r="B379" s="416"/>
      <c r="C379" s="314"/>
      <c r="D379" s="314"/>
      <c r="E379" s="417"/>
      <c r="F379" s="418"/>
      <c r="G379" s="314"/>
      <c r="H379" s="314"/>
      <c r="I379" s="419"/>
      <c r="J379" s="419"/>
      <c r="K379" s="314"/>
      <c r="L379" s="314"/>
      <c r="M379" s="314"/>
      <c r="N379" s="314"/>
      <c r="O379" s="314"/>
      <c r="P379" s="314"/>
      <c r="Q379" s="314"/>
      <c r="R379" s="314"/>
      <c r="S379" s="421"/>
      <c r="T379" s="314"/>
      <c r="U379" s="314"/>
      <c r="V379" s="314"/>
      <c r="W379" s="314"/>
    </row>
    <row r="380" spans="1:23">
      <c r="A380" s="416"/>
      <c r="B380" s="416"/>
      <c r="C380" s="314"/>
      <c r="D380" s="314"/>
      <c r="E380" s="417"/>
      <c r="F380" s="418"/>
      <c r="G380" s="314"/>
      <c r="H380" s="314"/>
      <c r="I380" s="419"/>
      <c r="J380" s="419"/>
      <c r="K380" s="314"/>
      <c r="L380" s="314"/>
      <c r="M380" s="314"/>
      <c r="N380" s="314"/>
      <c r="O380" s="314"/>
      <c r="P380" s="314"/>
      <c r="Q380" s="314"/>
      <c r="R380" s="314"/>
      <c r="S380" s="421"/>
      <c r="T380" s="314"/>
      <c r="U380" s="314"/>
      <c r="V380" s="314"/>
      <c r="W380" s="314"/>
    </row>
    <row r="381" spans="1:23">
      <c r="A381" s="416"/>
      <c r="B381" s="416"/>
      <c r="C381" s="314"/>
      <c r="D381" s="314"/>
      <c r="E381" s="417"/>
      <c r="F381" s="418"/>
      <c r="G381" s="314"/>
      <c r="H381" s="314"/>
      <c r="I381" s="419"/>
      <c r="J381" s="419"/>
      <c r="K381" s="314"/>
      <c r="L381" s="314"/>
      <c r="M381" s="314"/>
      <c r="N381" s="314"/>
      <c r="O381" s="314"/>
      <c r="P381" s="314"/>
      <c r="Q381" s="314"/>
      <c r="R381" s="314"/>
      <c r="S381" s="421"/>
      <c r="T381" s="314"/>
      <c r="U381" s="314"/>
      <c r="V381" s="314"/>
      <c r="W381" s="314"/>
    </row>
    <row r="382" spans="1:23">
      <c r="A382" s="416"/>
      <c r="B382" s="416"/>
      <c r="C382" s="314"/>
      <c r="D382" s="314"/>
      <c r="E382" s="417"/>
      <c r="F382" s="418"/>
      <c r="G382" s="314"/>
      <c r="H382" s="314"/>
      <c r="I382" s="419"/>
      <c r="J382" s="419"/>
      <c r="K382" s="314"/>
      <c r="L382" s="314"/>
      <c r="M382" s="314"/>
      <c r="N382" s="314"/>
      <c r="O382" s="314"/>
      <c r="P382" s="314"/>
      <c r="Q382" s="314"/>
      <c r="R382" s="314"/>
      <c r="S382" s="421"/>
      <c r="T382" s="314"/>
      <c r="U382" s="314"/>
      <c r="V382" s="314"/>
      <c r="W382" s="314"/>
    </row>
    <row r="383" spans="1:23">
      <c r="A383" s="416"/>
      <c r="B383" s="416"/>
      <c r="C383" s="314"/>
      <c r="D383" s="314"/>
      <c r="E383" s="417"/>
      <c r="F383" s="418"/>
      <c r="G383" s="314"/>
      <c r="H383" s="314"/>
      <c r="I383" s="419"/>
      <c r="J383" s="419"/>
      <c r="K383" s="314"/>
      <c r="L383" s="314"/>
      <c r="M383" s="314"/>
      <c r="N383" s="314"/>
      <c r="O383" s="314"/>
      <c r="P383" s="314"/>
      <c r="Q383" s="314"/>
      <c r="R383" s="314"/>
      <c r="S383" s="421"/>
      <c r="T383" s="314"/>
      <c r="U383" s="314"/>
      <c r="V383" s="314"/>
      <c r="W383" s="314"/>
    </row>
    <row r="384" spans="1:23">
      <c r="A384" s="416"/>
      <c r="B384" s="416"/>
      <c r="C384" s="314"/>
      <c r="D384" s="314"/>
      <c r="E384" s="417"/>
      <c r="F384" s="418"/>
      <c r="G384" s="314"/>
      <c r="H384" s="314"/>
      <c r="I384" s="419"/>
      <c r="J384" s="419"/>
      <c r="K384" s="314"/>
      <c r="L384" s="314"/>
      <c r="M384" s="314"/>
      <c r="N384" s="314"/>
      <c r="O384" s="314"/>
      <c r="P384" s="314"/>
      <c r="Q384" s="314"/>
      <c r="R384" s="314"/>
      <c r="S384" s="421"/>
      <c r="T384" s="314"/>
      <c r="U384" s="314"/>
      <c r="V384" s="314"/>
      <c r="W384" s="314"/>
    </row>
    <row r="385" spans="1:23">
      <c r="A385" s="416"/>
      <c r="B385" s="416"/>
      <c r="C385" s="314"/>
      <c r="D385" s="314"/>
      <c r="E385" s="417"/>
      <c r="F385" s="418"/>
      <c r="G385" s="314"/>
      <c r="H385" s="314"/>
      <c r="I385" s="419"/>
      <c r="J385" s="419"/>
      <c r="K385" s="314"/>
      <c r="L385" s="314"/>
      <c r="M385" s="314"/>
      <c r="N385" s="314"/>
      <c r="O385" s="314"/>
      <c r="P385" s="314"/>
      <c r="Q385" s="314"/>
      <c r="R385" s="314"/>
      <c r="S385" s="421"/>
      <c r="T385" s="314"/>
      <c r="U385" s="314"/>
      <c r="V385" s="314"/>
      <c r="W385" s="314"/>
    </row>
    <row r="386" spans="1:23">
      <c r="A386" s="416"/>
      <c r="B386" s="416"/>
      <c r="C386" s="314"/>
      <c r="D386" s="314"/>
      <c r="E386" s="417"/>
      <c r="F386" s="418"/>
      <c r="G386" s="314"/>
      <c r="H386" s="314"/>
      <c r="I386" s="419"/>
      <c r="J386" s="419"/>
      <c r="K386" s="314"/>
      <c r="L386" s="314"/>
      <c r="M386" s="314"/>
      <c r="N386" s="314"/>
      <c r="O386" s="314"/>
      <c r="P386" s="314"/>
      <c r="Q386" s="314"/>
      <c r="R386" s="314"/>
      <c r="S386" s="421"/>
      <c r="T386" s="314"/>
      <c r="U386" s="314"/>
      <c r="V386" s="314"/>
      <c r="W386" s="314"/>
    </row>
    <row r="387" spans="1:23">
      <c r="A387" s="416"/>
      <c r="B387" s="416"/>
      <c r="C387" s="314"/>
      <c r="D387" s="314"/>
      <c r="E387" s="417"/>
      <c r="F387" s="418"/>
      <c r="G387" s="314"/>
      <c r="H387" s="314"/>
      <c r="I387" s="419"/>
      <c r="J387" s="419"/>
      <c r="K387" s="314"/>
      <c r="L387" s="314"/>
      <c r="M387" s="314"/>
      <c r="N387" s="314"/>
      <c r="O387" s="314"/>
      <c r="P387" s="314"/>
      <c r="Q387" s="314"/>
      <c r="R387" s="314"/>
      <c r="S387" s="421"/>
      <c r="T387" s="314"/>
      <c r="U387" s="314"/>
      <c r="V387" s="314"/>
      <c r="W387" s="314"/>
    </row>
    <row r="388" spans="1:23">
      <c r="A388" s="416"/>
      <c r="B388" s="416"/>
      <c r="C388" s="314"/>
      <c r="D388" s="314"/>
      <c r="E388" s="417"/>
      <c r="F388" s="418"/>
      <c r="G388" s="314"/>
      <c r="H388" s="314"/>
      <c r="I388" s="419"/>
      <c r="J388" s="419"/>
      <c r="K388" s="314"/>
      <c r="L388" s="314"/>
      <c r="M388" s="314"/>
      <c r="N388" s="314"/>
      <c r="O388" s="314"/>
      <c r="P388" s="314"/>
      <c r="Q388" s="314"/>
      <c r="R388" s="314"/>
      <c r="S388" s="421"/>
      <c r="T388" s="314"/>
      <c r="U388" s="314"/>
      <c r="V388" s="314"/>
      <c r="W388" s="314"/>
    </row>
    <row r="389" spans="1:23">
      <c r="A389" s="416"/>
      <c r="B389" s="416"/>
      <c r="C389" s="314"/>
      <c r="D389" s="314"/>
      <c r="E389" s="417"/>
      <c r="F389" s="418"/>
      <c r="G389" s="314"/>
      <c r="H389" s="314"/>
      <c r="I389" s="419"/>
      <c r="J389" s="419"/>
      <c r="K389" s="314"/>
      <c r="L389" s="314"/>
      <c r="M389" s="314"/>
      <c r="N389" s="314"/>
      <c r="O389" s="314"/>
      <c r="P389" s="314"/>
      <c r="Q389" s="314"/>
      <c r="R389" s="314"/>
      <c r="S389" s="421"/>
      <c r="T389" s="314"/>
      <c r="U389" s="314"/>
      <c r="V389" s="314"/>
      <c r="W389" s="314"/>
    </row>
    <row r="390" spans="1:23">
      <c r="A390" s="416"/>
      <c r="B390" s="416"/>
      <c r="C390" s="314"/>
      <c r="D390" s="314"/>
      <c r="E390" s="417"/>
      <c r="F390" s="418"/>
      <c r="G390" s="314"/>
      <c r="H390" s="314"/>
      <c r="I390" s="419"/>
      <c r="J390" s="419"/>
      <c r="K390" s="314"/>
      <c r="L390" s="314"/>
      <c r="M390" s="314"/>
      <c r="N390" s="314"/>
      <c r="O390" s="314"/>
      <c r="P390" s="314"/>
      <c r="Q390" s="314"/>
      <c r="R390" s="314"/>
      <c r="S390" s="421"/>
      <c r="T390" s="314"/>
      <c r="U390" s="314"/>
      <c r="V390" s="314"/>
      <c r="W390" s="314"/>
    </row>
    <row r="391" spans="1:23">
      <c r="A391" s="416"/>
      <c r="B391" s="416"/>
      <c r="C391" s="314"/>
      <c r="D391" s="314"/>
      <c r="E391" s="417"/>
      <c r="F391" s="418"/>
      <c r="G391" s="314"/>
      <c r="H391" s="314"/>
      <c r="I391" s="419"/>
      <c r="J391" s="419"/>
      <c r="K391" s="314"/>
      <c r="L391" s="314"/>
      <c r="M391" s="314"/>
      <c r="N391" s="314"/>
      <c r="O391" s="314"/>
      <c r="P391" s="314"/>
      <c r="Q391" s="314"/>
      <c r="R391" s="314"/>
      <c r="S391" s="421"/>
      <c r="T391" s="314"/>
      <c r="U391" s="314"/>
      <c r="V391" s="314"/>
      <c r="W391" s="314"/>
    </row>
    <row r="392" spans="1:23">
      <c r="A392" s="416"/>
      <c r="B392" s="416"/>
      <c r="C392" s="314"/>
      <c r="D392" s="314"/>
      <c r="E392" s="417"/>
      <c r="F392" s="418"/>
      <c r="G392" s="314"/>
      <c r="H392" s="314"/>
      <c r="I392" s="419"/>
      <c r="J392" s="419"/>
      <c r="K392" s="314"/>
      <c r="L392" s="314"/>
      <c r="M392" s="314"/>
      <c r="N392" s="314"/>
      <c r="O392" s="314"/>
      <c r="P392" s="314"/>
      <c r="Q392" s="314"/>
      <c r="R392" s="314"/>
      <c r="S392" s="421"/>
      <c r="T392" s="314"/>
      <c r="U392" s="314"/>
      <c r="V392" s="314"/>
      <c r="W392" s="314"/>
    </row>
    <row r="393" spans="1:23">
      <c r="A393" s="416"/>
      <c r="B393" s="416"/>
      <c r="C393" s="314"/>
      <c r="D393" s="314"/>
      <c r="E393" s="417"/>
      <c r="F393" s="418"/>
      <c r="G393" s="314"/>
      <c r="H393" s="314"/>
      <c r="I393" s="419"/>
      <c r="J393" s="419"/>
      <c r="K393" s="314"/>
      <c r="L393" s="314"/>
      <c r="M393" s="314"/>
      <c r="N393" s="314"/>
      <c r="O393" s="314"/>
      <c r="P393" s="314"/>
      <c r="Q393" s="314"/>
      <c r="R393" s="314"/>
      <c r="S393" s="421"/>
      <c r="T393" s="314"/>
      <c r="U393" s="314"/>
      <c r="V393" s="314"/>
      <c r="W393" s="314"/>
    </row>
    <row r="394" spans="1:23">
      <c r="A394" s="416"/>
      <c r="B394" s="416"/>
      <c r="C394" s="314"/>
      <c r="D394" s="314"/>
      <c r="E394" s="417"/>
      <c r="F394" s="418"/>
      <c r="G394" s="314"/>
      <c r="H394" s="314"/>
      <c r="I394" s="419"/>
      <c r="J394" s="419"/>
      <c r="K394" s="314"/>
      <c r="L394" s="314"/>
      <c r="M394" s="314"/>
      <c r="N394" s="314"/>
      <c r="O394" s="314"/>
      <c r="P394" s="314"/>
      <c r="Q394" s="314"/>
      <c r="R394" s="314"/>
      <c r="S394" s="421"/>
      <c r="T394" s="314"/>
      <c r="U394" s="314"/>
      <c r="V394" s="314"/>
      <c r="W394" s="314"/>
    </row>
    <row r="395" spans="1:23">
      <c r="A395" s="416"/>
      <c r="B395" s="416"/>
      <c r="C395" s="314"/>
      <c r="D395" s="314"/>
      <c r="E395" s="417"/>
      <c r="F395" s="418"/>
      <c r="G395" s="314"/>
      <c r="H395" s="314"/>
      <c r="I395" s="419"/>
      <c r="J395" s="419"/>
      <c r="K395" s="314"/>
      <c r="L395" s="314"/>
      <c r="M395" s="314"/>
      <c r="N395" s="314"/>
      <c r="O395" s="314"/>
      <c r="P395" s="314"/>
      <c r="Q395" s="314"/>
      <c r="R395" s="314"/>
      <c r="S395" s="421"/>
      <c r="T395" s="314"/>
      <c r="U395" s="314"/>
      <c r="V395" s="314"/>
      <c r="W395" s="314"/>
    </row>
    <row r="396" spans="1:23">
      <c r="A396" s="416"/>
      <c r="B396" s="416"/>
      <c r="C396" s="314"/>
      <c r="D396" s="314"/>
      <c r="E396" s="417"/>
      <c r="F396" s="418"/>
      <c r="G396" s="314"/>
      <c r="H396" s="314"/>
      <c r="I396" s="419"/>
      <c r="J396" s="419"/>
      <c r="K396" s="314"/>
      <c r="L396" s="314"/>
      <c r="M396" s="314"/>
      <c r="N396" s="314"/>
      <c r="O396" s="314"/>
      <c r="P396" s="314"/>
      <c r="Q396" s="314"/>
      <c r="R396" s="314"/>
      <c r="S396" s="421"/>
      <c r="T396" s="314"/>
      <c r="U396" s="314"/>
      <c r="V396" s="314"/>
      <c r="W396" s="314"/>
    </row>
    <row r="397" spans="1:23">
      <c r="A397" s="416"/>
      <c r="B397" s="416"/>
      <c r="C397" s="314"/>
      <c r="D397" s="314"/>
      <c r="E397" s="417"/>
      <c r="F397" s="418"/>
      <c r="G397" s="314"/>
      <c r="H397" s="314"/>
      <c r="I397" s="419"/>
      <c r="J397" s="419"/>
      <c r="K397" s="314"/>
      <c r="L397" s="314"/>
      <c r="M397" s="314"/>
      <c r="N397" s="314"/>
      <c r="O397" s="314"/>
      <c r="P397" s="314"/>
      <c r="Q397" s="314"/>
      <c r="R397" s="314"/>
      <c r="S397" s="421"/>
      <c r="T397" s="314"/>
      <c r="U397" s="314"/>
      <c r="V397" s="314"/>
      <c r="W397" s="314"/>
    </row>
    <row r="398" spans="1:23">
      <c r="A398" s="416"/>
      <c r="B398" s="416"/>
      <c r="C398" s="314"/>
      <c r="D398" s="314"/>
      <c r="E398" s="417"/>
      <c r="F398" s="418"/>
      <c r="G398" s="314"/>
      <c r="H398" s="314"/>
      <c r="I398" s="419"/>
      <c r="J398" s="419"/>
      <c r="K398" s="314"/>
      <c r="L398" s="314"/>
      <c r="M398" s="314"/>
      <c r="N398" s="314"/>
      <c r="O398" s="314"/>
      <c r="P398" s="314"/>
      <c r="Q398" s="314"/>
      <c r="R398" s="314"/>
      <c r="S398" s="421"/>
      <c r="T398" s="314"/>
      <c r="U398" s="314"/>
      <c r="V398" s="314"/>
      <c r="W398" s="314"/>
    </row>
    <row r="399" spans="1:23">
      <c r="A399" s="416"/>
      <c r="B399" s="416"/>
      <c r="C399" s="314"/>
      <c r="D399" s="314"/>
      <c r="E399" s="417"/>
      <c r="F399" s="418"/>
      <c r="G399" s="314"/>
      <c r="H399" s="314"/>
      <c r="I399" s="419"/>
      <c r="J399" s="419"/>
      <c r="K399" s="314"/>
      <c r="L399" s="314"/>
      <c r="M399" s="314"/>
      <c r="N399" s="314"/>
      <c r="O399" s="314"/>
      <c r="P399" s="314"/>
      <c r="Q399" s="314"/>
      <c r="R399" s="314"/>
      <c r="S399" s="421"/>
      <c r="T399" s="314"/>
      <c r="U399" s="314"/>
      <c r="V399" s="314"/>
      <c r="W399" s="314"/>
    </row>
    <row r="400" spans="1:23">
      <c r="A400" s="416"/>
      <c r="B400" s="416"/>
      <c r="C400" s="314"/>
      <c r="D400" s="314"/>
      <c r="E400" s="417"/>
      <c r="F400" s="418"/>
      <c r="G400" s="314"/>
      <c r="H400" s="314"/>
      <c r="I400" s="419"/>
      <c r="J400" s="419"/>
      <c r="K400" s="314"/>
      <c r="L400" s="314"/>
      <c r="M400" s="314"/>
      <c r="N400" s="314"/>
      <c r="O400" s="314"/>
      <c r="P400" s="314"/>
      <c r="Q400" s="314"/>
      <c r="R400" s="314"/>
      <c r="S400" s="421"/>
      <c r="T400" s="314"/>
      <c r="U400" s="314"/>
      <c r="V400" s="314"/>
      <c r="W400" s="314"/>
    </row>
    <row r="401" spans="1:23">
      <c r="A401" s="416"/>
      <c r="B401" s="416"/>
      <c r="C401" s="314"/>
      <c r="D401" s="314"/>
      <c r="E401" s="417"/>
      <c r="F401" s="418"/>
      <c r="G401" s="314"/>
      <c r="H401" s="314"/>
      <c r="I401" s="419"/>
      <c r="J401" s="419"/>
      <c r="K401" s="314"/>
      <c r="L401" s="314"/>
      <c r="M401" s="314"/>
      <c r="N401" s="314"/>
      <c r="O401" s="314"/>
      <c r="P401" s="314"/>
      <c r="Q401" s="314"/>
      <c r="R401" s="314"/>
      <c r="S401" s="421"/>
      <c r="T401" s="314"/>
      <c r="U401" s="314"/>
      <c r="V401" s="314"/>
      <c r="W401" s="314"/>
    </row>
    <row r="402" spans="1:23">
      <c r="A402" s="416"/>
      <c r="B402" s="416"/>
      <c r="C402" s="314"/>
      <c r="D402" s="314"/>
      <c r="E402" s="417"/>
      <c r="F402" s="418"/>
      <c r="G402" s="314"/>
      <c r="H402" s="314"/>
      <c r="I402" s="419"/>
      <c r="J402" s="419"/>
      <c r="K402" s="314"/>
      <c r="L402" s="314"/>
      <c r="M402" s="314"/>
      <c r="N402" s="314"/>
      <c r="O402" s="314"/>
      <c r="P402" s="314"/>
      <c r="Q402" s="314"/>
      <c r="R402" s="314"/>
      <c r="S402" s="421"/>
      <c r="T402" s="314"/>
      <c r="U402" s="314"/>
      <c r="V402" s="314"/>
      <c r="W402" s="314"/>
    </row>
    <row r="403" spans="1:23">
      <c r="A403" s="416"/>
      <c r="B403" s="416"/>
      <c r="C403" s="314"/>
      <c r="D403" s="314"/>
      <c r="E403" s="417"/>
      <c r="F403" s="418"/>
      <c r="G403" s="314"/>
      <c r="H403" s="314"/>
      <c r="I403" s="419"/>
      <c r="J403" s="419"/>
      <c r="K403" s="314"/>
      <c r="L403" s="314"/>
      <c r="M403" s="314"/>
      <c r="N403" s="314"/>
      <c r="O403" s="314"/>
      <c r="P403" s="314"/>
      <c r="Q403" s="314"/>
      <c r="R403" s="314"/>
      <c r="S403" s="421"/>
      <c r="T403" s="314"/>
      <c r="U403" s="314"/>
      <c r="V403" s="314"/>
      <c r="W403" s="314"/>
    </row>
    <row r="404" spans="1:23">
      <c r="A404" s="416"/>
      <c r="B404" s="416"/>
      <c r="C404" s="314"/>
      <c r="D404" s="314"/>
      <c r="E404" s="417"/>
      <c r="F404" s="418"/>
      <c r="G404" s="314"/>
      <c r="H404" s="314"/>
      <c r="I404" s="419"/>
      <c r="J404" s="419"/>
      <c r="K404" s="314"/>
      <c r="L404" s="314"/>
      <c r="M404" s="314"/>
      <c r="N404" s="314"/>
      <c r="O404" s="314"/>
      <c r="P404" s="314"/>
      <c r="Q404" s="314"/>
      <c r="R404" s="314"/>
      <c r="S404" s="421"/>
      <c r="T404" s="314"/>
      <c r="U404" s="314"/>
      <c r="V404" s="314"/>
      <c r="W404" s="314"/>
    </row>
    <row r="405" spans="1:23">
      <c r="A405" s="416"/>
      <c r="B405" s="416"/>
      <c r="C405" s="314"/>
      <c r="D405" s="314"/>
      <c r="E405" s="417"/>
      <c r="F405" s="418"/>
      <c r="G405" s="314"/>
      <c r="H405" s="314"/>
      <c r="I405" s="419"/>
      <c r="J405" s="419"/>
      <c r="K405" s="314"/>
      <c r="L405" s="314"/>
      <c r="M405" s="314"/>
      <c r="N405" s="314"/>
      <c r="O405" s="314"/>
      <c r="P405" s="314"/>
      <c r="Q405" s="314"/>
      <c r="R405" s="314"/>
      <c r="S405" s="421"/>
      <c r="T405" s="314"/>
      <c r="U405" s="314"/>
      <c r="V405" s="314"/>
      <c r="W405" s="314"/>
    </row>
    <row r="406" spans="1:23">
      <c r="A406" s="416"/>
      <c r="B406" s="416"/>
      <c r="C406" s="314"/>
      <c r="D406" s="314"/>
      <c r="E406" s="417"/>
      <c r="F406" s="418"/>
      <c r="G406" s="314"/>
      <c r="H406" s="314"/>
      <c r="I406" s="419"/>
      <c r="J406" s="419"/>
      <c r="K406" s="314"/>
      <c r="L406" s="314"/>
      <c r="M406" s="314"/>
      <c r="N406" s="314"/>
      <c r="O406" s="314"/>
      <c r="P406" s="314"/>
      <c r="Q406" s="314"/>
      <c r="R406" s="314"/>
      <c r="S406" s="421"/>
      <c r="T406" s="314"/>
      <c r="U406" s="314"/>
      <c r="V406" s="314"/>
      <c r="W406" s="314"/>
    </row>
    <row r="407" spans="1:23">
      <c r="A407" s="416"/>
      <c r="B407" s="416"/>
      <c r="C407" s="314"/>
      <c r="D407" s="314"/>
      <c r="E407" s="417"/>
      <c r="F407" s="418"/>
      <c r="G407" s="314"/>
      <c r="H407" s="314"/>
      <c r="I407" s="419"/>
      <c r="J407" s="419"/>
      <c r="K407" s="314"/>
      <c r="L407" s="314"/>
      <c r="M407" s="314"/>
      <c r="N407" s="314"/>
      <c r="O407" s="314"/>
      <c r="P407" s="314"/>
      <c r="Q407" s="314"/>
      <c r="R407" s="314"/>
      <c r="S407" s="421"/>
      <c r="T407" s="314"/>
      <c r="U407" s="314"/>
      <c r="V407" s="314"/>
      <c r="W407" s="314"/>
    </row>
    <row r="408" spans="1:23">
      <c r="A408" s="416"/>
      <c r="B408" s="416"/>
      <c r="C408" s="314"/>
      <c r="D408" s="314"/>
      <c r="E408" s="417"/>
      <c r="F408" s="418"/>
      <c r="G408" s="314"/>
      <c r="H408" s="314"/>
      <c r="I408" s="419"/>
      <c r="J408" s="419"/>
      <c r="K408" s="314"/>
      <c r="L408" s="314"/>
      <c r="M408" s="314"/>
      <c r="N408" s="314"/>
      <c r="O408" s="314"/>
      <c r="P408" s="314"/>
      <c r="Q408" s="314"/>
      <c r="R408" s="314"/>
      <c r="S408" s="421"/>
      <c r="T408" s="314"/>
      <c r="U408" s="314"/>
      <c r="V408" s="314"/>
      <c r="W408" s="314"/>
    </row>
    <row r="409" spans="1:23">
      <c r="A409" s="416"/>
      <c r="B409" s="416"/>
      <c r="C409" s="314"/>
      <c r="D409" s="314"/>
      <c r="E409" s="417"/>
      <c r="F409" s="418"/>
      <c r="G409" s="314"/>
      <c r="H409" s="314"/>
      <c r="I409" s="419"/>
      <c r="J409" s="419"/>
      <c r="K409" s="314"/>
      <c r="L409" s="314"/>
      <c r="M409" s="314"/>
      <c r="N409" s="314"/>
      <c r="O409" s="314"/>
      <c r="P409" s="314"/>
      <c r="Q409" s="314"/>
      <c r="R409" s="314"/>
      <c r="S409" s="421"/>
      <c r="T409" s="314"/>
      <c r="U409" s="314"/>
      <c r="V409" s="314"/>
      <c r="W409" s="314"/>
    </row>
    <row r="410" spans="1:23">
      <c r="A410" s="416"/>
      <c r="B410" s="416"/>
      <c r="C410" s="314"/>
      <c r="D410" s="314"/>
      <c r="E410" s="417"/>
      <c r="F410" s="418"/>
      <c r="G410" s="314"/>
      <c r="H410" s="314"/>
      <c r="I410" s="419"/>
      <c r="J410" s="419"/>
      <c r="K410" s="314"/>
      <c r="L410" s="314"/>
      <c r="M410" s="314"/>
      <c r="N410" s="314"/>
      <c r="O410" s="314"/>
      <c r="P410" s="314"/>
      <c r="Q410" s="314"/>
      <c r="R410" s="314"/>
      <c r="S410" s="421"/>
      <c r="T410" s="314"/>
      <c r="U410" s="314"/>
      <c r="V410" s="314"/>
      <c r="W410" s="314"/>
    </row>
    <row r="411" spans="1:23">
      <c r="A411" s="416"/>
      <c r="B411" s="416"/>
      <c r="C411" s="314"/>
      <c r="D411" s="314"/>
      <c r="E411" s="417"/>
      <c r="F411" s="418"/>
      <c r="G411" s="314"/>
      <c r="H411" s="314"/>
      <c r="I411" s="419"/>
      <c r="J411" s="419"/>
      <c r="K411" s="314"/>
      <c r="L411" s="314"/>
      <c r="M411" s="314"/>
      <c r="N411" s="314"/>
      <c r="O411" s="314"/>
      <c r="P411" s="314"/>
      <c r="Q411" s="314"/>
      <c r="R411" s="314"/>
      <c r="S411" s="421"/>
      <c r="T411" s="314"/>
      <c r="U411" s="314"/>
      <c r="V411" s="314"/>
      <c r="W411" s="314"/>
    </row>
    <row r="412" spans="1:23">
      <c r="A412" s="416"/>
      <c r="B412" s="416"/>
      <c r="C412" s="314"/>
      <c r="D412" s="314"/>
      <c r="E412" s="417"/>
      <c r="F412" s="418"/>
      <c r="G412" s="314"/>
      <c r="H412" s="314"/>
      <c r="I412" s="419"/>
      <c r="J412" s="419"/>
      <c r="K412" s="314"/>
      <c r="L412" s="314"/>
      <c r="M412" s="314"/>
      <c r="N412" s="314"/>
      <c r="O412" s="314"/>
      <c r="P412" s="314"/>
      <c r="Q412" s="314"/>
      <c r="R412" s="314"/>
      <c r="S412" s="421"/>
      <c r="T412" s="314"/>
      <c r="U412" s="314"/>
      <c r="V412" s="314"/>
      <c r="W412" s="314"/>
    </row>
    <row r="413" spans="1:23">
      <c r="A413" s="416"/>
      <c r="B413" s="416"/>
      <c r="C413" s="314"/>
      <c r="D413" s="314"/>
      <c r="E413" s="417"/>
      <c r="F413" s="418"/>
      <c r="G413" s="314"/>
      <c r="H413" s="314"/>
      <c r="I413" s="419"/>
      <c r="J413" s="419"/>
      <c r="K413" s="314"/>
      <c r="L413" s="314"/>
      <c r="M413" s="314"/>
      <c r="N413" s="314"/>
      <c r="O413" s="314"/>
      <c r="P413" s="314"/>
      <c r="Q413" s="314"/>
      <c r="R413" s="314"/>
      <c r="S413" s="421"/>
      <c r="T413" s="314"/>
      <c r="U413" s="314"/>
      <c r="V413" s="314"/>
      <c r="W413" s="314"/>
    </row>
    <row r="414" spans="1:23">
      <c r="A414" s="416"/>
      <c r="B414" s="416"/>
      <c r="C414" s="314"/>
      <c r="D414" s="314"/>
      <c r="E414" s="417"/>
      <c r="F414" s="418"/>
      <c r="G414" s="314"/>
      <c r="H414" s="314"/>
      <c r="I414" s="419"/>
      <c r="J414" s="419"/>
      <c r="K414" s="314"/>
      <c r="L414" s="314"/>
      <c r="M414" s="314"/>
      <c r="N414" s="314"/>
      <c r="O414" s="314"/>
      <c r="P414" s="314"/>
      <c r="Q414" s="314"/>
      <c r="R414" s="314"/>
      <c r="S414" s="421"/>
      <c r="T414" s="314"/>
      <c r="U414" s="314"/>
      <c r="V414" s="314"/>
      <c r="W414" s="314"/>
    </row>
    <row r="415" spans="1:23">
      <c r="A415" s="416"/>
      <c r="B415" s="416"/>
      <c r="C415" s="314"/>
      <c r="D415" s="314"/>
      <c r="E415" s="417"/>
      <c r="F415" s="418"/>
      <c r="G415" s="314"/>
      <c r="H415" s="314"/>
      <c r="I415" s="419"/>
      <c r="J415" s="419"/>
      <c r="K415" s="314"/>
      <c r="L415" s="314"/>
      <c r="M415" s="314"/>
      <c r="N415" s="314"/>
      <c r="O415" s="314"/>
      <c r="P415" s="314"/>
      <c r="Q415" s="314"/>
      <c r="R415" s="314"/>
      <c r="S415" s="421"/>
      <c r="T415" s="314"/>
      <c r="U415" s="314"/>
      <c r="V415" s="314"/>
      <c r="W415" s="314"/>
    </row>
    <row r="416" spans="1:23">
      <c r="A416" s="416"/>
      <c r="B416" s="416"/>
      <c r="C416" s="314"/>
      <c r="D416" s="314"/>
      <c r="E416" s="417"/>
      <c r="F416" s="418"/>
      <c r="G416" s="314"/>
      <c r="H416" s="314"/>
      <c r="I416" s="419"/>
      <c r="J416" s="419"/>
      <c r="K416" s="314"/>
      <c r="L416" s="314"/>
      <c r="M416" s="314"/>
      <c r="N416" s="314"/>
      <c r="O416" s="314"/>
      <c r="P416" s="314"/>
      <c r="Q416" s="314"/>
      <c r="R416" s="314"/>
      <c r="S416" s="421"/>
      <c r="T416" s="314"/>
      <c r="U416" s="314"/>
      <c r="V416" s="314"/>
      <c r="W416" s="314"/>
    </row>
    <row r="417" spans="1:23">
      <c r="A417" s="416"/>
      <c r="B417" s="416"/>
      <c r="C417" s="314"/>
      <c r="D417" s="314"/>
      <c r="E417" s="417"/>
      <c r="F417" s="418"/>
      <c r="G417" s="314"/>
      <c r="H417" s="314"/>
      <c r="I417" s="419"/>
      <c r="J417" s="419"/>
      <c r="K417" s="314"/>
      <c r="L417" s="314"/>
      <c r="M417" s="314"/>
      <c r="N417" s="314"/>
      <c r="O417" s="314"/>
      <c r="P417" s="314"/>
      <c r="Q417" s="314"/>
      <c r="R417" s="314"/>
      <c r="S417" s="421"/>
      <c r="T417" s="314"/>
      <c r="U417" s="314"/>
      <c r="V417" s="314"/>
      <c r="W417" s="314"/>
    </row>
    <row r="418" spans="1:23">
      <c r="A418" s="416"/>
      <c r="B418" s="416"/>
      <c r="C418" s="314"/>
      <c r="D418" s="314"/>
      <c r="E418" s="417"/>
      <c r="F418" s="418"/>
      <c r="G418" s="314"/>
      <c r="H418" s="314"/>
      <c r="I418" s="419"/>
      <c r="J418" s="419"/>
      <c r="K418" s="314"/>
      <c r="L418" s="314"/>
      <c r="M418" s="314"/>
      <c r="N418" s="314"/>
      <c r="O418" s="314"/>
      <c r="P418" s="314"/>
      <c r="Q418" s="314"/>
      <c r="R418" s="314"/>
      <c r="S418" s="421"/>
      <c r="T418" s="314"/>
      <c r="U418" s="314"/>
      <c r="V418" s="314"/>
      <c r="W418" s="314"/>
    </row>
    <row r="419" spans="1:23">
      <c r="A419" s="416"/>
      <c r="B419" s="416"/>
      <c r="C419" s="314"/>
      <c r="D419" s="314"/>
      <c r="E419" s="417"/>
      <c r="F419" s="418"/>
      <c r="G419" s="314"/>
      <c r="H419" s="314"/>
      <c r="I419" s="419"/>
      <c r="J419" s="419"/>
      <c r="K419" s="314"/>
      <c r="L419" s="314"/>
      <c r="M419" s="314"/>
      <c r="N419" s="314"/>
      <c r="O419" s="314"/>
      <c r="P419" s="314"/>
      <c r="Q419" s="314"/>
      <c r="R419" s="314"/>
      <c r="S419" s="421"/>
      <c r="T419" s="314"/>
      <c r="U419" s="314"/>
      <c r="V419" s="314"/>
      <c r="W419" s="314"/>
    </row>
    <row r="420" spans="1:23">
      <c r="A420" s="416"/>
      <c r="B420" s="416"/>
      <c r="C420" s="314"/>
      <c r="D420" s="314"/>
      <c r="E420" s="417"/>
      <c r="F420" s="418"/>
      <c r="G420" s="314"/>
      <c r="H420" s="314"/>
      <c r="I420" s="419"/>
      <c r="J420" s="419"/>
      <c r="K420" s="314"/>
      <c r="L420" s="314"/>
      <c r="M420" s="314"/>
      <c r="N420" s="314"/>
      <c r="O420" s="314"/>
      <c r="P420" s="314"/>
      <c r="Q420" s="314"/>
      <c r="R420" s="314"/>
      <c r="S420" s="421"/>
      <c r="T420" s="314"/>
      <c r="U420" s="314"/>
      <c r="V420" s="314"/>
      <c r="W420" s="314"/>
    </row>
    <row r="421" spans="1:23">
      <c r="A421" s="416"/>
      <c r="B421" s="416"/>
      <c r="C421" s="314"/>
      <c r="D421" s="314"/>
      <c r="E421" s="417"/>
      <c r="F421" s="418"/>
      <c r="G421" s="314"/>
      <c r="H421" s="314"/>
      <c r="I421" s="419"/>
      <c r="J421" s="419"/>
      <c r="K421" s="314"/>
      <c r="L421" s="314"/>
      <c r="M421" s="314"/>
      <c r="N421" s="314"/>
      <c r="O421" s="314"/>
      <c r="P421" s="314"/>
      <c r="Q421" s="314"/>
      <c r="R421" s="314"/>
      <c r="S421" s="421"/>
      <c r="T421" s="314"/>
      <c r="U421" s="314"/>
      <c r="V421" s="314"/>
      <c r="W421" s="314"/>
    </row>
    <row r="422" spans="1:23">
      <c r="A422" s="416"/>
      <c r="B422" s="416"/>
      <c r="C422" s="314"/>
      <c r="D422" s="314"/>
      <c r="E422" s="417"/>
      <c r="F422" s="418"/>
      <c r="G422" s="314"/>
      <c r="H422" s="314"/>
      <c r="I422" s="419"/>
      <c r="J422" s="419"/>
      <c r="K422" s="314"/>
      <c r="L422" s="314"/>
      <c r="M422" s="314"/>
      <c r="N422" s="314"/>
      <c r="O422" s="314"/>
      <c r="P422" s="314"/>
      <c r="Q422" s="314"/>
      <c r="R422" s="314"/>
      <c r="S422" s="421"/>
      <c r="T422" s="314"/>
      <c r="U422" s="314"/>
      <c r="V422" s="314"/>
      <c r="W422" s="314"/>
    </row>
    <row r="423" spans="1:23">
      <c r="A423" s="416"/>
      <c r="B423" s="416"/>
      <c r="C423" s="314"/>
      <c r="D423" s="314"/>
      <c r="E423" s="417"/>
      <c r="F423" s="418"/>
      <c r="G423" s="314"/>
      <c r="H423" s="314"/>
      <c r="I423" s="419"/>
      <c r="J423" s="419"/>
      <c r="K423" s="314"/>
      <c r="L423" s="314"/>
      <c r="M423" s="314"/>
      <c r="N423" s="314"/>
      <c r="O423" s="314"/>
      <c r="P423" s="314"/>
      <c r="Q423" s="314"/>
      <c r="R423" s="314"/>
      <c r="S423" s="421"/>
      <c r="T423" s="314"/>
      <c r="U423" s="314"/>
      <c r="V423" s="314"/>
      <c r="W423" s="314"/>
    </row>
    <row r="424" spans="1:23">
      <c r="A424" s="416"/>
      <c r="B424" s="416"/>
      <c r="C424" s="314"/>
      <c r="D424" s="314"/>
      <c r="E424" s="417"/>
      <c r="F424" s="418"/>
      <c r="G424" s="314"/>
      <c r="H424" s="314"/>
      <c r="I424" s="419"/>
      <c r="J424" s="419"/>
      <c r="K424" s="314"/>
      <c r="L424" s="314"/>
      <c r="M424" s="314"/>
      <c r="N424" s="314"/>
      <c r="O424" s="314"/>
      <c r="P424" s="314"/>
      <c r="Q424" s="314"/>
      <c r="R424" s="314"/>
      <c r="S424" s="421"/>
      <c r="T424" s="314"/>
      <c r="U424" s="314"/>
      <c r="V424" s="314"/>
      <c r="W424" s="314"/>
    </row>
    <row r="425" spans="1:23">
      <c r="A425" s="416"/>
      <c r="B425" s="416"/>
      <c r="C425" s="314"/>
      <c r="D425" s="314"/>
      <c r="E425" s="417"/>
      <c r="F425" s="418"/>
      <c r="G425" s="314"/>
      <c r="H425" s="314"/>
      <c r="I425" s="419"/>
      <c r="J425" s="419"/>
      <c r="K425" s="314"/>
      <c r="L425" s="314"/>
      <c r="M425" s="314"/>
      <c r="N425" s="314"/>
      <c r="O425" s="314"/>
      <c r="P425" s="314"/>
      <c r="Q425" s="314"/>
      <c r="R425" s="314"/>
      <c r="S425" s="421"/>
      <c r="T425" s="314"/>
      <c r="U425" s="314"/>
      <c r="V425" s="314"/>
      <c r="W425" s="314"/>
    </row>
    <row r="426" spans="1:23">
      <c r="A426" s="416"/>
      <c r="B426" s="416"/>
      <c r="C426" s="314"/>
      <c r="D426" s="314"/>
      <c r="E426" s="417"/>
      <c r="F426" s="418"/>
      <c r="G426" s="314"/>
      <c r="H426" s="314"/>
      <c r="I426" s="419"/>
      <c r="J426" s="419"/>
      <c r="K426" s="314"/>
      <c r="L426" s="314"/>
      <c r="M426" s="314"/>
      <c r="N426" s="314"/>
      <c r="O426" s="314"/>
      <c r="P426" s="314"/>
      <c r="Q426" s="314"/>
      <c r="R426" s="314"/>
      <c r="S426" s="421"/>
      <c r="T426" s="314"/>
      <c r="U426" s="314"/>
      <c r="V426" s="314"/>
      <c r="W426" s="314"/>
    </row>
    <row r="427" spans="1:23">
      <c r="A427" s="416"/>
      <c r="B427" s="416"/>
      <c r="C427" s="314"/>
      <c r="D427" s="314"/>
      <c r="E427" s="417"/>
      <c r="F427" s="418"/>
      <c r="G427" s="314"/>
      <c r="H427" s="314"/>
      <c r="I427" s="419"/>
      <c r="J427" s="419"/>
      <c r="K427" s="314"/>
      <c r="L427" s="314"/>
      <c r="M427" s="314"/>
      <c r="N427" s="314"/>
      <c r="O427" s="314"/>
      <c r="P427" s="314"/>
      <c r="Q427" s="314"/>
      <c r="R427" s="314"/>
      <c r="S427" s="421"/>
      <c r="T427" s="314"/>
      <c r="U427" s="314"/>
      <c r="V427" s="314"/>
      <c r="W427" s="314"/>
    </row>
    <row r="428" spans="1:23">
      <c r="A428" s="416"/>
      <c r="B428" s="416"/>
      <c r="C428" s="314"/>
      <c r="D428" s="314"/>
      <c r="E428" s="417"/>
      <c r="F428" s="418"/>
      <c r="G428" s="314"/>
      <c r="H428" s="314"/>
      <c r="I428" s="419"/>
      <c r="J428" s="419"/>
      <c r="K428" s="314"/>
      <c r="L428" s="314"/>
      <c r="M428" s="314"/>
      <c r="N428" s="314"/>
      <c r="O428" s="314"/>
      <c r="P428" s="314"/>
      <c r="Q428" s="314"/>
      <c r="R428" s="314"/>
      <c r="S428" s="421"/>
      <c r="T428" s="314"/>
      <c r="U428" s="314"/>
      <c r="V428" s="314"/>
      <c r="W428" s="314"/>
    </row>
    <row r="429" spans="1:23">
      <c r="A429" s="416"/>
      <c r="B429" s="416"/>
      <c r="C429" s="314"/>
      <c r="D429" s="314"/>
      <c r="E429" s="417"/>
      <c r="F429" s="418"/>
      <c r="G429" s="314"/>
      <c r="H429" s="314"/>
      <c r="I429" s="419"/>
      <c r="J429" s="419"/>
      <c r="K429" s="314"/>
      <c r="L429" s="314"/>
      <c r="M429" s="314"/>
      <c r="N429" s="314"/>
      <c r="O429" s="314"/>
      <c r="P429" s="314"/>
      <c r="Q429" s="314"/>
      <c r="R429" s="314"/>
      <c r="S429" s="421"/>
      <c r="T429" s="314"/>
      <c r="U429" s="314"/>
      <c r="V429" s="314"/>
      <c r="W429" s="314"/>
    </row>
    <row r="430" spans="1:23">
      <c r="A430" s="416"/>
      <c r="B430" s="416"/>
      <c r="C430" s="314"/>
      <c r="D430" s="314"/>
      <c r="E430" s="417"/>
      <c r="F430" s="418"/>
      <c r="G430" s="314"/>
      <c r="H430" s="314"/>
      <c r="I430" s="419"/>
      <c r="J430" s="419"/>
      <c r="K430" s="314"/>
      <c r="L430" s="314"/>
      <c r="M430" s="314"/>
      <c r="N430" s="314"/>
      <c r="O430" s="314"/>
      <c r="P430" s="314"/>
      <c r="Q430" s="314"/>
      <c r="R430" s="314"/>
      <c r="S430" s="421"/>
      <c r="T430" s="314"/>
      <c r="U430" s="314"/>
      <c r="V430" s="314"/>
      <c r="W430" s="314"/>
    </row>
    <row r="431" spans="1:23">
      <c r="A431" s="416"/>
      <c r="B431" s="416"/>
      <c r="C431" s="314"/>
      <c r="D431" s="314"/>
      <c r="E431" s="417"/>
      <c r="F431" s="418"/>
      <c r="G431" s="314"/>
      <c r="H431" s="314"/>
      <c r="I431" s="419"/>
      <c r="J431" s="419"/>
      <c r="K431" s="314"/>
      <c r="L431" s="314"/>
      <c r="M431" s="314"/>
      <c r="N431" s="314"/>
      <c r="O431" s="314"/>
      <c r="P431" s="314"/>
      <c r="Q431" s="314"/>
      <c r="R431" s="314"/>
      <c r="S431" s="421"/>
      <c r="T431" s="314"/>
      <c r="U431" s="314"/>
      <c r="V431" s="314"/>
      <c r="W431" s="314"/>
    </row>
    <row r="432" spans="1:23">
      <c r="A432" s="416"/>
      <c r="B432" s="416"/>
      <c r="C432" s="314"/>
      <c r="D432" s="314"/>
      <c r="E432" s="417"/>
      <c r="F432" s="418"/>
      <c r="G432" s="314"/>
      <c r="H432" s="314"/>
      <c r="I432" s="419"/>
      <c r="J432" s="419"/>
      <c r="K432" s="314"/>
      <c r="L432" s="314"/>
      <c r="M432" s="314"/>
      <c r="N432" s="314"/>
      <c r="O432" s="314"/>
      <c r="P432" s="314"/>
      <c r="Q432" s="314"/>
      <c r="R432" s="314"/>
      <c r="S432" s="421"/>
      <c r="T432" s="314"/>
      <c r="U432" s="314"/>
      <c r="V432" s="314"/>
      <c r="W432" s="314"/>
    </row>
    <row r="433" spans="1:23">
      <c r="A433" s="416"/>
      <c r="B433" s="416"/>
      <c r="C433" s="314"/>
      <c r="D433" s="314"/>
      <c r="E433" s="417"/>
      <c r="F433" s="418"/>
      <c r="G433" s="314"/>
      <c r="H433" s="314"/>
      <c r="I433" s="419"/>
      <c r="J433" s="419"/>
      <c r="K433" s="314"/>
      <c r="L433" s="314"/>
      <c r="M433" s="314"/>
      <c r="N433" s="314"/>
      <c r="O433" s="314"/>
      <c r="P433" s="314"/>
      <c r="Q433" s="314"/>
      <c r="R433" s="314"/>
      <c r="S433" s="421"/>
      <c r="T433" s="314"/>
      <c r="U433" s="314"/>
      <c r="V433" s="314"/>
      <c r="W433" s="314"/>
    </row>
    <row r="434" spans="1:23">
      <c r="A434" s="416"/>
      <c r="B434" s="416"/>
      <c r="C434" s="314"/>
      <c r="D434" s="314"/>
      <c r="E434" s="417"/>
      <c r="F434" s="418"/>
      <c r="G434" s="314"/>
      <c r="H434" s="314"/>
      <c r="I434" s="419"/>
      <c r="J434" s="419"/>
      <c r="K434" s="314"/>
      <c r="L434" s="314"/>
      <c r="M434" s="314"/>
      <c r="N434" s="314"/>
      <c r="O434" s="314"/>
      <c r="P434" s="314"/>
      <c r="Q434" s="314"/>
      <c r="R434" s="314"/>
      <c r="S434" s="421"/>
      <c r="T434" s="314"/>
      <c r="U434" s="314"/>
      <c r="V434" s="314"/>
      <c r="W434" s="314"/>
    </row>
    <row r="435" spans="1:23">
      <c r="A435" s="416"/>
      <c r="B435" s="416"/>
      <c r="C435" s="314"/>
      <c r="D435" s="314"/>
      <c r="E435" s="417"/>
      <c r="F435" s="418"/>
      <c r="G435" s="314"/>
      <c r="H435" s="314"/>
      <c r="I435" s="419"/>
      <c r="J435" s="419"/>
      <c r="K435" s="314"/>
      <c r="L435" s="314"/>
      <c r="M435" s="314"/>
      <c r="N435" s="314"/>
      <c r="O435" s="314"/>
      <c r="P435" s="314"/>
      <c r="Q435" s="314"/>
      <c r="R435" s="314"/>
      <c r="S435" s="421"/>
      <c r="T435" s="314"/>
      <c r="U435" s="314"/>
      <c r="V435" s="314"/>
      <c r="W435" s="314"/>
    </row>
    <row r="436" spans="1:23">
      <c r="A436" s="416"/>
      <c r="B436" s="416"/>
      <c r="C436" s="314"/>
      <c r="D436" s="314"/>
      <c r="E436" s="417"/>
      <c r="F436" s="418"/>
      <c r="G436" s="314"/>
      <c r="H436" s="314"/>
      <c r="I436" s="419"/>
      <c r="J436" s="419"/>
      <c r="K436" s="314"/>
      <c r="L436" s="314"/>
      <c r="M436" s="314"/>
      <c r="N436" s="314"/>
      <c r="O436" s="314"/>
      <c r="P436" s="314"/>
      <c r="Q436" s="314"/>
      <c r="R436" s="314"/>
      <c r="S436" s="421"/>
      <c r="T436" s="314"/>
      <c r="U436" s="314"/>
      <c r="V436" s="314"/>
      <c r="W436" s="314"/>
    </row>
    <row r="437" spans="1:23">
      <c r="A437" s="416"/>
      <c r="B437" s="416"/>
      <c r="C437" s="314"/>
      <c r="D437" s="314"/>
      <c r="E437" s="417"/>
      <c r="F437" s="418"/>
      <c r="G437" s="314"/>
      <c r="H437" s="314"/>
      <c r="I437" s="419"/>
      <c r="J437" s="419"/>
      <c r="K437" s="314"/>
      <c r="L437" s="314"/>
      <c r="M437" s="314"/>
      <c r="N437" s="314"/>
      <c r="O437" s="314"/>
      <c r="P437" s="314"/>
      <c r="Q437" s="314"/>
      <c r="R437" s="314"/>
      <c r="S437" s="421"/>
      <c r="T437" s="314"/>
      <c r="U437" s="314"/>
      <c r="V437" s="314"/>
      <c r="W437" s="314"/>
    </row>
    <row r="438" spans="1:23">
      <c r="A438" s="416"/>
      <c r="B438" s="416"/>
      <c r="C438" s="314"/>
      <c r="D438" s="314"/>
      <c r="E438" s="417"/>
      <c r="F438" s="418"/>
      <c r="G438" s="314"/>
      <c r="H438" s="314"/>
      <c r="I438" s="419"/>
      <c r="J438" s="419"/>
      <c r="K438" s="314"/>
      <c r="L438" s="314"/>
      <c r="M438" s="314"/>
      <c r="N438" s="314"/>
      <c r="O438" s="314"/>
      <c r="P438" s="314"/>
      <c r="Q438" s="314"/>
      <c r="R438" s="314"/>
      <c r="S438" s="421"/>
      <c r="T438" s="314"/>
      <c r="U438" s="314"/>
      <c r="V438" s="314"/>
      <c r="W438" s="314"/>
    </row>
    <row r="439" spans="1:23">
      <c r="A439" s="416"/>
      <c r="B439" s="416"/>
      <c r="C439" s="314"/>
      <c r="D439" s="314"/>
      <c r="E439" s="417"/>
      <c r="F439" s="418"/>
      <c r="G439" s="314"/>
      <c r="H439" s="314"/>
      <c r="I439" s="419"/>
      <c r="J439" s="419"/>
      <c r="K439" s="314"/>
      <c r="L439" s="314"/>
      <c r="M439" s="314"/>
      <c r="N439" s="314"/>
      <c r="O439" s="314"/>
      <c r="P439" s="314"/>
      <c r="Q439" s="314"/>
      <c r="R439" s="314"/>
      <c r="S439" s="421"/>
      <c r="T439" s="314"/>
      <c r="U439" s="314"/>
      <c r="V439" s="314"/>
      <c r="W439" s="314"/>
    </row>
    <row r="440" spans="1:23">
      <c r="A440" s="416"/>
      <c r="B440" s="416"/>
      <c r="C440" s="314"/>
      <c r="D440" s="314"/>
      <c r="E440" s="417"/>
      <c r="F440" s="418"/>
      <c r="G440" s="314"/>
      <c r="H440" s="314"/>
      <c r="I440" s="419"/>
      <c r="J440" s="419"/>
      <c r="K440" s="314"/>
      <c r="L440" s="314"/>
      <c r="M440" s="314"/>
      <c r="N440" s="314"/>
      <c r="O440" s="314"/>
      <c r="P440" s="314"/>
      <c r="Q440" s="314"/>
      <c r="R440" s="314"/>
      <c r="S440" s="421"/>
      <c r="T440" s="314"/>
      <c r="U440" s="314"/>
      <c r="V440" s="314"/>
      <c r="W440" s="314"/>
    </row>
    <row r="441" spans="1:23">
      <c r="A441" s="416"/>
      <c r="B441" s="416"/>
      <c r="C441" s="314"/>
      <c r="D441" s="314"/>
      <c r="E441" s="417"/>
      <c r="F441" s="418"/>
      <c r="G441" s="314"/>
      <c r="H441" s="314"/>
      <c r="I441" s="419"/>
      <c r="J441" s="419"/>
      <c r="K441" s="314"/>
      <c r="L441" s="314"/>
      <c r="M441" s="314"/>
      <c r="N441" s="314"/>
      <c r="O441" s="314"/>
      <c r="P441" s="314"/>
      <c r="Q441" s="314"/>
      <c r="R441" s="314"/>
      <c r="S441" s="421"/>
      <c r="T441" s="314"/>
      <c r="U441" s="314"/>
      <c r="V441" s="314"/>
      <c r="W441" s="314"/>
    </row>
    <row r="442" spans="1:23">
      <c r="A442" s="416"/>
      <c r="B442" s="416"/>
      <c r="C442" s="314"/>
      <c r="D442" s="314"/>
      <c r="E442" s="417"/>
      <c r="F442" s="418"/>
      <c r="G442" s="314"/>
      <c r="H442" s="314"/>
      <c r="I442" s="419"/>
      <c r="J442" s="419"/>
      <c r="K442" s="314"/>
      <c r="L442" s="314"/>
      <c r="M442" s="314"/>
      <c r="N442" s="314"/>
      <c r="O442" s="314"/>
      <c r="P442" s="314"/>
      <c r="Q442" s="314"/>
      <c r="R442" s="314"/>
      <c r="S442" s="421"/>
      <c r="T442" s="314"/>
      <c r="U442" s="314"/>
      <c r="V442" s="314"/>
      <c r="W442" s="314"/>
    </row>
    <row r="443" spans="1:23">
      <c r="A443" s="416"/>
      <c r="B443" s="416"/>
      <c r="C443" s="314"/>
      <c r="D443" s="314"/>
      <c r="E443" s="417"/>
      <c r="F443" s="418"/>
      <c r="G443" s="314"/>
      <c r="H443" s="314"/>
      <c r="I443" s="419"/>
      <c r="J443" s="419"/>
      <c r="K443" s="314"/>
      <c r="L443" s="314"/>
      <c r="M443" s="314"/>
      <c r="N443" s="314"/>
      <c r="O443" s="314"/>
      <c r="P443" s="314"/>
      <c r="Q443" s="314"/>
      <c r="R443" s="314"/>
      <c r="S443" s="421"/>
      <c r="T443" s="314"/>
      <c r="U443" s="314"/>
      <c r="V443" s="314"/>
      <c r="W443" s="314"/>
    </row>
    <row r="444" spans="1:23">
      <c r="A444" s="416"/>
      <c r="B444" s="416"/>
      <c r="C444" s="314"/>
      <c r="D444" s="314"/>
      <c r="E444" s="417"/>
      <c r="F444" s="418"/>
      <c r="G444" s="314"/>
      <c r="H444" s="314"/>
      <c r="I444" s="419"/>
      <c r="J444" s="419"/>
      <c r="K444" s="314"/>
      <c r="L444" s="314"/>
      <c r="M444" s="314"/>
      <c r="N444" s="314"/>
      <c r="O444" s="314"/>
      <c r="P444" s="314"/>
      <c r="Q444" s="314"/>
      <c r="R444" s="314"/>
      <c r="S444" s="421"/>
      <c r="T444" s="314"/>
      <c r="U444" s="314"/>
      <c r="V444" s="314"/>
      <c r="W444" s="314"/>
    </row>
    <row r="445" spans="1:23">
      <c r="A445" s="416"/>
      <c r="B445" s="416"/>
      <c r="C445" s="314"/>
      <c r="D445" s="314"/>
      <c r="E445" s="417"/>
      <c r="F445" s="418"/>
      <c r="G445" s="314"/>
      <c r="H445" s="314"/>
      <c r="I445" s="419"/>
      <c r="J445" s="419"/>
      <c r="K445" s="314"/>
      <c r="L445" s="314"/>
      <c r="M445" s="314"/>
      <c r="N445" s="314"/>
      <c r="O445" s="314"/>
      <c r="P445" s="314"/>
      <c r="Q445" s="314"/>
      <c r="R445" s="314"/>
      <c r="S445" s="421"/>
      <c r="T445" s="314"/>
      <c r="U445" s="314"/>
      <c r="V445" s="314"/>
      <c r="W445" s="314"/>
    </row>
    <row r="446" spans="1:23">
      <c r="A446" s="416"/>
      <c r="B446" s="416"/>
      <c r="C446" s="314"/>
      <c r="D446" s="314"/>
      <c r="E446" s="417"/>
      <c r="F446" s="418"/>
      <c r="G446" s="314"/>
      <c r="H446" s="314"/>
      <c r="I446" s="419"/>
      <c r="J446" s="419"/>
      <c r="K446" s="314"/>
      <c r="L446" s="314"/>
      <c r="M446" s="314"/>
      <c r="N446" s="314"/>
      <c r="O446" s="314"/>
      <c r="P446" s="314"/>
      <c r="Q446" s="314"/>
      <c r="R446" s="314"/>
      <c r="S446" s="421"/>
      <c r="T446" s="314"/>
      <c r="U446" s="314"/>
      <c r="V446" s="314"/>
      <c r="W446" s="314"/>
    </row>
    <row r="447" spans="1:23">
      <c r="A447" s="416"/>
      <c r="B447" s="416"/>
      <c r="C447" s="314"/>
      <c r="D447" s="314"/>
      <c r="E447" s="417"/>
      <c r="F447" s="418"/>
      <c r="G447" s="314"/>
      <c r="H447" s="314"/>
      <c r="I447" s="419"/>
      <c r="J447" s="419"/>
      <c r="K447" s="314"/>
      <c r="L447" s="314"/>
      <c r="M447" s="314"/>
      <c r="N447" s="314"/>
      <c r="O447" s="314"/>
      <c r="P447" s="314"/>
      <c r="Q447" s="314"/>
      <c r="R447" s="314"/>
      <c r="S447" s="421"/>
      <c r="T447" s="314"/>
      <c r="U447" s="314"/>
      <c r="V447" s="314"/>
      <c r="W447" s="314"/>
    </row>
    <row r="448" spans="1:23">
      <c r="A448" s="416"/>
      <c r="B448" s="416"/>
      <c r="C448" s="314"/>
      <c r="D448" s="314"/>
      <c r="E448" s="417"/>
      <c r="F448" s="418"/>
      <c r="G448" s="314"/>
      <c r="H448" s="314"/>
      <c r="I448" s="419"/>
      <c r="J448" s="419"/>
      <c r="K448" s="314"/>
      <c r="L448" s="314"/>
      <c r="M448" s="314"/>
      <c r="N448" s="314"/>
      <c r="O448" s="314"/>
      <c r="P448" s="314"/>
      <c r="Q448" s="314"/>
      <c r="R448" s="314"/>
      <c r="S448" s="421"/>
      <c r="T448" s="314"/>
      <c r="U448" s="314"/>
      <c r="V448" s="314"/>
      <c r="W448" s="314"/>
    </row>
    <row r="449" spans="1:23">
      <c r="A449" s="416"/>
      <c r="B449" s="416"/>
      <c r="C449" s="314"/>
      <c r="D449" s="314"/>
      <c r="E449" s="417"/>
      <c r="F449" s="418"/>
      <c r="G449" s="314"/>
      <c r="H449" s="314"/>
      <c r="I449" s="419"/>
      <c r="J449" s="419"/>
      <c r="K449" s="314"/>
      <c r="L449" s="314"/>
      <c r="M449" s="314"/>
      <c r="N449" s="314"/>
      <c r="O449" s="314"/>
      <c r="P449" s="314"/>
      <c r="Q449" s="314"/>
      <c r="R449" s="314"/>
      <c r="S449" s="421"/>
      <c r="T449" s="314"/>
      <c r="U449" s="314"/>
      <c r="V449" s="314"/>
      <c r="W449" s="314"/>
    </row>
    <row r="450" spans="1:23">
      <c r="A450" s="416"/>
      <c r="B450" s="416"/>
      <c r="C450" s="314"/>
      <c r="D450" s="314"/>
      <c r="E450" s="417"/>
      <c r="F450" s="418"/>
      <c r="G450" s="314"/>
      <c r="H450" s="314"/>
      <c r="I450" s="419"/>
      <c r="J450" s="419"/>
      <c r="K450" s="314"/>
      <c r="L450" s="314"/>
      <c r="M450" s="314"/>
      <c r="N450" s="314"/>
      <c r="O450" s="314"/>
      <c r="P450" s="314"/>
      <c r="Q450" s="314"/>
      <c r="R450" s="314"/>
      <c r="S450" s="421"/>
      <c r="T450" s="314"/>
      <c r="U450" s="314"/>
      <c r="V450" s="314"/>
      <c r="W450" s="314"/>
    </row>
    <row r="451" spans="1:23">
      <c r="A451" s="416"/>
      <c r="B451" s="416"/>
      <c r="C451" s="314"/>
      <c r="D451" s="314"/>
      <c r="E451" s="417"/>
      <c r="F451" s="418"/>
      <c r="G451" s="314"/>
      <c r="H451" s="314"/>
      <c r="I451" s="419"/>
      <c r="J451" s="419"/>
      <c r="K451" s="314"/>
      <c r="L451" s="314"/>
      <c r="M451" s="314"/>
      <c r="N451" s="314"/>
      <c r="O451" s="314"/>
      <c r="P451" s="314"/>
      <c r="Q451" s="314"/>
      <c r="R451" s="314"/>
      <c r="S451" s="421"/>
      <c r="T451" s="314"/>
      <c r="U451" s="314"/>
      <c r="V451" s="314"/>
      <c r="W451" s="314"/>
    </row>
    <row r="452" spans="1:23">
      <c r="A452" s="416"/>
      <c r="B452" s="416"/>
      <c r="C452" s="314"/>
      <c r="D452" s="314"/>
      <c r="E452" s="417"/>
      <c r="F452" s="418"/>
      <c r="G452" s="314"/>
      <c r="H452" s="314"/>
      <c r="I452" s="419"/>
      <c r="J452" s="419"/>
      <c r="K452" s="314"/>
      <c r="L452" s="314"/>
      <c r="M452" s="314"/>
      <c r="N452" s="314"/>
      <c r="O452" s="314"/>
      <c r="P452" s="314"/>
      <c r="Q452" s="314"/>
      <c r="R452" s="314"/>
      <c r="S452" s="421"/>
      <c r="T452" s="314"/>
      <c r="U452" s="314"/>
      <c r="V452" s="314"/>
      <c r="W452" s="314"/>
    </row>
    <row r="453" spans="1:23">
      <c r="A453" s="416"/>
      <c r="B453" s="416"/>
      <c r="C453" s="314"/>
      <c r="D453" s="314"/>
      <c r="E453" s="417"/>
      <c r="F453" s="418"/>
      <c r="G453" s="314"/>
      <c r="H453" s="314"/>
      <c r="I453" s="419"/>
      <c r="J453" s="419"/>
      <c r="K453" s="314"/>
      <c r="L453" s="314"/>
      <c r="M453" s="314"/>
      <c r="N453" s="314"/>
      <c r="O453" s="314"/>
      <c r="P453" s="314"/>
      <c r="Q453" s="314"/>
      <c r="R453" s="314"/>
      <c r="S453" s="421"/>
      <c r="T453" s="314"/>
      <c r="U453" s="314"/>
      <c r="V453" s="314"/>
      <c r="W453" s="314"/>
    </row>
    <row r="454" spans="1:23">
      <c r="A454" s="416"/>
      <c r="B454" s="416"/>
      <c r="C454" s="314"/>
      <c r="D454" s="314"/>
      <c r="E454" s="417"/>
      <c r="F454" s="418"/>
      <c r="G454" s="314"/>
      <c r="H454" s="314"/>
      <c r="I454" s="419"/>
      <c r="J454" s="419"/>
      <c r="K454" s="314"/>
      <c r="L454" s="314"/>
      <c r="M454" s="314"/>
      <c r="N454" s="314"/>
      <c r="O454" s="314"/>
      <c r="P454" s="314"/>
      <c r="Q454" s="314"/>
      <c r="R454" s="314"/>
      <c r="S454" s="421"/>
      <c r="T454" s="314"/>
      <c r="U454" s="314"/>
      <c r="V454" s="314"/>
      <c r="W454" s="314"/>
    </row>
    <row r="455" spans="1:23">
      <c r="A455" s="416"/>
      <c r="B455" s="416"/>
      <c r="C455" s="314"/>
      <c r="D455" s="314"/>
      <c r="E455" s="417"/>
      <c r="F455" s="418"/>
      <c r="G455" s="314"/>
      <c r="H455" s="314"/>
      <c r="I455" s="419"/>
      <c r="J455" s="419"/>
      <c r="K455" s="314"/>
      <c r="L455" s="314"/>
      <c r="M455" s="314"/>
      <c r="N455" s="314"/>
      <c r="O455" s="314"/>
      <c r="P455" s="314"/>
      <c r="Q455" s="314"/>
      <c r="R455" s="314"/>
      <c r="S455" s="421"/>
      <c r="T455" s="314"/>
      <c r="U455" s="314"/>
      <c r="V455" s="314"/>
      <c r="W455" s="314"/>
    </row>
    <row r="456" spans="1:23">
      <c r="A456" s="416"/>
      <c r="B456" s="416"/>
      <c r="C456" s="314"/>
      <c r="D456" s="314"/>
      <c r="E456" s="417"/>
      <c r="F456" s="418"/>
      <c r="G456" s="314"/>
      <c r="H456" s="314"/>
      <c r="I456" s="419"/>
      <c r="J456" s="419"/>
      <c r="K456" s="314"/>
      <c r="L456" s="314"/>
      <c r="M456" s="314"/>
      <c r="N456" s="314"/>
      <c r="O456" s="314"/>
      <c r="P456" s="314"/>
      <c r="Q456" s="314"/>
      <c r="R456" s="314"/>
      <c r="S456" s="421"/>
      <c r="T456" s="314"/>
      <c r="U456" s="314"/>
      <c r="V456" s="314"/>
      <c r="W456" s="314"/>
    </row>
    <row r="457" spans="1:23">
      <c r="A457" s="416"/>
      <c r="B457" s="416"/>
      <c r="C457" s="314"/>
      <c r="D457" s="314"/>
      <c r="E457" s="417"/>
      <c r="F457" s="418"/>
      <c r="G457" s="314"/>
      <c r="H457" s="314"/>
      <c r="I457" s="419"/>
      <c r="J457" s="419"/>
      <c r="K457" s="314"/>
      <c r="L457" s="314"/>
      <c r="M457" s="314"/>
      <c r="N457" s="314"/>
      <c r="O457" s="314"/>
      <c r="P457" s="314"/>
      <c r="Q457" s="314"/>
      <c r="R457" s="314"/>
      <c r="S457" s="421"/>
      <c r="T457" s="314"/>
      <c r="U457" s="314"/>
      <c r="V457" s="314"/>
      <c r="W457" s="314"/>
    </row>
    <row r="458" spans="1:23">
      <c r="A458" s="416"/>
      <c r="B458" s="416"/>
      <c r="C458" s="314"/>
      <c r="D458" s="314"/>
      <c r="E458" s="417"/>
      <c r="F458" s="418"/>
      <c r="G458" s="314"/>
      <c r="H458" s="314"/>
      <c r="I458" s="419"/>
      <c r="J458" s="419"/>
      <c r="K458" s="314"/>
      <c r="L458" s="314"/>
      <c r="M458" s="314"/>
      <c r="N458" s="314"/>
      <c r="O458" s="314"/>
      <c r="P458" s="314"/>
      <c r="Q458" s="314"/>
      <c r="R458" s="314"/>
      <c r="S458" s="421"/>
      <c r="T458" s="314"/>
      <c r="U458" s="314"/>
      <c r="V458" s="314"/>
      <c r="W458" s="314"/>
    </row>
    <row r="459" spans="1:23">
      <c r="A459" s="416"/>
      <c r="B459" s="416"/>
      <c r="C459" s="314"/>
      <c r="D459" s="314"/>
      <c r="E459" s="417"/>
      <c r="F459" s="418"/>
      <c r="G459" s="314"/>
      <c r="H459" s="314"/>
      <c r="I459" s="419"/>
      <c r="J459" s="419"/>
      <c r="K459" s="314"/>
      <c r="L459" s="314"/>
      <c r="M459" s="314"/>
      <c r="N459" s="314"/>
      <c r="O459" s="314"/>
      <c r="P459" s="314"/>
      <c r="Q459" s="314"/>
      <c r="R459" s="314"/>
      <c r="S459" s="421"/>
      <c r="T459" s="314"/>
      <c r="U459" s="314"/>
      <c r="V459" s="314"/>
      <c r="W459" s="314"/>
    </row>
    <row r="460" spans="1:23">
      <c r="A460" s="416"/>
      <c r="B460" s="416"/>
      <c r="C460" s="314"/>
      <c r="D460" s="314"/>
      <c r="E460" s="417"/>
      <c r="F460" s="418"/>
      <c r="G460" s="314"/>
      <c r="H460" s="314"/>
      <c r="I460" s="419"/>
      <c r="J460" s="419"/>
      <c r="K460" s="314"/>
      <c r="L460" s="314"/>
      <c r="M460" s="314"/>
      <c r="N460" s="314"/>
      <c r="O460" s="314"/>
      <c r="P460" s="314"/>
      <c r="Q460" s="314"/>
      <c r="R460" s="314"/>
      <c r="S460" s="421"/>
      <c r="T460" s="314"/>
      <c r="U460" s="314"/>
      <c r="V460" s="314"/>
      <c r="W460" s="314"/>
    </row>
    <row r="461" spans="1:23">
      <c r="A461" s="416"/>
      <c r="B461" s="416"/>
      <c r="C461" s="314"/>
      <c r="D461" s="314"/>
      <c r="E461" s="417"/>
      <c r="F461" s="418"/>
      <c r="G461" s="314"/>
      <c r="H461" s="314"/>
      <c r="I461" s="419"/>
      <c r="J461" s="419"/>
      <c r="K461" s="314"/>
      <c r="L461" s="314"/>
      <c r="M461" s="314"/>
      <c r="N461" s="314"/>
      <c r="O461" s="314"/>
      <c r="P461" s="314"/>
      <c r="Q461" s="314"/>
      <c r="R461" s="314"/>
      <c r="S461" s="421"/>
      <c r="T461" s="314"/>
      <c r="U461" s="314"/>
      <c r="V461" s="314"/>
      <c r="W461" s="314"/>
    </row>
    <row r="462" spans="1:23">
      <c r="A462" s="416"/>
      <c r="B462" s="416"/>
      <c r="C462" s="314"/>
      <c r="D462" s="314"/>
      <c r="E462" s="417"/>
      <c r="F462" s="418"/>
      <c r="G462" s="314"/>
      <c r="H462" s="314"/>
      <c r="I462" s="419"/>
      <c r="J462" s="419"/>
      <c r="K462" s="314"/>
      <c r="L462" s="314"/>
      <c r="M462" s="314"/>
      <c r="N462" s="314"/>
      <c r="O462" s="314"/>
      <c r="P462" s="314"/>
      <c r="Q462" s="314"/>
      <c r="R462" s="314"/>
      <c r="S462" s="421"/>
      <c r="T462" s="314"/>
      <c r="U462" s="314"/>
      <c r="V462" s="314"/>
      <c r="W462" s="314"/>
    </row>
    <row r="463" spans="1:23">
      <c r="A463" s="416"/>
      <c r="B463" s="416"/>
      <c r="C463" s="314"/>
      <c r="D463" s="314"/>
      <c r="E463" s="417"/>
      <c r="F463" s="418"/>
      <c r="G463" s="314"/>
      <c r="H463" s="314"/>
      <c r="I463" s="419"/>
      <c r="J463" s="419"/>
      <c r="K463" s="314"/>
      <c r="L463" s="314"/>
      <c r="M463" s="314"/>
      <c r="N463" s="314"/>
      <c r="O463" s="314"/>
      <c r="P463" s="314"/>
      <c r="Q463" s="314"/>
      <c r="R463" s="314"/>
      <c r="S463" s="421"/>
      <c r="T463" s="314"/>
      <c r="U463" s="314"/>
      <c r="V463" s="314"/>
      <c r="W463" s="314"/>
    </row>
    <row r="464" spans="1:23">
      <c r="A464" s="416"/>
      <c r="B464" s="416"/>
      <c r="C464" s="314"/>
      <c r="D464" s="314"/>
      <c r="E464" s="417"/>
      <c r="F464" s="418"/>
      <c r="G464" s="314"/>
      <c r="H464" s="314"/>
      <c r="I464" s="419"/>
      <c r="J464" s="419"/>
      <c r="K464" s="314"/>
      <c r="L464" s="314"/>
      <c r="M464" s="314"/>
      <c r="N464" s="314"/>
      <c r="O464" s="314"/>
      <c r="P464" s="314"/>
      <c r="Q464" s="314"/>
      <c r="R464" s="314"/>
      <c r="S464" s="421"/>
      <c r="T464" s="314"/>
      <c r="U464" s="314"/>
      <c r="V464" s="314"/>
      <c r="W464" s="314"/>
    </row>
    <row r="465" spans="1:23">
      <c r="A465" s="416"/>
      <c r="B465" s="416"/>
      <c r="C465" s="314"/>
      <c r="D465" s="314"/>
      <c r="E465" s="417"/>
      <c r="F465" s="418"/>
      <c r="G465" s="314"/>
      <c r="H465" s="314"/>
      <c r="I465" s="419"/>
      <c r="J465" s="419"/>
      <c r="K465" s="314"/>
      <c r="L465" s="314"/>
      <c r="M465" s="314"/>
      <c r="N465" s="314"/>
      <c r="O465" s="314"/>
      <c r="P465" s="314"/>
      <c r="Q465" s="314"/>
      <c r="R465" s="314"/>
      <c r="S465" s="421"/>
      <c r="T465" s="314"/>
      <c r="U465" s="314"/>
      <c r="V465" s="314"/>
      <c r="W465" s="314"/>
    </row>
    <row r="466" spans="1:23">
      <c r="A466" s="416"/>
      <c r="B466" s="416"/>
      <c r="C466" s="314"/>
      <c r="D466" s="314"/>
      <c r="E466" s="417"/>
      <c r="F466" s="418"/>
      <c r="G466" s="314"/>
      <c r="H466" s="314"/>
      <c r="I466" s="419"/>
      <c r="J466" s="419"/>
      <c r="K466" s="314"/>
      <c r="L466" s="314"/>
      <c r="M466" s="314"/>
      <c r="N466" s="314"/>
      <c r="O466" s="314"/>
      <c r="P466" s="314"/>
      <c r="Q466" s="314"/>
      <c r="R466" s="314"/>
      <c r="S466" s="421"/>
      <c r="T466" s="314"/>
      <c r="U466" s="314"/>
      <c r="V466" s="314"/>
      <c r="W466" s="314"/>
    </row>
    <row r="467" spans="1:23">
      <c r="A467" s="416"/>
      <c r="B467" s="416"/>
      <c r="C467" s="314"/>
      <c r="D467" s="314"/>
      <c r="E467" s="417"/>
      <c r="F467" s="418"/>
      <c r="G467" s="314"/>
      <c r="H467" s="314"/>
      <c r="I467" s="419"/>
      <c r="J467" s="419"/>
      <c r="K467" s="314"/>
      <c r="L467" s="314"/>
      <c r="M467" s="314"/>
      <c r="N467" s="314"/>
      <c r="O467" s="314"/>
      <c r="P467" s="314"/>
      <c r="Q467" s="314"/>
      <c r="R467" s="314"/>
      <c r="S467" s="421"/>
      <c r="T467" s="314"/>
      <c r="U467" s="314"/>
      <c r="V467" s="314"/>
      <c r="W467" s="314"/>
    </row>
    <row r="468" spans="1:23">
      <c r="A468" s="416"/>
      <c r="B468" s="416"/>
      <c r="C468" s="314"/>
      <c r="D468" s="314"/>
      <c r="E468" s="417"/>
      <c r="F468" s="418"/>
      <c r="G468" s="314"/>
      <c r="H468" s="314"/>
      <c r="I468" s="419"/>
      <c r="J468" s="419"/>
      <c r="K468" s="314"/>
      <c r="L468" s="314"/>
      <c r="M468" s="314"/>
      <c r="N468" s="314"/>
      <c r="O468" s="314"/>
      <c r="P468" s="314"/>
      <c r="Q468" s="314"/>
      <c r="R468" s="314"/>
      <c r="S468" s="421"/>
      <c r="T468" s="314"/>
      <c r="U468" s="314"/>
      <c r="V468" s="314"/>
      <c r="W468" s="314"/>
    </row>
    <row r="469" spans="1:23">
      <c r="A469" s="416"/>
      <c r="B469" s="416"/>
      <c r="C469" s="314"/>
      <c r="D469" s="314"/>
      <c r="E469" s="417"/>
      <c r="F469" s="418"/>
      <c r="G469" s="314"/>
      <c r="H469" s="314"/>
      <c r="I469" s="419"/>
      <c r="J469" s="419"/>
      <c r="K469" s="314"/>
      <c r="L469" s="314"/>
      <c r="M469" s="314"/>
      <c r="N469" s="314"/>
      <c r="O469" s="314"/>
      <c r="P469" s="314"/>
      <c r="Q469" s="314"/>
      <c r="R469" s="314"/>
      <c r="S469" s="421"/>
      <c r="T469" s="314"/>
      <c r="U469" s="314"/>
      <c r="V469" s="314"/>
      <c r="W469" s="314"/>
    </row>
    <row r="470" spans="1:23">
      <c r="A470" s="416"/>
      <c r="B470" s="416"/>
      <c r="C470" s="314"/>
      <c r="D470" s="314"/>
      <c r="E470" s="417"/>
      <c r="F470" s="418"/>
      <c r="G470" s="314"/>
      <c r="H470" s="314"/>
      <c r="I470" s="419"/>
      <c r="J470" s="419"/>
      <c r="K470" s="314"/>
      <c r="L470" s="314"/>
      <c r="M470" s="314"/>
      <c r="N470" s="314"/>
      <c r="O470" s="314"/>
      <c r="P470" s="314"/>
      <c r="Q470" s="314"/>
      <c r="R470" s="314"/>
      <c r="S470" s="421"/>
      <c r="T470" s="314"/>
      <c r="U470" s="314"/>
      <c r="V470" s="314"/>
      <c r="W470" s="314"/>
    </row>
    <row r="471" spans="1:23">
      <c r="A471" s="416"/>
      <c r="B471" s="416"/>
      <c r="C471" s="314"/>
      <c r="D471" s="314"/>
      <c r="E471" s="417"/>
      <c r="F471" s="418"/>
      <c r="G471" s="314"/>
      <c r="H471" s="314"/>
      <c r="I471" s="419"/>
      <c r="J471" s="419"/>
      <c r="K471" s="314"/>
      <c r="L471" s="314"/>
      <c r="M471" s="314"/>
      <c r="N471" s="314"/>
      <c r="O471" s="314"/>
      <c r="P471" s="314"/>
      <c r="Q471" s="314"/>
      <c r="R471" s="314"/>
      <c r="S471" s="421"/>
      <c r="T471" s="314"/>
      <c r="U471" s="314"/>
      <c r="V471" s="314"/>
      <c r="W471" s="314"/>
    </row>
    <row r="472" spans="1:23">
      <c r="A472" s="416"/>
      <c r="B472" s="416"/>
      <c r="C472" s="314"/>
      <c r="D472" s="314"/>
      <c r="E472" s="417"/>
      <c r="F472" s="418"/>
      <c r="G472" s="314"/>
      <c r="H472" s="314"/>
      <c r="I472" s="419"/>
      <c r="J472" s="419"/>
      <c r="K472" s="314"/>
      <c r="L472" s="314"/>
      <c r="M472" s="314"/>
      <c r="N472" s="314"/>
      <c r="O472" s="314"/>
      <c r="P472" s="314"/>
      <c r="Q472" s="314"/>
      <c r="R472" s="314"/>
      <c r="S472" s="421"/>
      <c r="T472" s="314"/>
      <c r="U472" s="314"/>
      <c r="V472" s="314"/>
      <c r="W472" s="314"/>
    </row>
    <row r="473" spans="1:23">
      <c r="A473" s="416"/>
      <c r="B473" s="416"/>
      <c r="C473" s="314"/>
      <c r="D473" s="314"/>
      <c r="E473" s="417"/>
      <c r="F473" s="418"/>
      <c r="G473" s="314"/>
      <c r="H473" s="314"/>
      <c r="I473" s="419"/>
      <c r="J473" s="419"/>
      <c r="K473" s="314"/>
      <c r="L473" s="314"/>
      <c r="M473" s="314"/>
      <c r="N473" s="314"/>
      <c r="O473" s="314"/>
      <c r="P473" s="314"/>
      <c r="Q473" s="314"/>
      <c r="R473" s="314"/>
      <c r="S473" s="421"/>
      <c r="T473" s="314"/>
      <c r="U473" s="314"/>
      <c r="V473" s="314"/>
      <c r="W473" s="314"/>
    </row>
    <row r="474" spans="1:23">
      <c r="A474" s="416"/>
      <c r="B474" s="416"/>
      <c r="C474" s="314"/>
      <c r="D474" s="314"/>
      <c r="E474" s="417"/>
      <c r="F474" s="418"/>
      <c r="G474" s="314"/>
      <c r="H474" s="314"/>
      <c r="I474" s="419"/>
      <c r="J474" s="419"/>
      <c r="K474" s="314"/>
      <c r="L474" s="314"/>
      <c r="M474" s="314"/>
      <c r="N474" s="314"/>
      <c r="O474" s="314"/>
      <c r="P474" s="314"/>
      <c r="Q474" s="314"/>
      <c r="R474" s="314"/>
      <c r="S474" s="421"/>
      <c r="T474" s="314"/>
      <c r="U474" s="314"/>
      <c r="V474" s="314"/>
      <c r="W474" s="314"/>
    </row>
    <row r="475" spans="1:23">
      <c r="A475" s="416"/>
      <c r="B475" s="416"/>
      <c r="C475" s="314"/>
      <c r="D475" s="314"/>
      <c r="E475" s="417"/>
      <c r="F475" s="418"/>
      <c r="G475" s="314"/>
      <c r="H475" s="314"/>
      <c r="I475" s="419"/>
      <c r="J475" s="419"/>
      <c r="K475" s="314"/>
      <c r="L475" s="314"/>
      <c r="M475" s="314"/>
      <c r="N475" s="314"/>
      <c r="O475" s="314"/>
      <c r="P475" s="314"/>
      <c r="Q475" s="314"/>
      <c r="R475" s="314"/>
      <c r="S475" s="421"/>
      <c r="T475" s="314"/>
      <c r="U475" s="314"/>
      <c r="V475" s="314"/>
      <c r="W475" s="314"/>
    </row>
    <row r="476" spans="1:23">
      <c r="A476" s="416"/>
      <c r="B476" s="416"/>
      <c r="C476" s="314"/>
      <c r="D476" s="314"/>
      <c r="E476" s="417"/>
      <c r="F476" s="418"/>
      <c r="G476" s="314"/>
      <c r="H476" s="314"/>
      <c r="I476" s="419"/>
      <c r="J476" s="419"/>
      <c r="K476" s="314"/>
      <c r="L476" s="314"/>
      <c r="M476" s="314"/>
      <c r="N476" s="314"/>
      <c r="O476" s="314"/>
      <c r="P476" s="314"/>
      <c r="Q476" s="314"/>
      <c r="R476" s="314"/>
      <c r="S476" s="421"/>
      <c r="T476" s="314"/>
      <c r="U476" s="314"/>
      <c r="V476" s="314"/>
      <c r="W476" s="314"/>
    </row>
    <row r="477" spans="1:23">
      <c r="A477" s="416"/>
      <c r="B477" s="416"/>
      <c r="C477" s="314"/>
      <c r="D477" s="314"/>
      <c r="E477" s="417"/>
      <c r="F477" s="418"/>
      <c r="G477" s="314"/>
      <c r="H477" s="314"/>
      <c r="I477" s="419"/>
      <c r="J477" s="419"/>
      <c r="K477" s="314"/>
      <c r="L477" s="314"/>
      <c r="M477" s="314"/>
      <c r="N477" s="314"/>
      <c r="O477" s="314"/>
      <c r="P477" s="314"/>
      <c r="Q477" s="314"/>
      <c r="R477" s="314"/>
      <c r="S477" s="421"/>
      <c r="T477" s="314"/>
      <c r="U477" s="314"/>
      <c r="V477" s="314"/>
      <c r="W477" s="314"/>
    </row>
    <row r="478" spans="1:23">
      <c r="A478" s="416"/>
      <c r="B478" s="416"/>
      <c r="C478" s="314"/>
      <c r="D478" s="314"/>
      <c r="E478" s="417"/>
      <c r="F478" s="418"/>
      <c r="G478" s="314"/>
      <c r="H478" s="314"/>
      <c r="I478" s="419"/>
      <c r="J478" s="419"/>
      <c r="K478" s="314"/>
      <c r="L478" s="314"/>
      <c r="M478" s="314"/>
      <c r="N478" s="314"/>
      <c r="O478" s="314"/>
      <c r="P478" s="314"/>
      <c r="Q478" s="314"/>
      <c r="R478" s="314"/>
      <c r="S478" s="421"/>
      <c r="T478" s="314"/>
      <c r="U478" s="314"/>
      <c r="V478" s="314"/>
      <c r="W478" s="314"/>
    </row>
    <row r="479" spans="1:23">
      <c r="A479" s="416"/>
      <c r="B479" s="416"/>
      <c r="C479" s="314"/>
      <c r="D479" s="314"/>
      <c r="E479" s="417"/>
      <c r="F479" s="418"/>
      <c r="G479" s="314"/>
      <c r="H479" s="314"/>
      <c r="I479" s="419"/>
      <c r="J479" s="419"/>
      <c r="K479" s="314"/>
      <c r="L479" s="314"/>
      <c r="M479" s="314"/>
      <c r="N479" s="314"/>
      <c r="O479" s="314"/>
      <c r="P479" s="314"/>
      <c r="Q479" s="314"/>
      <c r="R479" s="314"/>
      <c r="S479" s="421"/>
      <c r="T479" s="314"/>
      <c r="U479" s="314"/>
      <c r="V479" s="314"/>
      <c r="W479" s="314"/>
    </row>
    <row r="480" spans="1:23">
      <c r="A480" s="416"/>
      <c r="B480" s="416"/>
      <c r="C480" s="314"/>
      <c r="D480" s="314"/>
      <c r="E480" s="417"/>
      <c r="F480" s="418"/>
      <c r="G480" s="314"/>
      <c r="H480" s="314"/>
      <c r="I480" s="419"/>
      <c r="J480" s="419"/>
      <c r="K480" s="314"/>
      <c r="L480" s="314"/>
      <c r="M480" s="314"/>
      <c r="N480" s="314"/>
      <c r="O480" s="314"/>
      <c r="P480" s="314"/>
      <c r="Q480" s="314"/>
      <c r="R480" s="314"/>
      <c r="S480" s="421"/>
      <c r="T480" s="314"/>
      <c r="U480" s="314"/>
      <c r="V480" s="314"/>
      <c r="W480" s="314"/>
    </row>
    <row r="481" spans="1:23">
      <c r="A481" s="416"/>
      <c r="B481" s="416"/>
      <c r="C481" s="314"/>
      <c r="D481" s="314"/>
      <c r="E481" s="417"/>
      <c r="F481" s="418"/>
      <c r="G481" s="314"/>
      <c r="H481" s="314"/>
      <c r="I481" s="419"/>
      <c r="J481" s="419"/>
      <c r="K481" s="314"/>
      <c r="L481" s="314"/>
      <c r="M481" s="314"/>
      <c r="N481" s="314"/>
      <c r="O481" s="314"/>
      <c r="P481" s="314"/>
      <c r="Q481" s="314"/>
      <c r="R481" s="314"/>
      <c r="S481" s="421"/>
      <c r="T481" s="314"/>
      <c r="U481" s="314"/>
      <c r="V481" s="314"/>
      <c r="W481" s="314"/>
    </row>
    <row r="482" spans="1:23">
      <c r="A482" s="416"/>
      <c r="B482" s="416"/>
      <c r="C482" s="314"/>
      <c r="D482" s="314"/>
      <c r="E482" s="417"/>
      <c r="F482" s="418"/>
      <c r="G482" s="314"/>
      <c r="H482" s="314"/>
      <c r="I482" s="419"/>
      <c r="J482" s="419"/>
      <c r="K482" s="314"/>
      <c r="L482" s="314"/>
      <c r="M482" s="314"/>
      <c r="N482" s="314"/>
      <c r="O482" s="314"/>
      <c r="P482" s="314"/>
      <c r="Q482" s="314"/>
      <c r="R482" s="314"/>
      <c r="S482" s="421"/>
      <c r="T482" s="314"/>
      <c r="U482" s="314"/>
      <c r="V482" s="314"/>
      <c r="W482" s="314"/>
    </row>
    <row r="483" spans="1:23">
      <c r="A483" s="416"/>
      <c r="B483" s="416"/>
      <c r="C483" s="314"/>
      <c r="D483" s="314"/>
      <c r="E483" s="417"/>
      <c r="F483" s="418"/>
      <c r="G483" s="314"/>
      <c r="H483" s="314"/>
      <c r="I483" s="419"/>
      <c r="J483" s="419"/>
      <c r="K483" s="314"/>
      <c r="L483" s="314"/>
      <c r="M483" s="314"/>
      <c r="N483" s="314"/>
      <c r="O483" s="314"/>
      <c r="P483" s="314"/>
      <c r="Q483" s="314"/>
      <c r="R483" s="314"/>
      <c r="S483" s="421"/>
      <c r="T483" s="314"/>
      <c r="U483" s="314"/>
      <c r="V483" s="314"/>
      <c r="W483" s="314"/>
    </row>
    <row r="484" spans="1:23">
      <c r="A484" s="416"/>
      <c r="B484" s="416"/>
      <c r="C484" s="314"/>
      <c r="D484" s="314"/>
      <c r="E484" s="417"/>
      <c r="F484" s="418"/>
      <c r="G484" s="314"/>
      <c r="H484" s="314"/>
      <c r="I484" s="419"/>
      <c r="J484" s="419"/>
      <c r="K484" s="314"/>
      <c r="L484" s="314"/>
      <c r="M484" s="314"/>
      <c r="N484" s="314"/>
      <c r="O484" s="314"/>
      <c r="P484" s="314"/>
      <c r="Q484" s="314"/>
      <c r="R484" s="314"/>
      <c r="S484" s="421"/>
      <c r="T484" s="314"/>
      <c r="U484" s="314"/>
      <c r="V484" s="314"/>
      <c r="W484" s="314"/>
    </row>
    <row r="485" spans="1:23">
      <c r="A485" s="416"/>
      <c r="B485" s="416"/>
      <c r="C485" s="314"/>
      <c r="D485" s="314"/>
      <c r="E485" s="417"/>
      <c r="F485" s="418"/>
      <c r="G485" s="314"/>
      <c r="H485" s="314"/>
      <c r="I485" s="419"/>
      <c r="J485" s="419"/>
      <c r="K485" s="314"/>
      <c r="L485" s="314"/>
      <c r="M485" s="314"/>
      <c r="N485" s="314"/>
      <c r="O485" s="314"/>
      <c r="P485" s="314"/>
      <c r="Q485" s="314"/>
      <c r="R485" s="314"/>
      <c r="S485" s="421"/>
      <c r="T485" s="314"/>
      <c r="U485" s="314"/>
      <c r="V485" s="314"/>
      <c r="W485" s="314"/>
    </row>
    <row r="486" spans="1:23">
      <c r="A486" s="416"/>
      <c r="B486" s="416"/>
      <c r="C486" s="314"/>
      <c r="D486" s="314"/>
      <c r="E486" s="417"/>
      <c r="F486" s="418"/>
      <c r="G486" s="314"/>
      <c r="H486" s="314"/>
      <c r="I486" s="419"/>
      <c r="J486" s="419"/>
      <c r="K486" s="314"/>
      <c r="L486" s="314"/>
      <c r="M486" s="314"/>
      <c r="N486" s="314"/>
      <c r="O486" s="314"/>
      <c r="P486" s="314"/>
      <c r="Q486" s="314"/>
      <c r="R486" s="314"/>
      <c r="S486" s="421"/>
      <c r="T486" s="314"/>
      <c r="U486" s="314"/>
      <c r="V486" s="314"/>
      <c r="W486" s="314"/>
    </row>
    <row r="487" spans="1:23">
      <c r="A487" s="416"/>
      <c r="B487" s="416"/>
      <c r="C487" s="314"/>
      <c r="D487" s="314"/>
      <c r="E487" s="417"/>
      <c r="F487" s="418"/>
      <c r="G487" s="314"/>
      <c r="H487" s="314"/>
      <c r="I487" s="419"/>
      <c r="J487" s="419"/>
      <c r="K487" s="314"/>
      <c r="L487" s="314"/>
      <c r="M487" s="314"/>
      <c r="N487" s="314"/>
      <c r="O487" s="314"/>
      <c r="P487" s="314"/>
      <c r="Q487" s="314"/>
      <c r="R487" s="314"/>
      <c r="S487" s="421"/>
      <c r="T487" s="314"/>
      <c r="U487" s="314"/>
      <c r="V487" s="314"/>
      <c r="W487" s="314"/>
    </row>
    <row r="488" spans="1:23">
      <c r="A488" s="416"/>
      <c r="B488" s="416"/>
      <c r="C488" s="314"/>
      <c r="D488" s="314"/>
      <c r="E488" s="417"/>
      <c r="F488" s="418"/>
      <c r="G488" s="314"/>
      <c r="H488" s="314"/>
      <c r="I488" s="419"/>
      <c r="J488" s="419"/>
      <c r="K488" s="314"/>
      <c r="L488" s="314"/>
      <c r="M488" s="314"/>
      <c r="N488" s="314"/>
      <c r="O488" s="314"/>
      <c r="P488" s="314"/>
      <c r="Q488" s="314"/>
      <c r="R488" s="314"/>
      <c r="S488" s="421"/>
      <c r="T488" s="314"/>
      <c r="U488" s="314"/>
      <c r="V488" s="314"/>
      <c r="W488" s="314"/>
    </row>
    <row r="489" spans="1:23">
      <c r="A489" s="416"/>
      <c r="B489" s="416"/>
      <c r="C489" s="314"/>
      <c r="D489" s="314"/>
      <c r="E489" s="417"/>
      <c r="F489" s="418"/>
      <c r="G489" s="314"/>
      <c r="H489" s="314"/>
      <c r="I489" s="419"/>
      <c r="J489" s="419"/>
      <c r="K489" s="314"/>
      <c r="L489" s="314"/>
      <c r="M489" s="314"/>
      <c r="N489" s="314"/>
      <c r="O489" s="314"/>
      <c r="P489" s="314"/>
      <c r="Q489" s="314"/>
      <c r="R489" s="314"/>
      <c r="S489" s="421"/>
      <c r="T489" s="314"/>
      <c r="U489" s="314"/>
      <c r="V489" s="314"/>
      <c r="W489" s="314"/>
    </row>
    <row r="490" spans="1:23">
      <c r="A490" s="416"/>
      <c r="B490" s="416"/>
      <c r="C490" s="314"/>
      <c r="D490" s="314"/>
      <c r="E490" s="417"/>
      <c r="F490" s="418"/>
      <c r="G490" s="314"/>
      <c r="H490" s="314"/>
      <c r="I490" s="419"/>
      <c r="J490" s="419"/>
      <c r="K490" s="314"/>
      <c r="L490" s="314"/>
      <c r="M490" s="314"/>
      <c r="N490" s="314"/>
      <c r="O490" s="314"/>
      <c r="P490" s="314"/>
      <c r="Q490" s="314"/>
      <c r="R490" s="314"/>
      <c r="S490" s="421"/>
      <c r="T490" s="314"/>
      <c r="U490" s="314"/>
      <c r="V490" s="314"/>
      <c r="W490" s="314"/>
    </row>
    <row r="491" spans="1:23">
      <c r="A491" s="416"/>
      <c r="B491" s="416"/>
      <c r="C491" s="314"/>
      <c r="D491" s="314"/>
      <c r="E491" s="417"/>
      <c r="F491" s="418"/>
      <c r="G491" s="314"/>
      <c r="H491" s="314"/>
      <c r="I491" s="419"/>
      <c r="J491" s="419"/>
      <c r="K491" s="314"/>
      <c r="L491" s="314"/>
      <c r="M491" s="314"/>
      <c r="N491" s="314"/>
      <c r="O491" s="314"/>
      <c r="P491" s="314"/>
      <c r="Q491" s="314"/>
      <c r="R491" s="314"/>
      <c r="S491" s="421"/>
      <c r="T491" s="314"/>
      <c r="U491" s="314"/>
      <c r="V491" s="314"/>
      <c r="W491" s="314"/>
    </row>
    <row r="492" spans="1:23">
      <c r="A492" s="416"/>
      <c r="B492" s="416"/>
      <c r="C492" s="314"/>
      <c r="D492" s="314"/>
      <c r="E492" s="417"/>
      <c r="F492" s="418"/>
      <c r="G492" s="314"/>
      <c r="H492" s="314"/>
      <c r="I492" s="419"/>
      <c r="J492" s="419"/>
      <c r="K492" s="314"/>
      <c r="L492" s="314"/>
      <c r="M492" s="314"/>
      <c r="N492" s="314"/>
      <c r="O492" s="314"/>
      <c r="P492" s="314"/>
      <c r="Q492" s="314"/>
      <c r="R492" s="314"/>
      <c r="S492" s="421"/>
      <c r="T492" s="314"/>
      <c r="U492" s="314"/>
      <c r="V492" s="314"/>
      <c r="W492" s="314"/>
    </row>
    <row r="493" spans="1:23">
      <c r="A493" s="416"/>
      <c r="B493" s="416"/>
      <c r="C493" s="314"/>
      <c r="D493" s="314"/>
      <c r="E493" s="417"/>
      <c r="F493" s="418"/>
      <c r="G493" s="314"/>
      <c r="H493" s="314"/>
      <c r="I493" s="419"/>
      <c r="J493" s="419"/>
      <c r="K493" s="314"/>
      <c r="L493" s="314"/>
      <c r="M493" s="314"/>
      <c r="N493" s="314"/>
      <c r="O493" s="314"/>
      <c r="P493" s="314"/>
      <c r="Q493" s="314"/>
      <c r="R493" s="314"/>
      <c r="S493" s="421"/>
      <c r="T493" s="314"/>
      <c r="U493" s="314"/>
      <c r="V493" s="314"/>
      <c r="W493" s="314"/>
    </row>
    <row r="494" spans="1:23">
      <c r="A494" s="416"/>
      <c r="B494" s="416"/>
      <c r="C494" s="314"/>
      <c r="D494" s="314"/>
      <c r="E494" s="417"/>
      <c r="F494" s="418"/>
      <c r="G494" s="314"/>
      <c r="H494" s="314"/>
      <c r="I494" s="419"/>
      <c r="J494" s="419"/>
      <c r="K494" s="314"/>
      <c r="L494" s="314"/>
      <c r="M494" s="314"/>
      <c r="N494" s="314"/>
      <c r="O494" s="314"/>
      <c r="P494" s="314"/>
      <c r="Q494" s="314"/>
      <c r="R494" s="314"/>
      <c r="S494" s="421"/>
      <c r="T494" s="314"/>
      <c r="U494" s="314"/>
      <c r="V494" s="314"/>
      <c r="W494" s="314"/>
    </row>
    <row r="495" spans="1:23">
      <c r="A495" s="416"/>
      <c r="B495" s="416"/>
      <c r="C495" s="314"/>
      <c r="D495" s="314"/>
      <c r="E495" s="417"/>
      <c r="F495" s="418"/>
      <c r="G495" s="314"/>
      <c r="H495" s="314"/>
      <c r="I495" s="419"/>
      <c r="J495" s="419"/>
      <c r="K495" s="314"/>
      <c r="L495" s="314"/>
      <c r="M495" s="314"/>
      <c r="N495" s="314"/>
      <c r="O495" s="314"/>
      <c r="P495" s="314"/>
      <c r="Q495" s="314"/>
      <c r="R495" s="314"/>
      <c r="S495" s="421"/>
      <c r="T495" s="314"/>
      <c r="U495" s="314"/>
      <c r="V495" s="314"/>
      <c r="W495" s="314"/>
    </row>
    <row r="496" spans="1:23">
      <c r="A496" s="416"/>
      <c r="B496" s="416"/>
      <c r="C496" s="314"/>
      <c r="D496" s="314"/>
      <c r="E496" s="417"/>
      <c r="F496" s="418"/>
      <c r="G496" s="314"/>
      <c r="H496" s="314"/>
      <c r="I496" s="419"/>
      <c r="J496" s="419"/>
      <c r="K496" s="314"/>
      <c r="L496" s="314"/>
      <c r="M496" s="314"/>
      <c r="N496" s="314"/>
      <c r="O496" s="314"/>
      <c r="P496" s="314"/>
      <c r="Q496" s="314"/>
      <c r="R496" s="314"/>
      <c r="S496" s="421"/>
      <c r="T496" s="314"/>
      <c r="U496" s="314"/>
      <c r="V496" s="314"/>
      <c r="W496" s="314"/>
    </row>
    <row r="497" spans="1:23">
      <c r="A497" s="416"/>
      <c r="B497" s="416"/>
      <c r="C497" s="314"/>
      <c r="D497" s="314"/>
      <c r="E497" s="417"/>
      <c r="F497" s="418"/>
      <c r="G497" s="314"/>
      <c r="H497" s="314"/>
      <c r="I497" s="419"/>
      <c r="J497" s="419"/>
      <c r="K497" s="314"/>
      <c r="L497" s="314"/>
      <c r="M497" s="314"/>
      <c r="N497" s="314"/>
      <c r="O497" s="314"/>
      <c r="P497" s="314"/>
      <c r="Q497" s="314"/>
      <c r="R497" s="314"/>
      <c r="S497" s="421"/>
      <c r="T497" s="314"/>
      <c r="U497" s="314"/>
      <c r="V497" s="314"/>
      <c r="W497" s="314"/>
    </row>
    <row r="498" spans="1:23">
      <c r="A498" s="416"/>
      <c r="B498" s="416"/>
      <c r="C498" s="314"/>
      <c r="D498" s="314"/>
      <c r="E498" s="417"/>
      <c r="F498" s="418"/>
      <c r="G498" s="314"/>
      <c r="H498" s="314"/>
      <c r="I498" s="419"/>
      <c r="J498" s="419"/>
      <c r="K498" s="314"/>
      <c r="L498" s="314"/>
      <c r="M498" s="314"/>
      <c r="N498" s="314"/>
      <c r="O498" s="314"/>
      <c r="P498" s="314"/>
      <c r="Q498" s="314"/>
      <c r="R498" s="314"/>
      <c r="S498" s="421"/>
      <c r="T498" s="314"/>
      <c r="U498" s="314"/>
      <c r="V498" s="314"/>
      <c r="W498" s="314"/>
    </row>
    <row r="499" spans="1:23">
      <c r="A499" s="416"/>
      <c r="B499" s="416"/>
      <c r="C499" s="314"/>
      <c r="D499" s="314"/>
      <c r="E499" s="417"/>
      <c r="F499" s="418"/>
      <c r="G499" s="314"/>
      <c r="H499" s="314"/>
      <c r="I499" s="419"/>
      <c r="J499" s="419"/>
      <c r="K499" s="314"/>
      <c r="L499" s="314"/>
      <c r="M499" s="314"/>
      <c r="N499" s="314"/>
      <c r="O499" s="314"/>
      <c r="P499" s="314"/>
      <c r="Q499" s="314"/>
      <c r="R499" s="314"/>
      <c r="S499" s="421"/>
      <c r="T499" s="314"/>
      <c r="U499" s="314"/>
      <c r="V499" s="314"/>
      <c r="W499" s="314"/>
    </row>
    <row r="500" spans="1:23">
      <c r="A500" s="416"/>
      <c r="B500" s="416"/>
      <c r="C500" s="314"/>
      <c r="D500" s="314"/>
      <c r="E500" s="417"/>
      <c r="F500" s="418"/>
      <c r="G500" s="314"/>
      <c r="H500" s="314"/>
      <c r="I500" s="419"/>
      <c r="J500" s="419"/>
      <c r="K500" s="314"/>
      <c r="L500" s="314"/>
      <c r="M500" s="314"/>
      <c r="N500" s="314"/>
      <c r="O500" s="314"/>
      <c r="P500" s="314"/>
      <c r="Q500" s="314"/>
      <c r="R500" s="314"/>
      <c r="S500" s="421"/>
      <c r="T500" s="314"/>
      <c r="U500" s="314"/>
      <c r="V500" s="314"/>
      <c r="W500" s="314"/>
    </row>
    <row r="501" spans="1:23">
      <c r="A501" s="416"/>
      <c r="B501" s="416"/>
      <c r="C501" s="314"/>
      <c r="D501" s="314"/>
      <c r="E501" s="417"/>
      <c r="F501" s="418"/>
      <c r="G501" s="314"/>
      <c r="H501" s="314"/>
      <c r="I501" s="419"/>
      <c r="J501" s="419"/>
      <c r="K501" s="314"/>
      <c r="L501" s="314"/>
      <c r="M501" s="314"/>
      <c r="N501" s="314"/>
      <c r="O501" s="314"/>
      <c r="P501" s="314"/>
      <c r="Q501" s="314"/>
      <c r="R501" s="314"/>
      <c r="S501" s="421"/>
      <c r="T501" s="314"/>
      <c r="U501" s="314"/>
      <c r="V501" s="314"/>
      <c r="W501" s="314"/>
    </row>
    <row r="502" spans="1:23">
      <c r="A502" s="416"/>
      <c r="B502" s="416"/>
      <c r="C502" s="314"/>
      <c r="D502" s="314"/>
      <c r="E502" s="417"/>
      <c r="F502" s="418"/>
      <c r="G502" s="314"/>
      <c r="H502" s="314"/>
      <c r="I502" s="419"/>
      <c r="J502" s="419"/>
      <c r="K502" s="314"/>
      <c r="L502" s="314"/>
      <c r="M502" s="314"/>
      <c r="N502" s="314"/>
      <c r="O502" s="314"/>
      <c r="P502" s="314"/>
      <c r="Q502" s="314"/>
      <c r="R502" s="314"/>
      <c r="S502" s="421"/>
      <c r="T502" s="314"/>
      <c r="U502" s="314"/>
      <c r="V502" s="314"/>
      <c r="W502" s="314"/>
    </row>
    <row r="503" spans="1:23">
      <c r="A503" s="416"/>
      <c r="B503" s="416"/>
      <c r="C503" s="314"/>
      <c r="D503" s="314"/>
      <c r="E503" s="417"/>
      <c r="F503" s="418"/>
      <c r="G503" s="314"/>
      <c r="H503" s="314"/>
      <c r="I503" s="419"/>
      <c r="J503" s="419"/>
      <c r="K503" s="314"/>
      <c r="L503" s="314"/>
      <c r="M503" s="314"/>
      <c r="N503" s="314"/>
      <c r="O503" s="314"/>
      <c r="P503" s="314"/>
      <c r="Q503" s="314"/>
      <c r="R503" s="314"/>
      <c r="S503" s="421"/>
      <c r="T503" s="314"/>
      <c r="U503" s="314"/>
      <c r="V503" s="314"/>
      <c r="W503" s="314"/>
    </row>
    <row r="504" spans="1:23">
      <c r="A504" s="416"/>
      <c r="B504" s="416"/>
      <c r="C504" s="314"/>
      <c r="D504" s="314"/>
      <c r="E504" s="417"/>
      <c r="F504" s="418"/>
      <c r="G504" s="314"/>
      <c r="H504" s="314"/>
      <c r="I504" s="419"/>
      <c r="J504" s="419"/>
      <c r="K504" s="314"/>
      <c r="L504" s="314"/>
      <c r="M504" s="314"/>
      <c r="N504" s="314"/>
      <c r="O504" s="314"/>
      <c r="P504" s="314"/>
      <c r="Q504" s="314"/>
      <c r="R504" s="314"/>
      <c r="S504" s="421"/>
      <c r="T504" s="314"/>
      <c r="U504" s="314"/>
      <c r="V504" s="314"/>
      <c r="W504" s="314"/>
    </row>
    <row r="505" spans="1:23">
      <c r="A505" s="416"/>
      <c r="B505" s="416"/>
      <c r="C505" s="314"/>
      <c r="D505" s="314"/>
      <c r="E505" s="417"/>
      <c r="F505" s="418"/>
      <c r="G505" s="314"/>
      <c r="H505" s="314"/>
      <c r="I505" s="419"/>
      <c r="J505" s="419"/>
      <c r="K505" s="314"/>
      <c r="L505" s="314"/>
      <c r="M505" s="314"/>
      <c r="N505" s="314"/>
      <c r="O505" s="314"/>
      <c r="P505" s="314"/>
      <c r="Q505" s="314"/>
      <c r="R505" s="314"/>
      <c r="S505" s="421"/>
      <c r="T505" s="314"/>
      <c r="U505" s="314"/>
      <c r="V505" s="314"/>
      <c r="W505" s="314"/>
    </row>
    <row r="506" spans="1:23">
      <c r="A506" s="416"/>
      <c r="B506" s="416"/>
      <c r="C506" s="314"/>
      <c r="D506" s="314"/>
      <c r="E506" s="417"/>
      <c r="F506" s="418"/>
      <c r="G506" s="314"/>
      <c r="H506" s="314"/>
      <c r="I506" s="419"/>
      <c r="J506" s="419"/>
      <c r="K506" s="314"/>
      <c r="L506" s="314"/>
      <c r="M506" s="314"/>
      <c r="N506" s="314"/>
      <c r="O506" s="314"/>
      <c r="P506" s="314"/>
      <c r="Q506" s="314"/>
      <c r="R506" s="314"/>
      <c r="S506" s="421"/>
      <c r="T506" s="314"/>
      <c r="U506" s="314"/>
      <c r="V506" s="314"/>
      <c r="W506" s="314"/>
    </row>
    <row r="507" spans="1:23">
      <c r="A507" s="416"/>
      <c r="B507" s="416"/>
      <c r="C507" s="314"/>
      <c r="D507" s="314"/>
      <c r="E507" s="417"/>
      <c r="F507" s="418"/>
      <c r="G507" s="314"/>
      <c r="H507" s="314"/>
      <c r="I507" s="419"/>
      <c r="J507" s="419"/>
      <c r="K507" s="314"/>
      <c r="L507" s="314"/>
      <c r="M507" s="314"/>
      <c r="N507" s="314"/>
      <c r="O507" s="314"/>
      <c r="P507" s="314"/>
      <c r="Q507" s="314"/>
      <c r="R507" s="314"/>
      <c r="S507" s="421"/>
      <c r="T507" s="314"/>
      <c r="U507" s="314"/>
      <c r="V507" s="314"/>
      <c r="W507" s="314"/>
    </row>
    <row r="508" spans="1:23">
      <c r="A508" s="416"/>
      <c r="B508" s="416"/>
      <c r="C508" s="314"/>
      <c r="D508" s="314"/>
      <c r="E508" s="417"/>
      <c r="F508" s="418"/>
      <c r="G508" s="314"/>
      <c r="H508" s="314"/>
      <c r="I508" s="419"/>
      <c r="J508" s="419"/>
      <c r="K508" s="314"/>
      <c r="L508" s="314"/>
      <c r="M508" s="314"/>
      <c r="N508" s="314"/>
      <c r="O508" s="314"/>
      <c r="P508" s="314"/>
      <c r="Q508" s="314"/>
      <c r="R508" s="314"/>
      <c r="S508" s="421"/>
      <c r="T508" s="314"/>
      <c r="U508" s="314"/>
      <c r="V508" s="314"/>
      <c r="W508" s="314"/>
    </row>
    <row r="509" spans="1:23">
      <c r="A509" s="416"/>
      <c r="B509" s="416"/>
      <c r="C509" s="314"/>
      <c r="D509" s="314"/>
      <c r="E509" s="417"/>
      <c r="F509" s="418"/>
      <c r="G509" s="314"/>
      <c r="H509" s="314"/>
      <c r="I509" s="419"/>
      <c r="J509" s="419"/>
      <c r="K509" s="314"/>
      <c r="L509" s="314"/>
      <c r="M509" s="314"/>
      <c r="N509" s="314"/>
      <c r="O509" s="314"/>
      <c r="P509" s="314"/>
      <c r="Q509" s="314"/>
      <c r="R509" s="314"/>
      <c r="S509" s="421"/>
      <c r="T509" s="314"/>
      <c r="U509" s="314"/>
      <c r="V509" s="314"/>
      <c r="W509" s="314"/>
    </row>
    <row r="510" spans="1:23">
      <c r="A510" s="416"/>
      <c r="B510" s="416"/>
      <c r="C510" s="314"/>
      <c r="D510" s="314"/>
      <c r="E510" s="417"/>
      <c r="F510" s="418"/>
      <c r="G510" s="314"/>
      <c r="H510" s="314"/>
      <c r="I510" s="419"/>
      <c r="J510" s="419"/>
      <c r="K510" s="314"/>
      <c r="L510" s="314"/>
      <c r="M510" s="314"/>
      <c r="N510" s="314"/>
      <c r="O510" s="314"/>
      <c r="P510" s="314"/>
      <c r="Q510" s="314"/>
      <c r="R510" s="314"/>
      <c r="S510" s="421"/>
      <c r="T510" s="314"/>
      <c r="U510" s="314"/>
      <c r="V510" s="314"/>
      <c r="W510" s="314"/>
    </row>
    <row r="511" spans="1:23">
      <c r="A511" s="416"/>
      <c r="B511" s="416"/>
      <c r="C511" s="314"/>
      <c r="D511" s="314"/>
      <c r="E511" s="417"/>
      <c r="F511" s="418"/>
      <c r="G511" s="314"/>
      <c r="H511" s="314"/>
      <c r="I511" s="419"/>
      <c r="J511" s="419"/>
      <c r="K511" s="314"/>
      <c r="L511" s="314"/>
      <c r="M511" s="314"/>
      <c r="N511" s="314"/>
      <c r="O511" s="314"/>
      <c r="P511" s="314"/>
      <c r="Q511" s="314"/>
      <c r="R511" s="314"/>
      <c r="S511" s="421"/>
      <c r="T511" s="314"/>
      <c r="U511" s="314"/>
      <c r="V511" s="314"/>
      <c r="W511" s="314"/>
    </row>
    <row r="512" spans="1:23">
      <c r="A512" s="416"/>
      <c r="B512" s="416"/>
      <c r="C512" s="314"/>
      <c r="D512" s="314"/>
      <c r="E512" s="417"/>
      <c r="F512" s="418"/>
      <c r="G512" s="314"/>
      <c r="H512" s="314"/>
      <c r="I512" s="419"/>
      <c r="J512" s="419"/>
      <c r="K512" s="314"/>
      <c r="L512" s="314"/>
      <c r="M512" s="314"/>
      <c r="N512" s="314"/>
      <c r="O512" s="314"/>
      <c r="P512" s="314"/>
      <c r="Q512" s="314"/>
      <c r="R512" s="314"/>
      <c r="S512" s="421"/>
      <c r="T512" s="314"/>
      <c r="U512" s="314"/>
      <c r="V512" s="314"/>
      <c r="W512" s="314"/>
    </row>
    <row r="513" spans="1:23">
      <c r="A513" s="416"/>
      <c r="B513" s="416"/>
      <c r="C513" s="314"/>
      <c r="D513" s="314"/>
      <c r="E513" s="417"/>
      <c r="F513" s="418"/>
      <c r="G513" s="314"/>
      <c r="H513" s="314"/>
      <c r="I513" s="419"/>
      <c r="J513" s="419"/>
      <c r="K513" s="314"/>
      <c r="L513" s="314"/>
      <c r="M513" s="314"/>
      <c r="N513" s="314"/>
      <c r="O513" s="314"/>
      <c r="P513" s="314"/>
      <c r="Q513" s="314"/>
      <c r="R513" s="314"/>
      <c r="S513" s="421"/>
      <c r="T513" s="314"/>
      <c r="U513" s="314"/>
      <c r="V513" s="314"/>
      <c r="W513" s="314"/>
    </row>
    <row r="514" spans="1:23">
      <c r="A514" s="416"/>
      <c r="B514" s="416"/>
      <c r="C514" s="314"/>
      <c r="D514" s="314"/>
      <c r="E514" s="417"/>
      <c r="F514" s="418"/>
      <c r="G514" s="314"/>
      <c r="H514" s="314"/>
      <c r="I514" s="419"/>
      <c r="J514" s="419"/>
      <c r="K514" s="314"/>
      <c r="L514" s="314"/>
      <c r="M514" s="314"/>
      <c r="N514" s="314"/>
      <c r="O514" s="314"/>
      <c r="P514" s="314"/>
      <c r="Q514" s="314"/>
      <c r="R514" s="314"/>
      <c r="S514" s="421"/>
      <c r="T514" s="314"/>
      <c r="U514" s="314"/>
      <c r="V514" s="314"/>
      <c r="W514" s="314"/>
    </row>
    <row r="515" spans="1:23">
      <c r="A515" s="416"/>
      <c r="B515" s="416"/>
      <c r="C515" s="314"/>
      <c r="D515" s="314"/>
      <c r="E515" s="417"/>
      <c r="F515" s="418"/>
      <c r="G515" s="314"/>
      <c r="H515" s="314"/>
      <c r="I515" s="419"/>
      <c r="J515" s="419"/>
      <c r="K515" s="314"/>
      <c r="L515" s="314"/>
      <c r="M515" s="314"/>
      <c r="N515" s="314"/>
      <c r="O515" s="314"/>
      <c r="P515" s="314"/>
      <c r="Q515" s="314"/>
      <c r="R515" s="314"/>
      <c r="S515" s="421"/>
      <c r="T515" s="314"/>
      <c r="U515" s="314"/>
      <c r="V515" s="314"/>
      <c r="W515" s="314"/>
    </row>
    <row r="516" spans="1:23">
      <c r="A516" s="416"/>
      <c r="B516" s="416"/>
      <c r="C516" s="314"/>
      <c r="D516" s="314"/>
      <c r="E516" s="417"/>
      <c r="F516" s="418"/>
      <c r="G516" s="314"/>
      <c r="H516" s="314"/>
      <c r="I516" s="419"/>
      <c r="J516" s="419"/>
      <c r="K516" s="314"/>
      <c r="L516" s="314"/>
      <c r="M516" s="314"/>
      <c r="N516" s="314"/>
      <c r="O516" s="314"/>
      <c r="P516" s="314"/>
      <c r="Q516" s="314"/>
      <c r="R516" s="314"/>
      <c r="S516" s="421"/>
      <c r="T516" s="314"/>
      <c r="U516" s="314"/>
      <c r="V516" s="314"/>
      <c r="W516" s="314"/>
    </row>
    <row r="517" spans="1:23">
      <c r="A517" s="416"/>
      <c r="B517" s="416"/>
      <c r="C517" s="314"/>
      <c r="D517" s="314"/>
      <c r="E517" s="417"/>
      <c r="F517" s="418"/>
      <c r="G517" s="314"/>
      <c r="H517" s="314"/>
      <c r="I517" s="419"/>
      <c r="J517" s="419"/>
      <c r="K517" s="314"/>
      <c r="L517" s="314"/>
      <c r="M517" s="314"/>
      <c r="N517" s="314"/>
      <c r="O517" s="314"/>
      <c r="P517" s="314"/>
      <c r="Q517" s="314"/>
      <c r="R517" s="314"/>
      <c r="S517" s="421"/>
      <c r="T517" s="314"/>
      <c r="U517" s="314"/>
      <c r="V517" s="314"/>
      <c r="W517" s="314"/>
    </row>
    <row r="518" spans="1:23">
      <c r="A518" s="416"/>
      <c r="B518" s="416"/>
      <c r="C518" s="314"/>
      <c r="D518" s="314"/>
      <c r="E518" s="417"/>
      <c r="F518" s="418"/>
      <c r="G518" s="314"/>
      <c r="H518" s="314"/>
      <c r="I518" s="419"/>
      <c r="J518" s="419"/>
      <c r="K518" s="314"/>
      <c r="L518" s="314"/>
      <c r="M518" s="314"/>
      <c r="N518" s="314"/>
      <c r="O518" s="314"/>
      <c r="P518" s="314"/>
      <c r="Q518" s="314"/>
      <c r="R518" s="314"/>
      <c r="S518" s="421"/>
      <c r="T518" s="314"/>
      <c r="U518" s="314"/>
      <c r="V518" s="314"/>
      <c r="W518" s="314"/>
    </row>
    <row r="519" spans="1:23">
      <c r="A519" s="416"/>
      <c r="B519" s="416"/>
      <c r="C519" s="314"/>
      <c r="D519" s="314"/>
      <c r="E519" s="417"/>
      <c r="F519" s="418"/>
      <c r="G519" s="314"/>
      <c r="H519" s="314"/>
      <c r="I519" s="419"/>
      <c r="J519" s="419"/>
      <c r="K519" s="314"/>
      <c r="L519" s="314"/>
      <c r="M519" s="314"/>
      <c r="N519" s="314"/>
      <c r="O519" s="314"/>
      <c r="P519" s="314"/>
      <c r="Q519" s="314"/>
      <c r="R519" s="314"/>
      <c r="S519" s="421"/>
      <c r="T519" s="314"/>
      <c r="U519" s="314"/>
      <c r="V519" s="314"/>
      <c r="W519" s="314"/>
    </row>
    <row r="520" spans="1:23">
      <c r="A520" s="416"/>
      <c r="B520" s="416"/>
      <c r="C520" s="314"/>
      <c r="D520" s="314"/>
      <c r="E520" s="417"/>
      <c r="F520" s="418"/>
      <c r="G520" s="314"/>
      <c r="H520" s="314"/>
      <c r="I520" s="419"/>
      <c r="J520" s="419"/>
      <c r="K520" s="314"/>
      <c r="L520" s="314"/>
      <c r="M520" s="314"/>
      <c r="N520" s="314"/>
      <c r="O520" s="314"/>
      <c r="P520" s="314"/>
      <c r="Q520" s="314"/>
      <c r="R520" s="314"/>
      <c r="S520" s="421"/>
      <c r="T520" s="314"/>
      <c r="U520" s="314"/>
      <c r="V520" s="314"/>
      <c r="W520" s="314"/>
    </row>
    <row r="521" spans="1:23">
      <c r="A521" s="416"/>
      <c r="B521" s="416"/>
      <c r="C521" s="314"/>
      <c r="D521" s="314"/>
      <c r="E521" s="417"/>
      <c r="F521" s="418"/>
      <c r="G521" s="314"/>
      <c r="H521" s="314"/>
      <c r="I521" s="419"/>
      <c r="J521" s="419"/>
      <c r="K521" s="314"/>
      <c r="L521" s="314"/>
      <c r="M521" s="314"/>
      <c r="N521" s="314"/>
      <c r="O521" s="314"/>
      <c r="P521" s="314"/>
      <c r="Q521" s="314"/>
      <c r="R521" s="314"/>
      <c r="S521" s="421"/>
      <c r="T521" s="314"/>
      <c r="U521" s="314"/>
      <c r="V521" s="314"/>
      <c r="W521" s="314"/>
    </row>
    <row r="522" spans="1:23">
      <c r="A522" s="416"/>
      <c r="B522" s="416"/>
      <c r="C522" s="314"/>
      <c r="D522" s="314"/>
      <c r="E522" s="417"/>
      <c r="F522" s="418"/>
      <c r="G522" s="314"/>
      <c r="H522" s="314"/>
      <c r="I522" s="419"/>
      <c r="J522" s="419"/>
      <c r="K522" s="314"/>
      <c r="L522" s="314"/>
      <c r="M522" s="314"/>
      <c r="N522" s="314"/>
      <c r="O522" s="314"/>
      <c r="P522" s="314"/>
      <c r="Q522" s="314"/>
      <c r="R522" s="314"/>
      <c r="S522" s="421"/>
      <c r="T522" s="314"/>
      <c r="U522" s="314"/>
      <c r="V522" s="314"/>
      <c r="W522" s="314"/>
    </row>
    <row r="523" spans="1:23">
      <c r="A523" s="416"/>
      <c r="B523" s="416"/>
      <c r="C523" s="314"/>
      <c r="D523" s="314"/>
      <c r="E523" s="417"/>
      <c r="F523" s="418"/>
      <c r="G523" s="314"/>
      <c r="H523" s="314"/>
      <c r="I523" s="419"/>
      <c r="J523" s="419"/>
      <c r="K523" s="314"/>
      <c r="L523" s="314"/>
      <c r="M523" s="314"/>
      <c r="N523" s="314"/>
      <c r="O523" s="314"/>
      <c r="P523" s="314"/>
      <c r="Q523" s="314"/>
      <c r="R523" s="314"/>
      <c r="S523" s="421"/>
      <c r="T523" s="314"/>
      <c r="U523" s="314"/>
      <c r="V523" s="314"/>
      <c r="W523" s="314"/>
    </row>
    <row r="524" spans="1:23">
      <c r="A524" s="416"/>
      <c r="B524" s="416"/>
      <c r="C524" s="314"/>
      <c r="D524" s="314"/>
      <c r="E524" s="417"/>
      <c r="F524" s="418"/>
      <c r="G524" s="314"/>
      <c r="H524" s="314"/>
      <c r="I524" s="419"/>
      <c r="J524" s="419"/>
      <c r="K524" s="314"/>
      <c r="L524" s="314"/>
      <c r="M524" s="314"/>
      <c r="N524" s="314"/>
      <c r="O524" s="314"/>
      <c r="P524" s="314"/>
      <c r="Q524" s="314"/>
      <c r="R524" s="314"/>
      <c r="S524" s="421"/>
      <c r="T524" s="314"/>
      <c r="U524" s="314"/>
      <c r="V524" s="314"/>
      <c r="W524" s="314"/>
    </row>
    <row r="525" spans="1:23">
      <c r="A525" s="416"/>
      <c r="B525" s="416"/>
      <c r="C525" s="314"/>
      <c r="D525" s="314"/>
      <c r="E525" s="417"/>
      <c r="F525" s="418"/>
      <c r="G525" s="314"/>
      <c r="H525" s="314"/>
      <c r="I525" s="419"/>
      <c r="J525" s="419"/>
      <c r="K525" s="314"/>
      <c r="L525" s="314"/>
      <c r="M525" s="314"/>
      <c r="N525" s="314"/>
      <c r="O525" s="314"/>
      <c r="P525" s="314"/>
      <c r="Q525" s="314"/>
      <c r="R525" s="314"/>
      <c r="S525" s="421"/>
      <c r="T525" s="314"/>
      <c r="U525" s="314"/>
      <c r="V525" s="314"/>
      <c r="W525" s="314"/>
    </row>
    <row r="526" spans="1:23">
      <c r="A526" s="416"/>
      <c r="B526" s="416"/>
      <c r="C526" s="314"/>
      <c r="D526" s="314"/>
      <c r="E526" s="417"/>
      <c r="F526" s="418"/>
      <c r="G526" s="314"/>
      <c r="H526" s="314"/>
      <c r="I526" s="419"/>
      <c r="J526" s="419"/>
      <c r="K526" s="314"/>
      <c r="L526" s="314"/>
      <c r="M526" s="314"/>
      <c r="N526" s="314"/>
      <c r="O526" s="314"/>
      <c r="P526" s="314"/>
      <c r="Q526" s="314"/>
      <c r="R526" s="314"/>
      <c r="S526" s="421"/>
      <c r="T526" s="314"/>
      <c r="U526" s="314"/>
      <c r="V526" s="314"/>
      <c r="W526" s="314"/>
    </row>
    <row r="527" spans="1:23">
      <c r="A527" s="416"/>
      <c r="B527" s="416"/>
      <c r="C527" s="314"/>
      <c r="D527" s="314"/>
      <c r="E527" s="417"/>
      <c r="F527" s="418"/>
      <c r="G527" s="314"/>
      <c r="H527" s="314"/>
      <c r="I527" s="419"/>
      <c r="J527" s="419"/>
      <c r="K527" s="314"/>
      <c r="L527" s="314"/>
      <c r="M527" s="314"/>
      <c r="N527" s="314"/>
      <c r="O527" s="314"/>
      <c r="P527" s="314"/>
      <c r="Q527" s="314"/>
      <c r="R527" s="314"/>
      <c r="S527" s="421"/>
      <c r="T527" s="314"/>
      <c r="U527" s="314"/>
      <c r="V527" s="314"/>
      <c r="W527" s="314"/>
    </row>
    <row r="528" spans="1:23">
      <c r="A528" s="416"/>
      <c r="B528" s="416"/>
      <c r="C528" s="314"/>
      <c r="D528" s="314"/>
      <c r="E528" s="417"/>
      <c r="F528" s="418"/>
      <c r="G528" s="314"/>
      <c r="H528" s="314"/>
      <c r="I528" s="419"/>
      <c r="J528" s="419"/>
      <c r="K528" s="314"/>
      <c r="L528" s="314"/>
      <c r="M528" s="314"/>
      <c r="N528" s="314"/>
      <c r="O528" s="314"/>
      <c r="P528" s="314"/>
      <c r="Q528" s="314"/>
      <c r="R528" s="314"/>
      <c r="S528" s="421"/>
      <c r="T528" s="314"/>
      <c r="U528" s="314"/>
      <c r="V528" s="314"/>
      <c r="W528" s="314"/>
    </row>
    <row r="529" spans="1:23">
      <c r="A529" s="416"/>
      <c r="B529" s="416"/>
      <c r="C529" s="314"/>
      <c r="D529" s="314"/>
      <c r="E529" s="417"/>
      <c r="F529" s="418"/>
      <c r="G529" s="314"/>
      <c r="H529" s="314"/>
      <c r="I529" s="419"/>
      <c r="J529" s="419"/>
      <c r="K529" s="314"/>
      <c r="L529" s="314"/>
      <c r="M529" s="314"/>
      <c r="N529" s="314"/>
      <c r="O529" s="314"/>
      <c r="P529" s="314"/>
      <c r="Q529" s="314"/>
      <c r="R529" s="314"/>
      <c r="S529" s="421"/>
      <c r="T529" s="314"/>
      <c r="U529" s="314"/>
      <c r="V529" s="314"/>
      <c r="W529" s="314"/>
    </row>
    <row r="530" spans="1:23">
      <c r="A530" s="416"/>
      <c r="B530" s="416"/>
      <c r="C530" s="314"/>
      <c r="D530" s="314"/>
      <c r="E530" s="417"/>
      <c r="F530" s="418"/>
      <c r="G530" s="314"/>
      <c r="H530" s="314"/>
      <c r="I530" s="419"/>
      <c r="J530" s="419"/>
      <c r="K530" s="314"/>
      <c r="L530" s="314"/>
      <c r="M530" s="314"/>
      <c r="N530" s="314"/>
      <c r="O530" s="314"/>
      <c r="P530" s="314"/>
      <c r="Q530" s="314"/>
      <c r="R530" s="314"/>
      <c r="S530" s="421"/>
      <c r="T530" s="314"/>
      <c r="U530" s="314"/>
      <c r="V530" s="314"/>
      <c r="W530" s="314"/>
    </row>
    <row r="531" spans="1:23">
      <c r="A531" s="416"/>
      <c r="B531" s="416"/>
      <c r="C531" s="314"/>
      <c r="D531" s="314"/>
      <c r="E531" s="417"/>
      <c r="F531" s="418"/>
      <c r="G531" s="314"/>
      <c r="H531" s="314"/>
      <c r="I531" s="419"/>
      <c r="J531" s="419"/>
      <c r="K531" s="314"/>
      <c r="L531" s="314"/>
      <c r="M531" s="314"/>
      <c r="N531" s="314"/>
      <c r="O531" s="314"/>
      <c r="P531" s="314"/>
      <c r="Q531" s="314"/>
      <c r="R531" s="314"/>
      <c r="S531" s="421"/>
      <c r="T531" s="314"/>
      <c r="U531" s="314"/>
      <c r="V531" s="314"/>
      <c r="W531" s="314"/>
    </row>
    <row r="532" spans="1:23">
      <c r="A532" s="416"/>
      <c r="B532" s="416"/>
      <c r="C532" s="314"/>
      <c r="D532" s="314"/>
      <c r="E532" s="417"/>
      <c r="F532" s="418"/>
      <c r="G532" s="314"/>
      <c r="H532" s="314"/>
      <c r="I532" s="419"/>
      <c r="J532" s="419"/>
      <c r="K532" s="314"/>
      <c r="L532" s="314"/>
      <c r="M532" s="314"/>
      <c r="N532" s="314"/>
      <c r="O532" s="314"/>
      <c r="P532" s="314"/>
      <c r="Q532" s="314"/>
      <c r="R532" s="314"/>
      <c r="S532" s="421"/>
      <c r="T532" s="314"/>
      <c r="U532" s="314"/>
      <c r="V532" s="314"/>
      <c r="W532" s="314"/>
    </row>
    <row r="533" spans="1:23">
      <c r="A533" s="416"/>
      <c r="B533" s="416"/>
      <c r="C533" s="314"/>
      <c r="D533" s="314"/>
      <c r="E533" s="417"/>
      <c r="F533" s="418"/>
      <c r="G533" s="314"/>
      <c r="H533" s="314"/>
      <c r="I533" s="419"/>
      <c r="J533" s="419"/>
      <c r="K533" s="314"/>
      <c r="L533" s="314"/>
      <c r="M533" s="314"/>
      <c r="N533" s="314"/>
      <c r="O533" s="314"/>
      <c r="P533" s="314"/>
      <c r="Q533" s="314"/>
      <c r="R533" s="314"/>
      <c r="S533" s="421"/>
      <c r="T533" s="314"/>
      <c r="U533" s="314"/>
      <c r="V533" s="314"/>
      <c r="W533" s="314"/>
    </row>
    <row r="534" spans="1:23">
      <c r="A534" s="416"/>
      <c r="B534" s="416"/>
      <c r="C534" s="314"/>
      <c r="D534" s="314"/>
      <c r="E534" s="417"/>
      <c r="F534" s="418"/>
      <c r="G534" s="314"/>
      <c r="H534" s="314"/>
      <c r="I534" s="419"/>
      <c r="J534" s="419"/>
      <c r="K534" s="314"/>
      <c r="L534" s="314"/>
      <c r="M534" s="314"/>
      <c r="N534" s="314"/>
      <c r="O534" s="314"/>
      <c r="P534" s="314"/>
      <c r="Q534" s="314"/>
      <c r="R534" s="314"/>
      <c r="S534" s="421"/>
      <c r="T534" s="314"/>
      <c r="U534" s="314"/>
      <c r="V534" s="314"/>
      <c r="W534" s="314"/>
    </row>
    <row r="535" spans="1:23">
      <c r="A535" s="416"/>
      <c r="B535" s="416"/>
      <c r="C535" s="314"/>
      <c r="D535" s="314"/>
      <c r="E535" s="417"/>
      <c r="F535" s="418"/>
      <c r="G535" s="314"/>
      <c r="H535" s="314"/>
      <c r="I535" s="419"/>
      <c r="J535" s="419"/>
      <c r="K535" s="314"/>
      <c r="L535" s="314"/>
      <c r="M535" s="314"/>
      <c r="N535" s="314"/>
      <c r="O535" s="314"/>
      <c r="P535" s="314"/>
      <c r="Q535" s="314"/>
      <c r="R535" s="314"/>
      <c r="S535" s="421"/>
      <c r="T535" s="314"/>
      <c r="U535" s="314"/>
      <c r="V535" s="314"/>
      <c r="W535" s="314"/>
    </row>
    <row r="536" spans="1:23">
      <c r="A536" s="416"/>
      <c r="B536" s="416"/>
      <c r="C536" s="314"/>
      <c r="D536" s="314"/>
      <c r="E536" s="417"/>
      <c r="F536" s="418"/>
      <c r="G536" s="314"/>
      <c r="H536" s="314"/>
      <c r="I536" s="419"/>
      <c r="J536" s="419"/>
      <c r="K536" s="314"/>
      <c r="L536" s="314"/>
      <c r="M536" s="314"/>
      <c r="N536" s="314"/>
      <c r="O536" s="314"/>
      <c r="P536" s="314"/>
      <c r="Q536" s="314"/>
      <c r="R536" s="314"/>
      <c r="S536" s="421"/>
      <c r="T536" s="314"/>
      <c r="U536" s="314"/>
      <c r="V536" s="314"/>
      <c r="W536" s="314"/>
    </row>
    <row r="537" spans="1:23">
      <c r="A537" s="416"/>
      <c r="B537" s="416"/>
      <c r="C537" s="314"/>
      <c r="D537" s="314"/>
      <c r="E537" s="417"/>
      <c r="F537" s="418"/>
      <c r="G537" s="314"/>
      <c r="H537" s="314"/>
      <c r="I537" s="419"/>
      <c r="J537" s="419"/>
      <c r="K537" s="314"/>
      <c r="L537" s="314"/>
      <c r="M537" s="314"/>
      <c r="N537" s="314"/>
      <c r="O537" s="314"/>
      <c r="P537" s="314"/>
      <c r="Q537" s="314"/>
      <c r="R537" s="314"/>
      <c r="S537" s="421"/>
      <c r="T537" s="314"/>
      <c r="U537" s="314"/>
      <c r="V537" s="314"/>
      <c r="W537" s="314"/>
    </row>
    <row r="538" spans="1:23">
      <c r="A538" s="416"/>
      <c r="B538" s="416"/>
      <c r="C538" s="314"/>
      <c r="D538" s="314"/>
      <c r="E538" s="417"/>
      <c r="F538" s="418"/>
      <c r="G538" s="314"/>
      <c r="H538" s="314"/>
      <c r="I538" s="419"/>
      <c r="J538" s="419"/>
      <c r="K538" s="314"/>
      <c r="L538" s="314"/>
      <c r="M538" s="314"/>
      <c r="N538" s="314"/>
      <c r="O538" s="314"/>
      <c r="P538" s="314"/>
      <c r="Q538" s="314"/>
      <c r="R538" s="314"/>
      <c r="S538" s="421"/>
      <c r="T538" s="314"/>
      <c r="U538" s="314"/>
      <c r="V538" s="314"/>
      <c r="W538" s="314"/>
    </row>
    <row r="539" spans="1:23">
      <c r="A539" s="416"/>
      <c r="B539" s="416"/>
      <c r="C539" s="314"/>
      <c r="D539" s="314"/>
      <c r="E539" s="417"/>
      <c r="F539" s="418"/>
      <c r="G539" s="314"/>
      <c r="H539" s="314"/>
      <c r="I539" s="419"/>
      <c r="J539" s="419"/>
      <c r="K539" s="314"/>
      <c r="L539" s="314"/>
      <c r="M539" s="314"/>
      <c r="N539" s="314"/>
      <c r="O539" s="314"/>
      <c r="P539" s="314"/>
      <c r="Q539" s="314"/>
      <c r="R539" s="314"/>
      <c r="S539" s="421"/>
      <c r="T539" s="314"/>
      <c r="U539" s="314"/>
      <c r="V539" s="314"/>
      <c r="W539" s="314"/>
    </row>
    <row r="540" spans="1:23">
      <c r="A540" s="416"/>
      <c r="B540" s="416"/>
      <c r="C540" s="314"/>
      <c r="D540" s="314"/>
      <c r="E540" s="417"/>
      <c r="F540" s="418"/>
      <c r="G540" s="314"/>
      <c r="H540" s="314"/>
      <c r="I540" s="419"/>
      <c r="J540" s="419"/>
      <c r="K540" s="314"/>
      <c r="L540" s="314"/>
      <c r="M540" s="314"/>
      <c r="N540" s="314"/>
      <c r="O540" s="314"/>
      <c r="P540" s="314"/>
      <c r="Q540" s="314"/>
      <c r="R540" s="314"/>
      <c r="S540" s="421"/>
      <c r="T540" s="314"/>
      <c r="U540" s="314"/>
      <c r="V540" s="314"/>
      <c r="W540" s="314"/>
    </row>
    <row r="541" spans="1:23">
      <c r="A541" s="416"/>
      <c r="B541" s="416"/>
      <c r="C541" s="314"/>
      <c r="D541" s="314"/>
      <c r="E541" s="417"/>
      <c r="F541" s="418"/>
      <c r="G541" s="314"/>
      <c r="H541" s="314"/>
      <c r="I541" s="419"/>
      <c r="J541" s="419"/>
      <c r="K541" s="314"/>
      <c r="L541" s="314"/>
      <c r="M541" s="314"/>
      <c r="N541" s="314"/>
      <c r="O541" s="314"/>
      <c r="P541" s="314"/>
      <c r="Q541" s="314"/>
      <c r="R541" s="314"/>
      <c r="S541" s="421"/>
      <c r="T541" s="314"/>
      <c r="U541" s="314"/>
      <c r="V541" s="314"/>
      <c r="W541" s="314"/>
    </row>
    <row r="542" spans="1:23">
      <c r="A542" s="416"/>
      <c r="B542" s="416"/>
      <c r="C542" s="314"/>
      <c r="D542" s="314"/>
      <c r="E542" s="417"/>
      <c r="F542" s="418"/>
      <c r="G542" s="314"/>
      <c r="H542" s="314"/>
      <c r="I542" s="419"/>
      <c r="J542" s="419"/>
      <c r="K542" s="314"/>
      <c r="L542" s="314"/>
      <c r="M542" s="314"/>
      <c r="N542" s="314"/>
      <c r="O542" s="314"/>
      <c r="P542" s="314"/>
      <c r="Q542" s="314"/>
      <c r="R542" s="314"/>
      <c r="S542" s="421"/>
      <c r="T542" s="314"/>
      <c r="U542" s="314"/>
      <c r="V542" s="314"/>
      <c r="W542" s="314"/>
    </row>
    <row r="543" spans="1:23">
      <c r="A543" s="416"/>
      <c r="B543" s="416"/>
      <c r="C543" s="314"/>
      <c r="D543" s="314"/>
      <c r="E543" s="417"/>
      <c r="F543" s="418"/>
      <c r="G543" s="314"/>
      <c r="H543" s="314"/>
      <c r="I543" s="419"/>
      <c r="J543" s="419"/>
      <c r="K543" s="314"/>
      <c r="L543" s="314"/>
      <c r="M543" s="314"/>
      <c r="N543" s="314"/>
      <c r="O543" s="314"/>
      <c r="P543" s="314"/>
      <c r="Q543" s="314"/>
      <c r="R543" s="314"/>
      <c r="S543" s="421"/>
      <c r="T543" s="314"/>
      <c r="U543" s="314"/>
      <c r="V543" s="314"/>
      <c r="W543" s="314"/>
    </row>
    <row r="544" spans="1:23">
      <c r="A544" s="416"/>
      <c r="B544" s="416"/>
      <c r="C544" s="314"/>
      <c r="D544" s="314"/>
      <c r="E544" s="417"/>
      <c r="F544" s="418"/>
      <c r="G544" s="314"/>
      <c r="H544" s="314"/>
      <c r="I544" s="419"/>
      <c r="J544" s="419"/>
      <c r="K544" s="314"/>
      <c r="L544" s="314"/>
      <c r="M544" s="314"/>
      <c r="N544" s="314"/>
      <c r="O544" s="314"/>
      <c r="P544" s="314"/>
      <c r="Q544" s="314"/>
      <c r="R544" s="314"/>
      <c r="S544" s="421"/>
      <c r="T544" s="314"/>
      <c r="U544" s="314"/>
      <c r="V544" s="314"/>
      <c r="W544" s="314"/>
    </row>
    <row r="545" spans="1:23">
      <c r="A545" s="416"/>
      <c r="B545" s="416"/>
      <c r="C545" s="314"/>
      <c r="D545" s="314"/>
      <c r="E545" s="417"/>
      <c r="F545" s="418"/>
      <c r="G545" s="314"/>
      <c r="H545" s="314"/>
      <c r="I545" s="419"/>
      <c r="J545" s="419"/>
      <c r="K545" s="314"/>
      <c r="L545" s="314"/>
      <c r="M545" s="314"/>
      <c r="N545" s="314"/>
      <c r="O545" s="314"/>
      <c r="P545" s="314"/>
      <c r="Q545" s="314"/>
      <c r="R545" s="314"/>
      <c r="S545" s="421"/>
      <c r="T545" s="314"/>
      <c r="U545" s="314"/>
      <c r="V545" s="314"/>
      <c r="W545" s="314"/>
    </row>
    <row r="546" spans="1:23">
      <c r="A546" s="416"/>
      <c r="B546" s="416"/>
      <c r="C546" s="314"/>
      <c r="D546" s="314"/>
      <c r="E546" s="417"/>
      <c r="F546" s="418"/>
      <c r="G546" s="314"/>
      <c r="H546" s="314"/>
      <c r="I546" s="419"/>
      <c r="J546" s="419"/>
      <c r="K546" s="314"/>
      <c r="L546" s="314"/>
      <c r="M546" s="314"/>
      <c r="N546" s="314"/>
      <c r="O546" s="314"/>
      <c r="P546" s="314"/>
      <c r="Q546" s="314"/>
      <c r="R546" s="314"/>
      <c r="S546" s="421"/>
      <c r="T546" s="314"/>
      <c r="U546" s="314"/>
      <c r="V546" s="314"/>
      <c r="W546" s="314"/>
    </row>
    <row r="547" spans="1:23">
      <c r="A547" s="416"/>
      <c r="B547" s="416"/>
      <c r="C547" s="314"/>
      <c r="D547" s="314"/>
      <c r="E547" s="417"/>
      <c r="F547" s="418"/>
      <c r="G547" s="314"/>
      <c r="H547" s="314"/>
      <c r="I547" s="419"/>
      <c r="J547" s="419"/>
      <c r="K547" s="314"/>
      <c r="L547" s="314"/>
      <c r="M547" s="314"/>
      <c r="N547" s="314"/>
      <c r="O547" s="314"/>
      <c r="P547" s="314"/>
      <c r="Q547" s="314"/>
      <c r="R547" s="314"/>
      <c r="S547" s="421"/>
      <c r="T547" s="314"/>
      <c r="U547" s="314"/>
      <c r="V547" s="314"/>
      <c r="W547" s="314"/>
    </row>
    <row r="548" spans="1:23">
      <c r="A548" s="416"/>
      <c r="B548" s="416"/>
      <c r="C548" s="314"/>
      <c r="D548" s="314"/>
      <c r="E548" s="417"/>
      <c r="F548" s="418"/>
      <c r="G548" s="314"/>
      <c r="H548" s="314"/>
      <c r="I548" s="419"/>
      <c r="J548" s="419"/>
      <c r="K548" s="314"/>
      <c r="L548" s="314"/>
      <c r="M548" s="314"/>
      <c r="N548" s="314"/>
      <c r="O548" s="314"/>
      <c r="P548" s="314"/>
      <c r="Q548" s="314"/>
      <c r="R548" s="314"/>
      <c r="S548" s="421"/>
      <c r="T548" s="314"/>
      <c r="U548" s="314"/>
      <c r="V548" s="314"/>
      <c r="W548" s="314"/>
    </row>
    <row r="549" spans="1:23">
      <c r="A549" s="416"/>
      <c r="B549" s="416"/>
      <c r="C549" s="314"/>
      <c r="D549" s="314"/>
      <c r="E549" s="417"/>
      <c r="F549" s="418"/>
      <c r="G549" s="314"/>
      <c r="H549" s="314"/>
      <c r="I549" s="419"/>
      <c r="J549" s="419"/>
      <c r="K549" s="314"/>
      <c r="L549" s="314"/>
      <c r="M549" s="314"/>
      <c r="N549" s="314"/>
      <c r="O549" s="314"/>
      <c r="P549" s="314"/>
      <c r="Q549" s="314"/>
      <c r="R549" s="314"/>
      <c r="S549" s="421"/>
      <c r="T549" s="314"/>
      <c r="U549" s="314"/>
      <c r="V549" s="314"/>
      <c r="W549" s="314"/>
    </row>
    <row r="550" spans="1:23">
      <c r="A550" s="416"/>
      <c r="B550" s="416"/>
      <c r="C550" s="314"/>
      <c r="D550" s="314"/>
      <c r="E550" s="417"/>
      <c r="F550" s="418"/>
      <c r="G550" s="314"/>
      <c r="H550" s="314"/>
      <c r="I550" s="419"/>
      <c r="J550" s="419"/>
      <c r="K550" s="314"/>
      <c r="L550" s="314"/>
      <c r="M550" s="314"/>
      <c r="N550" s="314"/>
      <c r="O550" s="314"/>
      <c r="P550" s="314"/>
      <c r="Q550" s="314"/>
      <c r="R550" s="314"/>
      <c r="S550" s="421"/>
      <c r="T550" s="314"/>
      <c r="U550" s="314"/>
      <c r="V550" s="314"/>
      <c r="W550" s="314"/>
    </row>
    <row r="551" spans="1:23">
      <c r="A551" s="416"/>
      <c r="B551" s="416"/>
      <c r="C551" s="314"/>
      <c r="D551" s="314"/>
      <c r="E551" s="417"/>
      <c r="F551" s="418"/>
      <c r="G551" s="314"/>
      <c r="H551" s="314"/>
      <c r="I551" s="419"/>
      <c r="J551" s="419"/>
      <c r="K551" s="314"/>
      <c r="L551" s="314"/>
      <c r="M551" s="314"/>
      <c r="N551" s="314"/>
      <c r="O551" s="314"/>
      <c r="P551" s="314"/>
      <c r="Q551" s="314"/>
      <c r="R551" s="314"/>
      <c r="S551" s="421"/>
      <c r="T551" s="314"/>
      <c r="U551" s="314"/>
      <c r="V551" s="314"/>
      <c r="W551" s="314"/>
    </row>
    <row r="552" spans="1:23">
      <c r="A552" s="416"/>
      <c r="B552" s="416"/>
      <c r="C552" s="314"/>
      <c r="D552" s="314"/>
      <c r="E552" s="417"/>
      <c r="F552" s="418"/>
      <c r="G552" s="314"/>
      <c r="H552" s="314"/>
      <c r="I552" s="419"/>
      <c r="J552" s="419"/>
      <c r="K552" s="314"/>
      <c r="L552" s="314"/>
      <c r="M552" s="314"/>
      <c r="N552" s="314"/>
      <c r="O552" s="314"/>
      <c r="P552" s="314"/>
      <c r="Q552" s="314"/>
      <c r="R552" s="314"/>
      <c r="S552" s="421"/>
      <c r="T552" s="314"/>
      <c r="U552" s="314"/>
      <c r="V552" s="314"/>
      <c r="W552" s="314"/>
    </row>
    <row r="553" spans="1:23">
      <c r="A553" s="416"/>
      <c r="B553" s="416"/>
      <c r="C553" s="314"/>
      <c r="D553" s="314"/>
      <c r="E553" s="417"/>
      <c r="F553" s="418"/>
      <c r="G553" s="314"/>
      <c r="H553" s="314"/>
      <c r="I553" s="419"/>
      <c r="J553" s="419"/>
      <c r="K553" s="314"/>
      <c r="L553" s="314"/>
      <c r="M553" s="314"/>
      <c r="N553" s="314"/>
      <c r="O553" s="314"/>
      <c r="P553" s="314"/>
      <c r="Q553" s="314"/>
      <c r="R553" s="314"/>
      <c r="S553" s="421"/>
      <c r="T553" s="314"/>
      <c r="U553" s="314"/>
      <c r="V553" s="314"/>
      <c r="W553" s="314"/>
    </row>
    <row r="554" spans="1:23">
      <c r="A554" s="416"/>
      <c r="B554" s="416"/>
      <c r="C554" s="314"/>
      <c r="D554" s="314"/>
      <c r="E554" s="417"/>
      <c r="F554" s="418"/>
      <c r="G554" s="314"/>
      <c r="H554" s="314"/>
      <c r="I554" s="419"/>
      <c r="J554" s="419"/>
      <c r="K554" s="314"/>
      <c r="L554" s="314"/>
      <c r="M554" s="314"/>
      <c r="N554" s="314"/>
      <c r="O554" s="314"/>
      <c r="P554" s="314"/>
      <c r="Q554" s="314"/>
      <c r="R554" s="314"/>
      <c r="S554" s="421"/>
      <c r="T554" s="314"/>
      <c r="U554" s="314"/>
      <c r="V554" s="314"/>
      <c r="W554" s="314"/>
    </row>
    <row r="555" spans="1:23">
      <c r="A555" s="416"/>
      <c r="B555" s="416"/>
      <c r="C555" s="314"/>
      <c r="D555" s="314"/>
      <c r="E555" s="417"/>
      <c r="F555" s="418"/>
      <c r="G555" s="314"/>
      <c r="H555" s="314"/>
      <c r="I555" s="419"/>
      <c r="J555" s="419"/>
      <c r="K555" s="314"/>
      <c r="L555" s="314"/>
      <c r="M555" s="314"/>
      <c r="N555" s="314"/>
      <c r="O555" s="314"/>
      <c r="P555" s="314"/>
      <c r="Q555" s="314"/>
      <c r="R555" s="314"/>
      <c r="S555" s="421"/>
      <c r="T555" s="314"/>
      <c r="U555" s="314"/>
      <c r="V555" s="314"/>
      <c r="W555" s="314"/>
    </row>
    <row r="556" spans="1:23">
      <c r="A556" s="416"/>
      <c r="B556" s="416"/>
      <c r="C556" s="314"/>
      <c r="D556" s="314"/>
      <c r="E556" s="417"/>
      <c r="F556" s="418"/>
      <c r="G556" s="314"/>
      <c r="H556" s="314"/>
      <c r="I556" s="419"/>
      <c r="J556" s="419"/>
      <c r="K556" s="314"/>
      <c r="L556" s="314"/>
      <c r="M556" s="314"/>
      <c r="N556" s="314"/>
      <c r="O556" s="314"/>
      <c r="P556" s="314"/>
      <c r="Q556" s="314"/>
      <c r="R556" s="314"/>
      <c r="S556" s="421"/>
      <c r="T556" s="314"/>
      <c r="U556" s="314"/>
      <c r="V556" s="314"/>
      <c r="W556" s="314"/>
    </row>
    <row r="557" spans="1:23">
      <c r="A557" s="416"/>
      <c r="B557" s="416"/>
      <c r="C557" s="314"/>
      <c r="D557" s="314"/>
      <c r="E557" s="417"/>
      <c r="F557" s="418"/>
      <c r="G557" s="314"/>
      <c r="H557" s="314"/>
      <c r="I557" s="419"/>
      <c r="J557" s="419"/>
      <c r="K557" s="314"/>
      <c r="L557" s="314"/>
      <c r="M557" s="314"/>
      <c r="N557" s="314"/>
      <c r="O557" s="314"/>
      <c r="P557" s="314"/>
      <c r="Q557" s="314"/>
      <c r="R557" s="314"/>
      <c r="S557" s="421"/>
      <c r="T557" s="314"/>
      <c r="U557" s="314"/>
      <c r="V557" s="314"/>
      <c r="W557" s="314"/>
    </row>
    <row r="558" spans="1:23">
      <c r="A558" s="416"/>
      <c r="B558" s="416"/>
      <c r="C558" s="314"/>
      <c r="D558" s="314"/>
      <c r="E558" s="417"/>
      <c r="F558" s="418"/>
      <c r="G558" s="314"/>
      <c r="H558" s="314"/>
      <c r="I558" s="419"/>
      <c r="J558" s="419"/>
      <c r="K558" s="314"/>
      <c r="L558" s="314"/>
      <c r="M558" s="314"/>
      <c r="N558" s="314"/>
      <c r="O558" s="314"/>
      <c r="P558" s="314"/>
      <c r="Q558" s="314"/>
      <c r="R558" s="314"/>
      <c r="S558" s="421"/>
      <c r="T558" s="314"/>
      <c r="U558" s="314"/>
      <c r="V558" s="314"/>
      <c r="W558" s="314"/>
    </row>
    <row r="559" spans="1:23">
      <c r="A559" s="416"/>
      <c r="B559" s="416"/>
      <c r="C559" s="314"/>
      <c r="D559" s="314"/>
      <c r="E559" s="417"/>
      <c r="F559" s="418"/>
      <c r="G559" s="314"/>
      <c r="H559" s="314"/>
      <c r="I559" s="419"/>
      <c r="J559" s="419"/>
      <c r="K559" s="314"/>
      <c r="L559" s="314"/>
      <c r="M559" s="314"/>
      <c r="N559" s="314"/>
      <c r="O559" s="314"/>
      <c r="P559" s="314"/>
      <c r="Q559" s="314"/>
      <c r="R559" s="314"/>
      <c r="S559" s="421"/>
      <c r="T559" s="314"/>
      <c r="U559" s="314"/>
      <c r="V559" s="314"/>
      <c r="W559" s="314"/>
    </row>
    <row r="560" spans="1:23">
      <c r="A560" s="416"/>
      <c r="B560" s="416"/>
      <c r="C560" s="314"/>
      <c r="D560" s="314"/>
      <c r="E560" s="417"/>
      <c r="F560" s="418"/>
      <c r="G560" s="314"/>
      <c r="H560" s="314"/>
      <c r="I560" s="419"/>
      <c r="J560" s="419"/>
      <c r="K560" s="314"/>
      <c r="L560" s="314"/>
      <c r="M560" s="314"/>
      <c r="N560" s="314"/>
      <c r="O560" s="314"/>
      <c r="P560" s="314"/>
      <c r="Q560" s="314"/>
      <c r="R560" s="314"/>
      <c r="S560" s="421"/>
      <c r="T560" s="314"/>
      <c r="U560" s="314"/>
      <c r="V560" s="314"/>
      <c r="W560" s="314"/>
    </row>
    <row r="561" spans="1:23">
      <c r="A561" s="416"/>
      <c r="B561" s="416"/>
      <c r="C561" s="314"/>
      <c r="D561" s="314"/>
      <c r="E561" s="417"/>
      <c r="F561" s="418"/>
      <c r="G561" s="314"/>
      <c r="H561" s="314"/>
      <c r="I561" s="419"/>
      <c r="J561" s="419"/>
      <c r="K561" s="314"/>
      <c r="L561" s="314"/>
      <c r="M561" s="314"/>
      <c r="N561" s="314"/>
      <c r="O561" s="314"/>
      <c r="P561" s="314"/>
      <c r="Q561" s="314"/>
      <c r="R561" s="314"/>
      <c r="S561" s="421"/>
      <c r="T561" s="314"/>
      <c r="U561" s="314"/>
      <c r="V561" s="314"/>
      <c r="W561" s="314"/>
    </row>
    <row r="562" spans="1:23">
      <c r="A562" s="416"/>
      <c r="B562" s="416"/>
      <c r="C562" s="314"/>
      <c r="D562" s="314"/>
      <c r="E562" s="417"/>
      <c r="F562" s="418"/>
      <c r="G562" s="314"/>
      <c r="H562" s="314"/>
      <c r="I562" s="419"/>
      <c r="J562" s="419"/>
      <c r="K562" s="314"/>
      <c r="L562" s="314"/>
      <c r="M562" s="314"/>
      <c r="N562" s="314"/>
      <c r="O562" s="314"/>
      <c r="P562" s="314"/>
      <c r="Q562" s="314"/>
      <c r="R562" s="314"/>
      <c r="S562" s="421"/>
      <c r="T562" s="314"/>
      <c r="U562" s="314"/>
      <c r="V562" s="314"/>
      <c r="W562" s="314"/>
    </row>
    <row r="563" spans="1:23">
      <c r="A563" s="416"/>
      <c r="B563" s="416"/>
      <c r="C563" s="314"/>
      <c r="D563" s="314"/>
      <c r="E563" s="417"/>
      <c r="F563" s="418"/>
      <c r="G563" s="314"/>
      <c r="H563" s="314"/>
      <c r="I563" s="419"/>
      <c r="J563" s="419"/>
      <c r="K563" s="314"/>
      <c r="L563" s="314"/>
      <c r="M563" s="314"/>
      <c r="N563" s="314"/>
      <c r="O563" s="314"/>
      <c r="P563" s="314"/>
      <c r="Q563" s="314"/>
      <c r="R563" s="314"/>
      <c r="S563" s="421"/>
      <c r="T563" s="314"/>
      <c r="U563" s="314"/>
      <c r="V563" s="314"/>
      <c r="W563" s="314"/>
    </row>
    <row r="564" spans="1:23">
      <c r="A564" s="416"/>
      <c r="B564" s="416"/>
      <c r="C564" s="314"/>
      <c r="D564" s="314"/>
      <c r="E564" s="417"/>
      <c r="F564" s="418"/>
      <c r="G564" s="314"/>
      <c r="H564" s="314"/>
      <c r="I564" s="419"/>
      <c r="J564" s="419"/>
      <c r="K564" s="314"/>
      <c r="L564" s="314"/>
      <c r="M564" s="314"/>
      <c r="N564" s="314"/>
      <c r="O564" s="314"/>
      <c r="P564" s="314"/>
      <c r="Q564" s="314"/>
      <c r="R564" s="314"/>
      <c r="S564" s="421"/>
      <c r="T564" s="314"/>
      <c r="U564" s="314"/>
      <c r="V564" s="314"/>
      <c r="W564" s="314"/>
    </row>
    <row r="565" spans="1:23">
      <c r="A565" s="416"/>
      <c r="B565" s="416"/>
      <c r="C565" s="314"/>
      <c r="D565" s="314"/>
      <c r="E565" s="417"/>
      <c r="F565" s="418"/>
      <c r="G565" s="314"/>
      <c r="H565" s="314"/>
      <c r="I565" s="419"/>
      <c r="J565" s="419"/>
      <c r="K565" s="314"/>
      <c r="L565" s="314"/>
      <c r="M565" s="314"/>
      <c r="N565" s="314"/>
      <c r="O565" s="314"/>
      <c r="P565" s="314"/>
      <c r="Q565" s="314"/>
      <c r="R565" s="314"/>
      <c r="S565" s="421"/>
      <c r="T565" s="314"/>
      <c r="U565" s="314"/>
      <c r="V565" s="314"/>
      <c r="W565" s="314"/>
    </row>
    <row r="566" spans="1:23">
      <c r="A566" s="416"/>
      <c r="B566" s="416"/>
      <c r="C566" s="314"/>
      <c r="D566" s="314"/>
      <c r="E566" s="417"/>
      <c r="F566" s="418"/>
      <c r="G566" s="314"/>
      <c r="H566" s="314"/>
      <c r="I566" s="419"/>
      <c r="J566" s="419"/>
      <c r="K566" s="314"/>
      <c r="L566" s="314"/>
      <c r="M566" s="314"/>
      <c r="N566" s="314"/>
      <c r="O566" s="314"/>
      <c r="P566" s="314"/>
      <c r="Q566" s="314"/>
      <c r="R566" s="314"/>
      <c r="S566" s="421"/>
      <c r="T566" s="314"/>
      <c r="U566" s="314"/>
      <c r="V566" s="314"/>
      <c r="W566" s="314"/>
    </row>
    <row r="567" spans="1:23">
      <c r="A567" s="416"/>
      <c r="B567" s="416"/>
      <c r="C567" s="314"/>
      <c r="D567" s="314"/>
      <c r="E567" s="417"/>
      <c r="F567" s="418"/>
      <c r="G567" s="314"/>
      <c r="H567" s="314"/>
      <c r="I567" s="419"/>
      <c r="J567" s="419"/>
      <c r="K567" s="314"/>
      <c r="L567" s="314"/>
      <c r="M567" s="314"/>
      <c r="N567" s="314"/>
      <c r="O567" s="314"/>
      <c r="P567" s="314"/>
      <c r="Q567" s="314"/>
      <c r="R567" s="314"/>
      <c r="S567" s="421"/>
      <c r="T567" s="314"/>
      <c r="U567" s="314"/>
      <c r="V567" s="314"/>
      <c r="W567" s="314"/>
    </row>
    <row r="568" spans="1:23">
      <c r="A568" s="416"/>
      <c r="B568" s="416"/>
      <c r="C568" s="314"/>
      <c r="D568" s="314"/>
      <c r="E568" s="417"/>
      <c r="F568" s="418"/>
      <c r="G568" s="314"/>
      <c r="H568" s="314"/>
      <c r="I568" s="419"/>
      <c r="J568" s="419"/>
      <c r="K568" s="314"/>
      <c r="L568" s="314"/>
      <c r="M568" s="314"/>
      <c r="N568" s="314"/>
      <c r="O568" s="314"/>
      <c r="P568" s="314"/>
      <c r="Q568" s="314"/>
      <c r="R568" s="314"/>
      <c r="S568" s="421"/>
      <c r="T568" s="314"/>
      <c r="U568" s="314"/>
      <c r="V568" s="314"/>
      <c r="W568" s="314"/>
    </row>
    <row r="569" spans="1:23">
      <c r="A569" s="416"/>
      <c r="B569" s="416"/>
      <c r="C569" s="314"/>
      <c r="D569" s="314"/>
      <c r="E569" s="417"/>
      <c r="F569" s="418"/>
      <c r="G569" s="314"/>
      <c r="H569" s="314"/>
      <c r="I569" s="419"/>
      <c r="J569" s="419"/>
      <c r="K569" s="314"/>
      <c r="L569" s="314"/>
      <c r="M569" s="314"/>
      <c r="N569" s="314"/>
      <c r="O569" s="314"/>
      <c r="P569" s="314"/>
      <c r="Q569" s="314"/>
      <c r="R569" s="314"/>
      <c r="S569" s="421"/>
      <c r="T569" s="314"/>
      <c r="U569" s="314"/>
      <c r="V569" s="314"/>
      <c r="W569" s="314"/>
    </row>
    <row r="570" spans="1:23">
      <c r="A570" s="416"/>
      <c r="B570" s="416"/>
      <c r="C570" s="314"/>
      <c r="D570" s="314"/>
      <c r="E570" s="417"/>
      <c r="F570" s="418"/>
      <c r="G570" s="314"/>
      <c r="H570" s="314"/>
      <c r="I570" s="419"/>
      <c r="J570" s="419"/>
      <c r="K570" s="314"/>
      <c r="L570" s="314"/>
      <c r="M570" s="314"/>
      <c r="N570" s="314"/>
      <c r="O570" s="314"/>
      <c r="P570" s="314"/>
      <c r="Q570" s="314"/>
      <c r="R570" s="314"/>
      <c r="S570" s="421"/>
      <c r="T570" s="314"/>
      <c r="U570" s="314"/>
      <c r="V570" s="314"/>
      <c r="W570" s="314"/>
    </row>
    <row r="571" spans="1:23">
      <c r="A571" s="416"/>
      <c r="B571" s="416"/>
      <c r="C571" s="314"/>
      <c r="D571" s="314"/>
      <c r="E571" s="417"/>
      <c r="F571" s="418"/>
      <c r="G571" s="314"/>
      <c r="H571" s="314"/>
      <c r="I571" s="419"/>
      <c r="J571" s="419"/>
      <c r="K571" s="314"/>
      <c r="L571" s="314"/>
      <c r="M571" s="314"/>
      <c r="N571" s="314"/>
      <c r="O571" s="314"/>
      <c r="P571" s="314"/>
      <c r="Q571" s="314"/>
      <c r="R571" s="314"/>
      <c r="S571" s="421"/>
      <c r="T571" s="314"/>
      <c r="U571" s="314"/>
      <c r="V571" s="314"/>
      <c r="W571" s="314"/>
    </row>
    <row r="572" spans="1:23">
      <c r="A572" s="416"/>
      <c r="B572" s="416"/>
      <c r="C572" s="314"/>
      <c r="D572" s="314"/>
      <c r="E572" s="417"/>
      <c r="F572" s="418"/>
      <c r="G572" s="314"/>
      <c r="H572" s="314"/>
      <c r="I572" s="419"/>
      <c r="J572" s="419"/>
      <c r="K572" s="314"/>
      <c r="L572" s="314"/>
      <c r="M572" s="314"/>
      <c r="N572" s="314"/>
      <c r="O572" s="314"/>
      <c r="P572" s="314"/>
      <c r="Q572" s="314"/>
      <c r="R572" s="314"/>
      <c r="S572" s="421"/>
      <c r="T572" s="314"/>
      <c r="U572" s="314"/>
      <c r="V572" s="314"/>
      <c r="W572" s="314"/>
    </row>
    <row r="573" spans="1:23">
      <c r="A573" s="416"/>
      <c r="B573" s="416"/>
      <c r="C573" s="314"/>
      <c r="D573" s="314"/>
      <c r="E573" s="417"/>
      <c r="F573" s="418"/>
      <c r="G573" s="314"/>
      <c r="H573" s="314"/>
      <c r="I573" s="419"/>
      <c r="J573" s="419"/>
      <c r="K573" s="314"/>
      <c r="L573" s="314"/>
      <c r="M573" s="314"/>
      <c r="N573" s="314"/>
      <c r="O573" s="314"/>
      <c r="P573" s="314"/>
      <c r="Q573" s="314"/>
      <c r="R573" s="314"/>
      <c r="S573" s="421"/>
      <c r="T573" s="314"/>
      <c r="U573" s="314"/>
      <c r="V573" s="314"/>
      <c r="W573" s="314"/>
    </row>
    <row r="574" spans="1:23">
      <c r="A574" s="416"/>
      <c r="B574" s="416"/>
      <c r="C574" s="314"/>
      <c r="D574" s="314"/>
      <c r="E574" s="417"/>
      <c r="F574" s="418"/>
      <c r="G574" s="314"/>
      <c r="H574" s="314"/>
      <c r="I574" s="419"/>
      <c r="J574" s="419"/>
      <c r="K574" s="314"/>
      <c r="L574" s="314"/>
      <c r="M574" s="314"/>
      <c r="N574" s="314"/>
      <c r="O574" s="314"/>
      <c r="P574" s="314"/>
      <c r="Q574" s="314"/>
      <c r="R574" s="314"/>
      <c r="S574" s="421"/>
      <c r="T574" s="314"/>
      <c r="U574" s="314"/>
      <c r="V574" s="314"/>
      <c r="W574" s="314"/>
    </row>
    <row r="575" spans="1:23">
      <c r="A575" s="416"/>
      <c r="B575" s="416"/>
      <c r="C575" s="314"/>
      <c r="D575" s="314"/>
      <c r="E575" s="417"/>
      <c r="F575" s="418"/>
      <c r="G575" s="314"/>
      <c r="H575" s="314"/>
      <c r="I575" s="419"/>
      <c r="J575" s="419"/>
      <c r="K575" s="314"/>
      <c r="L575" s="314"/>
      <c r="M575" s="314"/>
      <c r="N575" s="314"/>
      <c r="O575" s="314"/>
      <c r="P575" s="314"/>
      <c r="Q575" s="314"/>
      <c r="R575" s="314"/>
      <c r="S575" s="421"/>
      <c r="T575" s="314"/>
      <c r="U575" s="314"/>
      <c r="V575" s="314"/>
      <c r="W575" s="314"/>
    </row>
    <row r="576" spans="1:23">
      <c r="A576" s="416"/>
      <c r="B576" s="416"/>
      <c r="C576" s="314"/>
      <c r="D576" s="314"/>
      <c r="E576" s="417"/>
      <c r="F576" s="418"/>
      <c r="G576" s="314"/>
      <c r="H576" s="314"/>
      <c r="I576" s="419"/>
      <c r="J576" s="419"/>
      <c r="K576" s="314"/>
      <c r="L576" s="314"/>
      <c r="M576" s="314"/>
      <c r="N576" s="314"/>
      <c r="O576" s="314"/>
      <c r="P576" s="314"/>
      <c r="Q576" s="314"/>
      <c r="R576" s="314"/>
      <c r="S576" s="421"/>
      <c r="T576" s="314"/>
      <c r="U576" s="314"/>
      <c r="V576" s="314"/>
      <c r="W576" s="314"/>
    </row>
    <row r="577" spans="1:23">
      <c r="A577" s="416"/>
      <c r="B577" s="416"/>
      <c r="C577" s="314"/>
      <c r="D577" s="314"/>
      <c r="E577" s="417"/>
      <c r="F577" s="418"/>
      <c r="G577" s="314"/>
      <c r="H577" s="314"/>
      <c r="I577" s="419"/>
      <c r="J577" s="419"/>
      <c r="K577" s="314"/>
      <c r="L577" s="314"/>
      <c r="M577" s="314"/>
      <c r="N577" s="314"/>
      <c r="O577" s="314"/>
      <c r="P577" s="314"/>
      <c r="Q577" s="314"/>
      <c r="R577" s="314"/>
      <c r="S577" s="421"/>
      <c r="T577" s="314"/>
      <c r="U577" s="314"/>
      <c r="V577" s="314"/>
      <c r="W577" s="314"/>
    </row>
    <row r="578" spans="1:23">
      <c r="A578" s="416"/>
      <c r="B578" s="416"/>
      <c r="C578" s="314"/>
      <c r="D578" s="314"/>
      <c r="E578" s="417"/>
      <c r="F578" s="418"/>
      <c r="G578" s="314"/>
      <c r="H578" s="314"/>
      <c r="I578" s="419"/>
      <c r="J578" s="419"/>
      <c r="K578" s="314"/>
      <c r="L578" s="314"/>
      <c r="M578" s="314"/>
      <c r="N578" s="314"/>
      <c r="O578" s="314"/>
      <c r="P578" s="314"/>
      <c r="Q578" s="314"/>
      <c r="R578" s="314"/>
      <c r="S578" s="421"/>
      <c r="T578" s="314"/>
      <c r="U578" s="314"/>
      <c r="V578" s="314"/>
      <c r="W578" s="314"/>
    </row>
    <row r="579" spans="1:23">
      <c r="A579" s="416"/>
      <c r="B579" s="416"/>
      <c r="C579" s="314"/>
      <c r="D579" s="314"/>
      <c r="E579" s="417"/>
      <c r="F579" s="418"/>
      <c r="G579" s="314"/>
      <c r="H579" s="314"/>
      <c r="I579" s="419"/>
      <c r="J579" s="419"/>
      <c r="K579" s="314"/>
      <c r="L579" s="314"/>
      <c r="M579" s="314"/>
      <c r="N579" s="314"/>
      <c r="O579" s="314"/>
      <c r="P579" s="314"/>
      <c r="Q579" s="314"/>
      <c r="R579" s="314"/>
      <c r="S579" s="421"/>
      <c r="T579" s="314"/>
      <c r="U579" s="314"/>
      <c r="V579" s="314"/>
      <c r="W579" s="314"/>
    </row>
    <row r="580" spans="1:23">
      <c r="A580" s="416"/>
      <c r="B580" s="416"/>
      <c r="C580" s="314"/>
      <c r="D580" s="314"/>
      <c r="E580" s="417"/>
      <c r="F580" s="418"/>
      <c r="G580" s="314"/>
      <c r="H580" s="314"/>
      <c r="I580" s="419"/>
      <c r="J580" s="419"/>
      <c r="K580" s="314"/>
      <c r="L580" s="314"/>
      <c r="M580" s="314"/>
      <c r="N580" s="314"/>
      <c r="O580" s="314"/>
      <c r="P580" s="314"/>
      <c r="Q580" s="314"/>
      <c r="R580" s="314"/>
      <c r="S580" s="421"/>
      <c r="T580" s="314"/>
      <c r="U580" s="314"/>
      <c r="V580" s="314"/>
      <c r="W580" s="314"/>
    </row>
    <row r="581" spans="1:23">
      <c r="A581" s="416"/>
      <c r="B581" s="416"/>
      <c r="C581" s="314"/>
      <c r="D581" s="314"/>
      <c r="E581" s="417"/>
      <c r="F581" s="418"/>
      <c r="G581" s="314"/>
      <c r="H581" s="314"/>
      <c r="I581" s="419"/>
      <c r="J581" s="419"/>
      <c r="K581" s="314"/>
      <c r="L581" s="314"/>
      <c r="M581" s="314"/>
      <c r="N581" s="314"/>
      <c r="O581" s="314"/>
      <c r="P581" s="314"/>
      <c r="Q581" s="314"/>
      <c r="R581" s="314"/>
      <c r="S581" s="421"/>
      <c r="T581" s="314"/>
      <c r="U581" s="314"/>
      <c r="V581" s="314"/>
      <c r="W581" s="314"/>
    </row>
    <row r="582" spans="1:23">
      <c r="A582" s="416"/>
      <c r="B582" s="416"/>
      <c r="C582" s="314"/>
      <c r="D582" s="314"/>
      <c r="E582" s="417"/>
      <c r="F582" s="418"/>
      <c r="G582" s="314"/>
      <c r="H582" s="314"/>
      <c r="I582" s="419"/>
      <c r="J582" s="419"/>
      <c r="K582" s="314"/>
      <c r="L582" s="314"/>
      <c r="M582" s="314"/>
      <c r="N582" s="314"/>
      <c r="O582" s="314"/>
      <c r="P582" s="314"/>
      <c r="Q582" s="314"/>
      <c r="R582" s="314"/>
      <c r="S582" s="421"/>
      <c r="T582" s="314"/>
      <c r="U582" s="314"/>
      <c r="V582" s="314"/>
      <c r="W582" s="314"/>
    </row>
    <row r="583" spans="1:23">
      <c r="A583" s="416"/>
      <c r="B583" s="416"/>
      <c r="C583" s="314"/>
      <c r="D583" s="314"/>
      <c r="E583" s="417"/>
      <c r="F583" s="418"/>
      <c r="G583" s="314"/>
      <c r="H583" s="314"/>
      <c r="I583" s="419"/>
      <c r="J583" s="419"/>
      <c r="K583" s="314"/>
      <c r="L583" s="314"/>
      <c r="M583" s="314"/>
      <c r="N583" s="314"/>
      <c r="O583" s="314"/>
      <c r="P583" s="314"/>
      <c r="Q583" s="314"/>
      <c r="R583" s="314"/>
      <c r="S583" s="421"/>
      <c r="T583" s="314"/>
      <c r="U583" s="314"/>
      <c r="V583" s="314"/>
      <c r="W583" s="314"/>
    </row>
    <row r="584" spans="1:23">
      <c r="A584" s="416"/>
      <c r="B584" s="416"/>
      <c r="C584" s="314"/>
      <c r="D584" s="314"/>
      <c r="E584" s="417"/>
      <c r="F584" s="418"/>
      <c r="G584" s="314"/>
      <c r="H584" s="314"/>
      <c r="I584" s="419"/>
      <c r="J584" s="419"/>
      <c r="K584" s="314"/>
      <c r="L584" s="314"/>
      <c r="M584" s="314"/>
      <c r="N584" s="314"/>
      <c r="O584" s="314"/>
      <c r="P584" s="314"/>
      <c r="Q584" s="314"/>
      <c r="R584" s="314"/>
      <c r="S584" s="421"/>
      <c r="T584" s="314"/>
      <c r="U584" s="314"/>
      <c r="V584" s="314"/>
      <c r="W584" s="314"/>
    </row>
    <row r="585" spans="1:23">
      <c r="A585" s="416"/>
      <c r="B585" s="416"/>
      <c r="C585" s="314"/>
      <c r="D585" s="314"/>
      <c r="E585" s="417"/>
      <c r="F585" s="418"/>
      <c r="G585" s="314"/>
      <c r="H585" s="314"/>
      <c r="I585" s="419"/>
      <c r="J585" s="419"/>
      <c r="K585" s="314"/>
      <c r="L585" s="314"/>
      <c r="M585" s="314"/>
      <c r="N585" s="314"/>
      <c r="O585" s="314"/>
      <c r="P585" s="314"/>
      <c r="Q585" s="314"/>
      <c r="R585" s="314"/>
      <c r="S585" s="421"/>
      <c r="T585" s="314"/>
      <c r="U585" s="314"/>
      <c r="V585" s="314"/>
      <c r="W585" s="314"/>
    </row>
    <row r="586" spans="1:23">
      <c r="A586" s="416"/>
      <c r="B586" s="416"/>
      <c r="C586" s="314"/>
      <c r="D586" s="314"/>
      <c r="E586" s="417"/>
      <c r="F586" s="418"/>
      <c r="G586" s="314"/>
      <c r="H586" s="314"/>
      <c r="I586" s="419"/>
      <c r="J586" s="419"/>
      <c r="K586" s="314"/>
      <c r="L586" s="314"/>
      <c r="M586" s="314"/>
      <c r="N586" s="314"/>
      <c r="O586" s="314"/>
      <c r="P586" s="314"/>
      <c r="Q586" s="314"/>
      <c r="R586" s="314"/>
      <c r="S586" s="421"/>
      <c r="T586" s="314"/>
      <c r="U586" s="314"/>
      <c r="V586" s="314"/>
      <c r="W586" s="314"/>
    </row>
    <row r="587" spans="1:23">
      <c r="A587" s="416"/>
      <c r="B587" s="416"/>
      <c r="C587" s="314"/>
      <c r="D587" s="314"/>
      <c r="E587" s="417"/>
      <c r="F587" s="418"/>
      <c r="G587" s="314"/>
      <c r="H587" s="314"/>
      <c r="I587" s="419"/>
      <c r="J587" s="419"/>
      <c r="K587" s="314"/>
      <c r="L587" s="314"/>
      <c r="M587" s="314"/>
      <c r="N587" s="314"/>
      <c r="O587" s="314"/>
      <c r="P587" s="314"/>
      <c r="Q587" s="314"/>
      <c r="R587" s="314"/>
      <c r="S587" s="421"/>
      <c r="T587" s="314"/>
      <c r="U587" s="314"/>
      <c r="V587" s="314"/>
      <c r="W587" s="314"/>
    </row>
    <row r="588" spans="1:23">
      <c r="A588" s="416"/>
      <c r="B588" s="416"/>
      <c r="C588" s="314"/>
      <c r="D588" s="314"/>
      <c r="E588" s="417"/>
      <c r="F588" s="418"/>
      <c r="G588" s="314"/>
      <c r="H588" s="314"/>
      <c r="I588" s="419"/>
      <c r="J588" s="419"/>
      <c r="K588" s="314"/>
      <c r="L588" s="314"/>
      <c r="M588" s="314"/>
      <c r="N588" s="314"/>
      <c r="O588" s="314"/>
      <c r="P588" s="314"/>
      <c r="Q588" s="314"/>
      <c r="R588" s="314"/>
      <c r="S588" s="421"/>
      <c r="T588" s="314"/>
      <c r="U588" s="314"/>
      <c r="V588" s="314"/>
      <c r="W588" s="314"/>
    </row>
    <row r="589" spans="1:23">
      <c r="A589" s="416"/>
      <c r="B589" s="416"/>
      <c r="C589" s="314"/>
      <c r="D589" s="314"/>
      <c r="E589" s="417"/>
      <c r="F589" s="418"/>
      <c r="G589" s="314"/>
      <c r="H589" s="314"/>
      <c r="I589" s="419"/>
      <c r="J589" s="419"/>
      <c r="K589" s="314"/>
      <c r="L589" s="314"/>
      <c r="M589" s="314"/>
      <c r="N589" s="314"/>
      <c r="O589" s="314"/>
      <c r="P589" s="314"/>
      <c r="Q589" s="314"/>
      <c r="R589" s="314"/>
      <c r="S589" s="421"/>
      <c r="T589" s="314"/>
      <c r="U589" s="314"/>
      <c r="V589" s="314"/>
      <c r="W589" s="314"/>
    </row>
    <row r="590" spans="1:23">
      <c r="A590" s="416"/>
      <c r="B590" s="416"/>
      <c r="C590" s="314"/>
      <c r="D590" s="314"/>
      <c r="E590" s="417"/>
      <c r="F590" s="418"/>
      <c r="G590" s="314"/>
      <c r="H590" s="314"/>
      <c r="I590" s="419"/>
      <c r="J590" s="419"/>
      <c r="K590" s="314"/>
      <c r="L590" s="314"/>
      <c r="M590" s="314"/>
      <c r="N590" s="314"/>
      <c r="O590" s="314"/>
      <c r="P590" s="314"/>
      <c r="Q590" s="314"/>
      <c r="R590" s="314"/>
      <c r="S590" s="421"/>
      <c r="T590" s="314"/>
      <c r="U590" s="314"/>
      <c r="V590" s="314"/>
      <c r="W590" s="314"/>
    </row>
    <row r="591" spans="1:23">
      <c r="A591" s="416"/>
      <c r="B591" s="416"/>
      <c r="C591" s="314"/>
      <c r="D591" s="314"/>
      <c r="E591" s="417"/>
      <c r="F591" s="418"/>
      <c r="G591" s="314"/>
      <c r="H591" s="314"/>
      <c r="I591" s="419"/>
      <c r="J591" s="419"/>
      <c r="K591" s="314"/>
      <c r="L591" s="314"/>
      <c r="M591" s="314"/>
      <c r="N591" s="314"/>
      <c r="O591" s="314"/>
      <c r="P591" s="314"/>
      <c r="Q591" s="314"/>
      <c r="R591" s="314"/>
      <c r="S591" s="421"/>
      <c r="T591" s="314"/>
      <c r="U591" s="314"/>
      <c r="V591" s="314"/>
      <c r="W591" s="314"/>
    </row>
    <row r="592" spans="1:23">
      <c r="A592" s="416"/>
      <c r="B592" s="416"/>
      <c r="C592" s="314"/>
      <c r="D592" s="314"/>
      <c r="E592" s="417"/>
      <c r="F592" s="418"/>
      <c r="G592" s="314"/>
      <c r="H592" s="314"/>
      <c r="I592" s="419"/>
      <c r="J592" s="419"/>
      <c r="K592" s="314"/>
      <c r="L592" s="314"/>
      <c r="M592" s="314"/>
      <c r="N592" s="314"/>
      <c r="O592" s="314"/>
      <c r="P592" s="314"/>
      <c r="Q592" s="314"/>
      <c r="R592" s="314"/>
      <c r="S592" s="421"/>
      <c r="T592" s="314"/>
      <c r="U592" s="314"/>
      <c r="V592" s="314"/>
      <c r="W592" s="314"/>
    </row>
    <row r="593" spans="1:23">
      <c r="A593" s="416"/>
      <c r="B593" s="416"/>
      <c r="C593" s="314"/>
      <c r="D593" s="314"/>
      <c r="E593" s="417"/>
      <c r="F593" s="418"/>
      <c r="G593" s="314"/>
      <c r="H593" s="314"/>
      <c r="I593" s="419"/>
      <c r="J593" s="419"/>
      <c r="K593" s="314"/>
      <c r="L593" s="314"/>
      <c r="M593" s="314"/>
      <c r="N593" s="314"/>
      <c r="O593" s="314"/>
      <c r="P593" s="314"/>
      <c r="Q593" s="314"/>
      <c r="R593" s="314"/>
      <c r="S593" s="421"/>
      <c r="T593" s="314"/>
      <c r="U593" s="314"/>
      <c r="V593" s="314"/>
      <c r="W593" s="314"/>
    </row>
    <row r="594" spans="1:23">
      <c r="A594" s="416"/>
      <c r="B594" s="416"/>
      <c r="C594" s="314"/>
      <c r="D594" s="314"/>
      <c r="E594" s="417"/>
      <c r="F594" s="418"/>
      <c r="G594" s="314"/>
      <c r="H594" s="314"/>
      <c r="I594" s="419"/>
      <c r="J594" s="419"/>
      <c r="K594" s="314"/>
      <c r="L594" s="314"/>
      <c r="M594" s="314"/>
      <c r="N594" s="314"/>
      <c r="O594" s="314"/>
      <c r="P594" s="314"/>
      <c r="Q594" s="314"/>
      <c r="R594" s="314"/>
      <c r="S594" s="421"/>
      <c r="T594" s="314"/>
      <c r="U594" s="314"/>
      <c r="V594" s="314"/>
      <c r="W594" s="314"/>
    </row>
    <row r="595" spans="1:23">
      <c r="A595" s="416"/>
      <c r="B595" s="416"/>
      <c r="C595" s="314"/>
      <c r="D595" s="314"/>
      <c r="E595" s="417"/>
      <c r="F595" s="418"/>
      <c r="G595" s="314"/>
      <c r="H595" s="314"/>
      <c r="I595" s="419"/>
      <c r="J595" s="419"/>
      <c r="K595" s="314"/>
      <c r="L595" s="314"/>
      <c r="M595" s="314"/>
      <c r="N595" s="314"/>
      <c r="O595" s="314"/>
      <c r="P595" s="314"/>
      <c r="Q595" s="314"/>
      <c r="R595" s="314"/>
      <c r="S595" s="421"/>
      <c r="T595" s="314"/>
      <c r="U595" s="314"/>
      <c r="V595" s="314"/>
      <c r="W595" s="314"/>
    </row>
    <row r="596" spans="1:23">
      <c r="A596" s="416"/>
      <c r="B596" s="416"/>
      <c r="C596" s="314"/>
      <c r="D596" s="314"/>
      <c r="E596" s="417"/>
      <c r="F596" s="418"/>
      <c r="G596" s="314"/>
      <c r="H596" s="314"/>
      <c r="I596" s="419"/>
      <c r="J596" s="419"/>
      <c r="K596" s="314"/>
      <c r="L596" s="314"/>
      <c r="M596" s="314"/>
      <c r="N596" s="314"/>
      <c r="O596" s="314"/>
      <c r="P596" s="314"/>
      <c r="Q596" s="314"/>
      <c r="R596" s="314"/>
      <c r="S596" s="421"/>
      <c r="T596" s="314"/>
      <c r="U596" s="314"/>
      <c r="V596" s="314"/>
      <c r="W596" s="314"/>
    </row>
    <row r="597" spans="1:23">
      <c r="A597" s="416"/>
      <c r="B597" s="416"/>
      <c r="C597" s="314"/>
      <c r="D597" s="314"/>
      <c r="E597" s="417"/>
      <c r="F597" s="418"/>
      <c r="G597" s="314"/>
      <c r="H597" s="314"/>
      <c r="I597" s="419"/>
      <c r="J597" s="419"/>
      <c r="K597" s="314"/>
      <c r="L597" s="314"/>
      <c r="M597" s="314"/>
      <c r="N597" s="314"/>
      <c r="O597" s="314"/>
      <c r="P597" s="314"/>
      <c r="Q597" s="314"/>
      <c r="R597" s="314"/>
      <c r="S597" s="421"/>
      <c r="T597" s="314"/>
      <c r="U597" s="314"/>
      <c r="V597" s="314"/>
      <c r="W597" s="314"/>
    </row>
    <row r="598" spans="1:23">
      <c r="A598" s="416"/>
      <c r="B598" s="416"/>
      <c r="C598" s="314"/>
      <c r="D598" s="314"/>
      <c r="E598" s="417"/>
      <c r="F598" s="418"/>
      <c r="G598" s="314"/>
      <c r="H598" s="314"/>
      <c r="I598" s="419"/>
      <c r="J598" s="419"/>
      <c r="K598" s="314"/>
      <c r="L598" s="314"/>
      <c r="M598" s="314"/>
      <c r="N598" s="314"/>
      <c r="O598" s="314"/>
      <c r="P598" s="314"/>
      <c r="Q598" s="314"/>
      <c r="R598" s="314"/>
      <c r="S598" s="421"/>
      <c r="T598" s="314"/>
      <c r="U598" s="314"/>
      <c r="V598" s="314"/>
      <c r="W598" s="314"/>
    </row>
    <row r="599" spans="1:23">
      <c r="A599" s="416"/>
      <c r="B599" s="416"/>
      <c r="C599" s="314"/>
      <c r="D599" s="314"/>
      <c r="E599" s="417"/>
      <c r="F599" s="418"/>
      <c r="G599" s="314"/>
      <c r="H599" s="314"/>
      <c r="I599" s="419"/>
      <c r="J599" s="419"/>
      <c r="K599" s="314"/>
      <c r="L599" s="314"/>
      <c r="M599" s="314"/>
      <c r="N599" s="314"/>
      <c r="O599" s="314"/>
      <c r="P599" s="314"/>
      <c r="Q599" s="314"/>
      <c r="R599" s="314"/>
      <c r="S599" s="421"/>
      <c r="T599" s="314"/>
      <c r="U599" s="314"/>
      <c r="V599" s="314"/>
      <c r="W599" s="314"/>
    </row>
    <row r="600" spans="1:23">
      <c r="A600" s="416"/>
      <c r="B600" s="416"/>
      <c r="C600" s="314"/>
      <c r="D600" s="314"/>
      <c r="E600" s="417"/>
      <c r="F600" s="418"/>
      <c r="G600" s="314"/>
      <c r="H600" s="314"/>
      <c r="I600" s="419"/>
      <c r="J600" s="419"/>
      <c r="K600" s="314"/>
      <c r="L600" s="314"/>
      <c r="M600" s="314"/>
      <c r="N600" s="314"/>
      <c r="O600" s="314"/>
      <c r="P600" s="314"/>
      <c r="Q600" s="314"/>
      <c r="R600" s="314"/>
      <c r="S600" s="421"/>
      <c r="T600" s="314"/>
      <c r="U600" s="314"/>
      <c r="V600" s="314"/>
      <c r="W600" s="314"/>
    </row>
    <row r="601" spans="1:23">
      <c r="A601" s="416"/>
      <c r="B601" s="416"/>
      <c r="C601" s="314"/>
      <c r="D601" s="314"/>
      <c r="E601" s="417"/>
      <c r="F601" s="418"/>
      <c r="G601" s="314"/>
      <c r="H601" s="314"/>
      <c r="I601" s="419"/>
      <c r="J601" s="419"/>
      <c r="K601" s="314"/>
      <c r="L601" s="314"/>
      <c r="M601" s="314"/>
      <c r="N601" s="314"/>
      <c r="O601" s="314"/>
      <c r="P601" s="314"/>
      <c r="Q601" s="314"/>
      <c r="R601" s="314"/>
      <c r="S601" s="421"/>
      <c r="T601" s="314"/>
      <c r="U601" s="314"/>
      <c r="V601" s="314"/>
      <c r="W601" s="314"/>
    </row>
    <row r="602" spans="1:23">
      <c r="A602" s="416"/>
      <c r="B602" s="416"/>
      <c r="C602" s="314"/>
      <c r="D602" s="314"/>
      <c r="E602" s="417"/>
      <c r="F602" s="418"/>
      <c r="G602" s="314"/>
      <c r="H602" s="314"/>
      <c r="I602" s="419"/>
      <c r="J602" s="419"/>
      <c r="K602" s="314"/>
      <c r="L602" s="314"/>
      <c r="M602" s="314"/>
      <c r="N602" s="314"/>
      <c r="O602" s="314"/>
      <c r="P602" s="314"/>
      <c r="Q602" s="314"/>
      <c r="R602" s="314"/>
      <c r="S602" s="421"/>
      <c r="T602" s="314"/>
      <c r="U602" s="314"/>
      <c r="V602" s="314"/>
      <c r="W602" s="314"/>
    </row>
    <row r="603" spans="1:23">
      <c r="A603" s="416"/>
      <c r="B603" s="416"/>
      <c r="C603" s="314"/>
      <c r="D603" s="314"/>
      <c r="E603" s="417"/>
      <c r="F603" s="418"/>
      <c r="G603" s="314"/>
      <c r="H603" s="314"/>
      <c r="I603" s="419"/>
      <c r="J603" s="419"/>
      <c r="K603" s="314"/>
      <c r="L603" s="314"/>
      <c r="M603" s="314"/>
      <c r="N603" s="314"/>
      <c r="O603" s="314"/>
      <c r="P603" s="314"/>
      <c r="Q603" s="314"/>
      <c r="R603" s="314"/>
      <c r="S603" s="421"/>
      <c r="T603" s="314"/>
      <c r="U603" s="314"/>
      <c r="V603" s="314"/>
      <c r="W603" s="314"/>
    </row>
    <row r="604" spans="1:23">
      <c r="A604" s="416"/>
      <c r="B604" s="416"/>
      <c r="C604" s="314"/>
      <c r="D604" s="314"/>
      <c r="E604" s="417"/>
      <c r="F604" s="418"/>
      <c r="G604" s="314"/>
      <c r="H604" s="314"/>
      <c r="I604" s="419"/>
      <c r="J604" s="419"/>
      <c r="K604" s="314"/>
      <c r="L604" s="314"/>
      <c r="M604" s="314"/>
      <c r="N604" s="314"/>
      <c r="O604" s="314"/>
      <c r="P604" s="314"/>
      <c r="Q604" s="314"/>
      <c r="R604" s="314"/>
      <c r="S604" s="421"/>
      <c r="T604" s="314"/>
      <c r="U604" s="314"/>
      <c r="V604" s="314"/>
      <c r="W604" s="314"/>
    </row>
    <row r="605" spans="1:23">
      <c r="A605" s="416"/>
      <c r="B605" s="416"/>
      <c r="C605" s="314"/>
      <c r="D605" s="314"/>
      <c r="E605" s="417"/>
      <c r="F605" s="418"/>
      <c r="G605" s="314"/>
      <c r="H605" s="314"/>
      <c r="I605" s="419"/>
      <c r="J605" s="419"/>
      <c r="K605" s="314"/>
      <c r="L605" s="314"/>
      <c r="M605" s="314"/>
      <c r="N605" s="314"/>
      <c r="O605" s="314"/>
      <c r="P605" s="314"/>
      <c r="Q605" s="314"/>
      <c r="R605" s="314"/>
      <c r="S605" s="421"/>
      <c r="T605" s="314"/>
      <c r="U605" s="314"/>
      <c r="V605" s="314"/>
      <c r="W605" s="314"/>
    </row>
    <row r="606" spans="1:23">
      <c r="A606" s="416"/>
      <c r="B606" s="416"/>
      <c r="C606" s="314"/>
      <c r="D606" s="314"/>
      <c r="E606" s="417"/>
      <c r="F606" s="418"/>
      <c r="G606" s="314"/>
      <c r="H606" s="314"/>
      <c r="I606" s="419"/>
      <c r="J606" s="419"/>
      <c r="K606" s="314"/>
      <c r="L606" s="314"/>
      <c r="M606" s="314"/>
      <c r="N606" s="314"/>
      <c r="O606" s="314"/>
      <c r="P606" s="314"/>
      <c r="Q606" s="314"/>
      <c r="R606" s="314"/>
      <c r="S606" s="421"/>
      <c r="T606" s="314"/>
      <c r="U606" s="314"/>
      <c r="V606" s="314"/>
      <c r="W606" s="314"/>
    </row>
    <row r="607" spans="1:23">
      <c r="A607" s="416"/>
      <c r="B607" s="416"/>
      <c r="C607" s="314"/>
      <c r="D607" s="314"/>
      <c r="E607" s="417"/>
      <c r="F607" s="418"/>
      <c r="G607" s="314"/>
      <c r="H607" s="314"/>
      <c r="I607" s="419"/>
      <c r="J607" s="419"/>
      <c r="K607" s="314"/>
      <c r="L607" s="314"/>
      <c r="M607" s="314"/>
      <c r="N607" s="314"/>
      <c r="O607" s="314"/>
      <c r="P607" s="314"/>
      <c r="Q607" s="314"/>
      <c r="R607" s="314"/>
      <c r="S607" s="421"/>
      <c r="T607" s="314"/>
      <c r="U607" s="314"/>
      <c r="V607" s="314"/>
      <c r="W607" s="314"/>
    </row>
    <row r="608" spans="1:23">
      <c r="A608" s="416"/>
      <c r="B608" s="416"/>
      <c r="C608" s="314"/>
      <c r="D608" s="314"/>
      <c r="E608" s="417"/>
      <c r="F608" s="418"/>
      <c r="G608" s="314"/>
      <c r="H608" s="314"/>
      <c r="I608" s="419"/>
      <c r="J608" s="419"/>
      <c r="K608" s="314"/>
      <c r="L608" s="314"/>
      <c r="M608" s="314"/>
      <c r="N608" s="314"/>
      <c r="O608" s="314"/>
      <c r="P608" s="314"/>
      <c r="Q608" s="314"/>
      <c r="R608" s="314"/>
      <c r="S608" s="421"/>
      <c r="T608" s="314"/>
      <c r="U608" s="314"/>
      <c r="V608" s="314"/>
      <c r="W608" s="314"/>
    </row>
    <row r="609" spans="1:23">
      <c r="A609" s="416"/>
      <c r="B609" s="416"/>
      <c r="C609" s="314"/>
      <c r="D609" s="314"/>
      <c r="E609" s="417"/>
      <c r="F609" s="418"/>
      <c r="G609" s="314"/>
      <c r="H609" s="314"/>
      <c r="I609" s="419"/>
      <c r="J609" s="419"/>
      <c r="K609" s="314"/>
      <c r="L609" s="314"/>
      <c r="M609" s="314"/>
      <c r="N609" s="314"/>
      <c r="O609" s="314"/>
      <c r="P609" s="314"/>
      <c r="Q609" s="314"/>
      <c r="R609" s="314"/>
      <c r="S609" s="421"/>
      <c r="T609" s="314"/>
      <c r="U609" s="314"/>
      <c r="V609" s="314"/>
      <c r="W609" s="314"/>
    </row>
    <row r="610" spans="1:23">
      <c r="A610" s="416"/>
      <c r="B610" s="416"/>
      <c r="C610" s="314"/>
      <c r="D610" s="314"/>
      <c r="E610" s="417"/>
      <c r="F610" s="418"/>
      <c r="G610" s="314"/>
      <c r="H610" s="314"/>
      <c r="I610" s="419"/>
      <c r="J610" s="419"/>
      <c r="K610" s="314"/>
      <c r="L610" s="314"/>
      <c r="M610" s="314"/>
      <c r="N610" s="314"/>
      <c r="O610" s="314"/>
      <c r="P610" s="314"/>
      <c r="Q610" s="314"/>
      <c r="R610" s="314"/>
      <c r="S610" s="421"/>
      <c r="T610" s="314"/>
      <c r="U610" s="314"/>
      <c r="V610" s="314"/>
      <c r="W610" s="314"/>
    </row>
    <row r="611" spans="1:23">
      <c r="A611" s="416"/>
      <c r="B611" s="416"/>
      <c r="C611" s="314"/>
      <c r="D611" s="314"/>
      <c r="E611" s="417"/>
      <c r="F611" s="418"/>
      <c r="G611" s="314"/>
      <c r="H611" s="314"/>
      <c r="I611" s="419"/>
      <c r="J611" s="419"/>
      <c r="K611" s="314"/>
      <c r="L611" s="314"/>
      <c r="M611" s="314"/>
      <c r="N611" s="314"/>
      <c r="O611" s="314"/>
      <c r="P611" s="314"/>
      <c r="Q611" s="314"/>
      <c r="R611" s="314"/>
      <c r="S611" s="421"/>
      <c r="T611" s="314"/>
      <c r="U611" s="314"/>
      <c r="V611" s="314"/>
      <c r="W611" s="314"/>
    </row>
    <row r="612" spans="1:23">
      <c r="A612" s="416"/>
      <c r="B612" s="416"/>
      <c r="C612" s="314"/>
      <c r="D612" s="314"/>
      <c r="E612" s="417"/>
      <c r="F612" s="418"/>
      <c r="G612" s="314"/>
      <c r="H612" s="314"/>
      <c r="I612" s="419"/>
      <c r="J612" s="419"/>
      <c r="K612" s="314"/>
      <c r="L612" s="314"/>
      <c r="M612" s="314"/>
      <c r="N612" s="314"/>
      <c r="O612" s="314"/>
      <c r="P612" s="314"/>
      <c r="Q612" s="314"/>
      <c r="R612" s="314"/>
      <c r="S612" s="421"/>
      <c r="T612" s="314"/>
      <c r="U612" s="314"/>
      <c r="V612" s="314"/>
      <c r="W612" s="314"/>
    </row>
    <row r="613" spans="1:23">
      <c r="A613" s="416"/>
      <c r="B613" s="416"/>
      <c r="C613" s="314"/>
      <c r="D613" s="314"/>
      <c r="E613" s="417"/>
      <c r="F613" s="418"/>
      <c r="G613" s="314"/>
      <c r="H613" s="314"/>
      <c r="I613" s="419"/>
      <c r="J613" s="419"/>
      <c r="K613" s="314"/>
      <c r="L613" s="314"/>
      <c r="M613" s="314"/>
      <c r="N613" s="314"/>
      <c r="O613" s="314"/>
      <c r="P613" s="314"/>
      <c r="Q613" s="314"/>
      <c r="R613" s="314"/>
      <c r="S613" s="421"/>
      <c r="T613" s="314"/>
      <c r="U613" s="314"/>
      <c r="V613" s="314"/>
      <c r="W613" s="314"/>
    </row>
    <row r="614" spans="1:23">
      <c r="A614" s="416"/>
      <c r="B614" s="416"/>
      <c r="C614" s="314"/>
      <c r="D614" s="314"/>
      <c r="E614" s="417"/>
      <c r="F614" s="418"/>
      <c r="G614" s="314"/>
      <c r="H614" s="314"/>
      <c r="I614" s="419"/>
      <c r="J614" s="419"/>
      <c r="K614" s="314"/>
      <c r="L614" s="314"/>
      <c r="M614" s="314"/>
      <c r="N614" s="314"/>
      <c r="O614" s="314"/>
      <c r="P614" s="314"/>
      <c r="Q614" s="314"/>
      <c r="R614" s="314"/>
      <c r="S614" s="421"/>
      <c r="T614" s="314"/>
      <c r="U614" s="314"/>
      <c r="V614" s="314"/>
      <c r="W614" s="314"/>
    </row>
    <row r="615" spans="1:23">
      <c r="A615" s="416"/>
      <c r="B615" s="416"/>
      <c r="C615" s="314"/>
      <c r="D615" s="314"/>
      <c r="E615" s="417"/>
      <c r="F615" s="418"/>
      <c r="G615" s="314"/>
      <c r="H615" s="314"/>
      <c r="I615" s="419"/>
      <c r="J615" s="419"/>
      <c r="K615" s="314"/>
      <c r="L615" s="314"/>
      <c r="M615" s="314"/>
      <c r="N615" s="314"/>
      <c r="O615" s="314"/>
      <c r="P615" s="314"/>
      <c r="Q615" s="314"/>
      <c r="R615" s="314"/>
      <c r="S615" s="421"/>
      <c r="T615" s="314"/>
      <c r="U615" s="314"/>
      <c r="V615" s="314"/>
      <c r="W615" s="314"/>
    </row>
    <row r="616" spans="1:23">
      <c r="A616" s="416"/>
      <c r="B616" s="416"/>
      <c r="C616" s="314"/>
      <c r="D616" s="314"/>
      <c r="E616" s="417"/>
      <c r="F616" s="418"/>
      <c r="G616" s="314"/>
      <c r="H616" s="314"/>
      <c r="I616" s="419"/>
      <c r="J616" s="419"/>
      <c r="K616" s="314"/>
      <c r="L616" s="314"/>
      <c r="M616" s="314"/>
      <c r="N616" s="314"/>
      <c r="O616" s="314"/>
      <c r="P616" s="314"/>
      <c r="Q616" s="314"/>
      <c r="R616" s="314"/>
      <c r="S616" s="421"/>
      <c r="T616" s="314"/>
      <c r="U616" s="314"/>
      <c r="V616" s="314"/>
      <c r="W616" s="314"/>
    </row>
    <row r="617" spans="1:23">
      <c r="A617" s="416"/>
      <c r="B617" s="416"/>
      <c r="C617" s="314"/>
      <c r="D617" s="314"/>
      <c r="E617" s="417"/>
      <c r="F617" s="418"/>
      <c r="G617" s="314"/>
      <c r="H617" s="314"/>
      <c r="I617" s="419"/>
      <c r="J617" s="419"/>
      <c r="K617" s="314"/>
      <c r="L617" s="314"/>
      <c r="M617" s="314"/>
      <c r="N617" s="314"/>
      <c r="O617" s="314"/>
      <c r="P617" s="314"/>
      <c r="Q617" s="314"/>
      <c r="R617" s="314"/>
      <c r="S617" s="421"/>
      <c r="T617" s="314"/>
      <c r="U617" s="314"/>
      <c r="V617" s="314"/>
      <c r="W617" s="314"/>
    </row>
    <row r="618" spans="1:23">
      <c r="A618" s="416"/>
      <c r="B618" s="416"/>
      <c r="C618" s="314"/>
      <c r="D618" s="314"/>
      <c r="E618" s="417"/>
      <c r="F618" s="418"/>
      <c r="G618" s="314"/>
      <c r="H618" s="314"/>
      <c r="I618" s="419"/>
      <c r="J618" s="419"/>
      <c r="K618" s="314"/>
      <c r="L618" s="314"/>
      <c r="M618" s="314"/>
      <c r="N618" s="314"/>
      <c r="O618" s="314"/>
      <c r="P618" s="314"/>
      <c r="Q618" s="314"/>
      <c r="R618" s="314"/>
      <c r="S618" s="421"/>
      <c r="T618" s="314"/>
      <c r="U618" s="314"/>
      <c r="V618" s="314"/>
      <c r="W618" s="314"/>
    </row>
    <row r="619" spans="1:23">
      <c r="A619" s="416"/>
      <c r="B619" s="416"/>
      <c r="C619" s="314"/>
      <c r="D619" s="314"/>
      <c r="E619" s="417"/>
      <c r="F619" s="418"/>
      <c r="G619" s="314"/>
      <c r="H619" s="314"/>
      <c r="I619" s="419"/>
      <c r="J619" s="419"/>
      <c r="K619" s="314"/>
      <c r="L619" s="314"/>
      <c r="M619" s="314"/>
      <c r="N619" s="314"/>
      <c r="O619" s="314"/>
      <c r="P619" s="314"/>
      <c r="Q619" s="314"/>
      <c r="R619" s="314"/>
      <c r="S619" s="421"/>
      <c r="T619" s="314"/>
      <c r="U619" s="314"/>
      <c r="V619" s="314"/>
      <c r="W619" s="314"/>
    </row>
    <row r="620" spans="1:23">
      <c r="A620" s="416"/>
      <c r="B620" s="416"/>
      <c r="C620" s="314"/>
      <c r="D620" s="314"/>
      <c r="E620" s="417"/>
      <c r="F620" s="418"/>
      <c r="G620" s="314"/>
      <c r="H620" s="314"/>
      <c r="I620" s="419"/>
      <c r="J620" s="419"/>
      <c r="K620" s="314"/>
      <c r="L620" s="314"/>
      <c r="M620" s="314"/>
      <c r="N620" s="314"/>
      <c r="O620" s="314"/>
      <c r="P620" s="314"/>
      <c r="Q620" s="314"/>
      <c r="R620" s="314"/>
      <c r="S620" s="421"/>
      <c r="T620" s="314"/>
      <c r="U620" s="314"/>
      <c r="V620" s="314"/>
      <c r="W620" s="314"/>
    </row>
    <row r="621" spans="1:23">
      <c r="A621" s="416"/>
      <c r="B621" s="416"/>
      <c r="C621" s="314"/>
      <c r="D621" s="314"/>
      <c r="E621" s="417"/>
      <c r="F621" s="418"/>
      <c r="G621" s="314"/>
      <c r="H621" s="314"/>
      <c r="I621" s="419"/>
      <c r="J621" s="419"/>
      <c r="K621" s="314"/>
      <c r="L621" s="314"/>
      <c r="M621" s="314"/>
      <c r="N621" s="314"/>
      <c r="O621" s="314"/>
      <c r="P621" s="314"/>
      <c r="Q621" s="314"/>
      <c r="R621" s="314"/>
      <c r="S621" s="421"/>
      <c r="T621" s="314"/>
      <c r="U621" s="314"/>
      <c r="V621" s="314"/>
      <c r="W621" s="314"/>
    </row>
    <row r="622" spans="1:23">
      <c r="A622" s="416"/>
      <c r="B622" s="416"/>
      <c r="C622" s="314"/>
      <c r="D622" s="314"/>
      <c r="E622" s="417"/>
      <c r="F622" s="418"/>
      <c r="G622" s="314"/>
      <c r="H622" s="314"/>
      <c r="I622" s="419"/>
      <c r="J622" s="419"/>
      <c r="K622" s="314"/>
      <c r="L622" s="314"/>
      <c r="M622" s="314"/>
      <c r="N622" s="314"/>
      <c r="O622" s="314"/>
      <c r="P622" s="314"/>
      <c r="Q622" s="314"/>
      <c r="R622" s="314"/>
      <c r="S622" s="421"/>
      <c r="T622" s="314"/>
      <c r="U622" s="314"/>
      <c r="V622" s="314"/>
      <c r="W622" s="314"/>
    </row>
    <row r="623" spans="1:23">
      <c r="A623" s="416"/>
      <c r="B623" s="416"/>
      <c r="C623" s="314"/>
      <c r="D623" s="314"/>
      <c r="E623" s="417"/>
      <c r="F623" s="418"/>
      <c r="G623" s="314"/>
      <c r="H623" s="314"/>
      <c r="I623" s="419"/>
      <c r="J623" s="419"/>
      <c r="K623" s="314"/>
      <c r="L623" s="314"/>
      <c r="M623" s="314"/>
      <c r="N623" s="314"/>
      <c r="O623" s="314"/>
      <c r="P623" s="314"/>
      <c r="Q623" s="314"/>
      <c r="R623" s="314"/>
      <c r="S623" s="421"/>
      <c r="T623" s="314"/>
      <c r="U623" s="314"/>
      <c r="V623" s="314"/>
      <c r="W623" s="314"/>
    </row>
    <row r="624" spans="1:23">
      <c r="A624" s="416"/>
      <c r="B624" s="416"/>
      <c r="C624" s="314"/>
      <c r="D624" s="314"/>
      <c r="E624" s="417"/>
      <c r="F624" s="418"/>
      <c r="G624" s="314"/>
      <c r="H624" s="314"/>
      <c r="I624" s="419"/>
      <c r="J624" s="419"/>
      <c r="K624" s="314"/>
      <c r="L624" s="314"/>
      <c r="M624" s="314"/>
      <c r="N624" s="314"/>
      <c r="O624" s="314"/>
      <c r="P624" s="314"/>
      <c r="Q624" s="314"/>
      <c r="R624" s="314"/>
      <c r="S624" s="421"/>
      <c r="T624" s="314"/>
      <c r="U624" s="314"/>
      <c r="V624" s="314"/>
      <c r="W624" s="314"/>
    </row>
    <row r="625" spans="1:23">
      <c r="A625" s="416"/>
      <c r="B625" s="416"/>
      <c r="C625" s="314"/>
      <c r="D625" s="314"/>
      <c r="E625" s="417"/>
      <c r="F625" s="418"/>
      <c r="G625" s="314"/>
      <c r="H625" s="314"/>
      <c r="I625" s="419"/>
      <c r="J625" s="419"/>
      <c r="K625" s="314"/>
      <c r="L625" s="314"/>
      <c r="M625" s="314"/>
      <c r="N625" s="314"/>
      <c r="O625" s="314"/>
      <c r="P625" s="314"/>
      <c r="Q625" s="314"/>
      <c r="R625" s="314"/>
      <c r="S625" s="421"/>
      <c r="T625" s="314"/>
      <c r="U625" s="314"/>
      <c r="V625" s="314"/>
      <c r="W625" s="314"/>
    </row>
    <row r="626" spans="1:23">
      <c r="A626" s="416"/>
      <c r="B626" s="416"/>
      <c r="C626" s="314"/>
      <c r="D626" s="314"/>
      <c r="E626" s="417"/>
      <c r="F626" s="418"/>
      <c r="G626" s="314"/>
      <c r="H626" s="314"/>
      <c r="I626" s="419"/>
      <c r="J626" s="419"/>
      <c r="K626" s="314"/>
      <c r="L626" s="314"/>
      <c r="M626" s="314"/>
      <c r="N626" s="314"/>
      <c r="O626" s="314"/>
      <c r="P626" s="314"/>
      <c r="Q626" s="314"/>
      <c r="R626" s="314"/>
      <c r="S626" s="421"/>
      <c r="T626" s="314"/>
      <c r="U626" s="314"/>
      <c r="V626" s="314"/>
      <c r="W626" s="314"/>
    </row>
    <row r="627" spans="1:23">
      <c r="A627" s="416"/>
      <c r="B627" s="416"/>
      <c r="C627" s="314"/>
      <c r="D627" s="314"/>
      <c r="E627" s="417"/>
      <c r="F627" s="418"/>
      <c r="G627" s="314"/>
      <c r="H627" s="314"/>
      <c r="I627" s="419"/>
      <c r="J627" s="419"/>
      <c r="K627" s="314"/>
      <c r="L627" s="314"/>
      <c r="M627" s="314"/>
      <c r="N627" s="314"/>
      <c r="O627" s="314"/>
      <c r="P627" s="314"/>
      <c r="Q627" s="314"/>
      <c r="R627" s="314"/>
      <c r="S627" s="421"/>
      <c r="T627" s="314"/>
      <c r="U627" s="314"/>
      <c r="V627" s="314"/>
      <c r="W627" s="314"/>
    </row>
    <row r="628" spans="1:23">
      <c r="A628" s="416"/>
      <c r="B628" s="416"/>
      <c r="C628" s="314"/>
      <c r="D628" s="314"/>
      <c r="E628" s="417"/>
      <c r="F628" s="418"/>
      <c r="G628" s="314"/>
      <c r="H628" s="314"/>
      <c r="I628" s="419"/>
      <c r="J628" s="419"/>
      <c r="K628" s="314"/>
      <c r="L628" s="314"/>
      <c r="M628" s="314"/>
      <c r="N628" s="314"/>
      <c r="O628" s="314"/>
      <c r="P628" s="314"/>
      <c r="Q628" s="314"/>
      <c r="R628" s="314"/>
      <c r="S628" s="421"/>
      <c r="T628" s="314"/>
      <c r="U628" s="314"/>
      <c r="V628" s="314"/>
      <c r="W628" s="314"/>
    </row>
    <row r="629" spans="1:23">
      <c r="A629" s="416"/>
      <c r="B629" s="416"/>
      <c r="C629" s="314"/>
      <c r="D629" s="314"/>
      <c r="E629" s="417"/>
      <c r="F629" s="418"/>
      <c r="G629" s="314"/>
      <c r="H629" s="314"/>
      <c r="I629" s="419"/>
      <c r="J629" s="419"/>
      <c r="K629" s="314"/>
      <c r="L629" s="314"/>
      <c r="M629" s="314"/>
      <c r="N629" s="314"/>
      <c r="O629" s="314"/>
      <c r="P629" s="314"/>
      <c r="Q629" s="314"/>
      <c r="R629" s="314"/>
      <c r="S629" s="421"/>
      <c r="T629" s="314"/>
      <c r="U629" s="314"/>
      <c r="V629" s="314"/>
      <c r="W629" s="314"/>
    </row>
    <row r="630" spans="1:23">
      <c r="A630" s="416"/>
      <c r="B630" s="416"/>
      <c r="C630" s="314"/>
      <c r="D630" s="314"/>
      <c r="E630" s="417"/>
      <c r="F630" s="418"/>
      <c r="G630" s="314"/>
      <c r="H630" s="314"/>
      <c r="I630" s="419"/>
      <c r="J630" s="419"/>
      <c r="K630" s="314"/>
      <c r="L630" s="314"/>
      <c r="M630" s="314"/>
      <c r="N630" s="314"/>
      <c r="O630" s="314"/>
      <c r="P630" s="314"/>
      <c r="Q630" s="314"/>
      <c r="R630" s="314"/>
      <c r="S630" s="421"/>
      <c r="T630" s="314"/>
      <c r="U630" s="314"/>
      <c r="V630" s="314"/>
      <c r="W630" s="314"/>
    </row>
    <row r="631" spans="1:23">
      <c r="A631" s="416"/>
      <c r="B631" s="416"/>
      <c r="C631" s="314"/>
      <c r="D631" s="314"/>
      <c r="E631" s="417"/>
      <c r="F631" s="418"/>
      <c r="G631" s="314"/>
      <c r="H631" s="314"/>
      <c r="I631" s="419"/>
      <c r="J631" s="419"/>
      <c r="K631" s="314"/>
      <c r="L631" s="314"/>
      <c r="M631" s="314"/>
      <c r="N631" s="314"/>
      <c r="O631" s="314"/>
      <c r="P631" s="314"/>
      <c r="Q631" s="314"/>
      <c r="R631" s="314"/>
      <c r="S631" s="421"/>
      <c r="T631" s="314"/>
      <c r="U631" s="314"/>
      <c r="V631" s="314"/>
      <c r="W631" s="314"/>
    </row>
    <row r="632" spans="1:23">
      <c r="A632" s="416"/>
      <c r="B632" s="416"/>
      <c r="C632" s="314"/>
      <c r="D632" s="314"/>
      <c r="E632" s="417"/>
      <c r="F632" s="418"/>
      <c r="G632" s="314"/>
      <c r="H632" s="314"/>
      <c r="I632" s="419"/>
      <c r="J632" s="419"/>
      <c r="K632" s="314"/>
      <c r="L632" s="314"/>
      <c r="M632" s="314"/>
      <c r="N632" s="314"/>
      <c r="O632" s="314"/>
      <c r="P632" s="314"/>
      <c r="Q632" s="314"/>
      <c r="R632" s="314"/>
      <c r="S632" s="421"/>
      <c r="T632" s="314"/>
      <c r="U632" s="314"/>
      <c r="V632" s="314"/>
      <c r="W632" s="314"/>
    </row>
    <row r="633" spans="1:23">
      <c r="A633" s="416"/>
      <c r="B633" s="416"/>
      <c r="C633" s="314"/>
      <c r="D633" s="314"/>
      <c r="E633" s="417"/>
      <c r="F633" s="418"/>
      <c r="G633" s="314"/>
      <c r="H633" s="314"/>
      <c r="I633" s="419"/>
      <c r="J633" s="419"/>
      <c r="K633" s="314"/>
      <c r="L633" s="314"/>
      <c r="M633" s="314"/>
      <c r="N633" s="314"/>
      <c r="O633" s="314"/>
      <c r="P633" s="314"/>
      <c r="Q633" s="314"/>
      <c r="R633" s="314"/>
      <c r="S633" s="421"/>
      <c r="T633" s="314"/>
      <c r="U633" s="314"/>
      <c r="V633" s="314"/>
      <c r="W633" s="314"/>
    </row>
    <row r="634" spans="1:23">
      <c r="A634" s="416"/>
      <c r="B634" s="416"/>
      <c r="C634" s="314"/>
      <c r="D634" s="314"/>
      <c r="E634" s="417"/>
      <c r="F634" s="418"/>
      <c r="G634" s="314"/>
      <c r="H634" s="314"/>
      <c r="I634" s="419"/>
      <c r="J634" s="419"/>
      <c r="K634" s="314"/>
      <c r="L634" s="314"/>
      <c r="M634" s="314"/>
      <c r="N634" s="314"/>
      <c r="O634" s="314"/>
      <c r="P634" s="314"/>
      <c r="Q634" s="314"/>
      <c r="R634" s="314"/>
      <c r="S634" s="421"/>
      <c r="T634" s="314"/>
      <c r="U634" s="314"/>
      <c r="V634" s="314"/>
      <c r="W634" s="314"/>
    </row>
    <row r="635" spans="1:23">
      <c r="A635" s="416"/>
      <c r="B635" s="416"/>
      <c r="C635" s="314"/>
      <c r="D635" s="314"/>
      <c r="E635" s="417"/>
      <c r="F635" s="418"/>
      <c r="G635" s="314"/>
      <c r="H635" s="314"/>
      <c r="I635" s="419"/>
      <c r="J635" s="419"/>
      <c r="K635" s="314"/>
      <c r="L635" s="314"/>
      <c r="M635" s="314"/>
      <c r="N635" s="314"/>
      <c r="O635" s="314"/>
      <c r="P635" s="314"/>
      <c r="Q635" s="314"/>
      <c r="R635" s="314"/>
      <c r="S635" s="421"/>
      <c r="T635" s="314"/>
      <c r="U635" s="314"/>
      <c r="V635" s="314"/>
      <c r="W635" s="314"/>
    </row>
    <row r="636" spans="1:23">
      <c r="A636" s="416"/>
      <c r="B636" s="416"/>
      <c r="C636" s="314"/>
      <c r="D636" s="314"/>
      <c r="E636" s="417"/>
      <c r="F636" s="418"/>
      <c r="G636" s="314"/>
      <c r="H636" s="314"/>
      <c r="I636" s="419"/>
      <c r="J636" s="419"/>
      <c r="K636" s="314"/>
      <c r="L636" s="314"/>
      <c r="M636" s="314"/>
      <c r="N636" s="314"/>
      <c r="O636" s="314"/>
      <c r="P636" s="314"/>
      <c r="Q636" s="314"/>
      <c r="R636" s="314"/>
      <c r="S636" s="421"/>
      <c r="T636" s="314"/>
      <c r="U636" s="314"/>
      <c r="V636" s="314"/>
      <c r="W636" s="314"/>
    </row>
    <row r="637" spans="1:23">
      <c r="A637" s="416"/>
      <c r="B637" s="416"/>
      <c r="C637" s="314"/>
      <c r="D637" s="314"/>
      <c r="E637" s="417"/>
      <c r="F637" s="418"/>
      <c r="G637" s="314"/>
      <c r="H637" s="314"/>
      <c r="I637" s="419"/>
      <c r="J637" s="419"/>
      <c r="K637" s="314"/>
      <c r="L637" s="314"/>
      <c r="M637" s="314"/>
      <c r="N637" s="314"/>
      <c r="O637" s="314"/>
      <c r="P637" s="314"/>
      <c r="Q637" s="314"/>
      <c r="R637" s="314"/>
      <c r="S637" s="421"/>
      <c r="T637" s="314"/>
      <c r="U637" s="314"/>
      <c r="V637" s="314"/>
      <c r="W637" s="314"/>
    </row>
    <row r="638" spans="1:23">
      <c r="A638" s="416"/>
      <c r="B638" s="416"/>
      <c r="C638" s="314"/>
      <c r="D638" s="314"/>
      <c r="E638" s="417"/>
      <c r="F638" s="418"/>
      <c r="G638" s="314"/>
      <c r="H638" s="314"/>
      <c r="I638" s="419"/>
      <c r="J638" s="419"/>
      <c r="K638" s="314"/>
      <c r="L638" s="314"/>
      <c r="M638" s="314"/>
      <c r="N638" s="314"/>
      <c r="O638" s="314"/>
      <c r="P638" s="314"/>
      <c r="Q638" s="314"/>
      <c r="R638" s="314"/>
      <c r="S638" s="421"/>
      <c r="T638" s="314"/>
      <c r="U638" s="314"/>
      <c r="V638" s="314"/>
      <c r="W638" s="314"/>
    </row>
    <row r="639" spans="1:23">
      <c r="A639" s="416"/>
      <c r="B639" s="416"/>
      <c r="C639" s="314"/>
      <c r="D639" s="314"/>
      <c r="E639" s="417"/>
      <c r="F639" s="418"/>
      <c r="G639" s="314"/>
      <c r="H639" s="314"/>
      <c r="I639" s="419"/>
      <c r="J639" s="419"/>
      <c r="K639" s="314"/>
      <c r="L639" s="314"/>
      <c r="M639" s="314"/>
      <c r="N639" s="314"/>
      <c r="O639" s="314"/>
      <c r="P639" s="314"/>
      <c r="Q639" s="314"/>
      <c r="R639" s="314"/>
      <c r="S639" s="421"/>
      <c r="T639" s="314"/>
      <c r="U639" s="314"/>
      <c r="V639" s="314"/>
      <c r="W639" s="314"/>
    </row>
    <row r="640" spans="1:23">
      <c r="A640" s="416"/>
      <c r="B640" s="416"/>
      <c r="C640" s="314"/>
      <c r="D640" s="314"/>
      <c r="E640" s="417"/>
      <c r="F640" s="418"/>
      <c r="G640" s="314"/>
      <c r="H640" s="314"/>
      <c r="I640" s="419"/>
      <c r="J640" s="419"/>
      <c r="K640" s="314"/>
      <c r="L640" s="314"/>
      <c r="M640" s="314"/>
      <c r="N640" s="314"/>
      <c r="O640" s="314"/>
      <c r="P640" s="314"/>
      <c r="Q640" s="314"/>
      <c r="R640" s="314"/>
      <c r="S640" s="421"/>
      <c r="T640" s="314"/>
      <c r="U640" s="314"/>
      <c r="V640" s="314"/>
      <c r="W640" s="314"/>
    </row>
    <row r="641" spans="1:23">
      <c r="A641" s="416"/>
      <c r="B641" s="416"/>
      <c r="C641" s="314"/>
      <c r="D641" s="314"/>
      <c r="E641" s="417"/>
      <c r="F641" s="418"/>
      <c r="G641" s="314"/>
      <c r="H641" s="314"/>
      <c r="I641" s="419"/>
      <c r="J641" s="419"/>
      <c r="K641" s="314"/>
      <c r="L641" s="314"/>
      <c r="M641" s="314"/>
      <c r="N641" s="314"/>
      <c r="O641" s="314"/>
      <c r="P641" s="314"/>
      <c r="Q641" s="314"/>
      <c r="R641" s="314"/>
      <c r="S641" s="421"/>
      <c r="T641" s="314"/>
      <c r="U641" s="314"/>
      <c r="V641" s="314"/>
      <c r="W641" s="314"/>
    </row>
    <row r="642" spans="1:23">
      <c r="A642" s="416"/>
      <c r="B642" s="416"/>
      <c r="C642" s="314"/>
      <c r="D642" s="314"/>
      <c r="E642" s="417"/>
      <c r="F642" s="418"/>
      <c r="G642" s="314"/>
      <c r="H642" s="314"/>
      <c r="I642" s="419"/>
      <c r="J642" s="419"/>
      <c r="K642" s="314"/>
      <c r="L642" s="314"/>
      <c r="M642" s="314"/>
      <c r="N642" s="314"/>
      <c r="O642" s="314"/>
      <c r="P642" s="314"/>
      <c r="Q642" s="314"/>
      <c r="R642" s="314"/>
      <c r="S642" s="421"/>
      <c r="T642" s="314"/>
      <c r="U642" s="314"/>
      <c r="V642" s="314"/>
      <c r="W642" s="314"/>
    </row>
    <row r="643" spans="1:23">
      <c r="A643" s="416"/>
      <c r="B643" s="416"/>
      <c r="C643" s="314"/>
      <c r="D643" s="314"/>
      <c r="E643" s="417"/>
      <c r="F643" s="418"/>
      <c r="G643" s="314"/>
      <c r="H643" s="314"/>
      <c r="I643" s="419"/>
      <c r="J643" s="419"/>
      <c r="K643" s="314"/>
      <c r="L643" s="314"/>
      <c r="M643" s="314"/>
      <c r="N643" s="314"/>
      <c r="O643" s="314"/>
      <c r="P643" s="314"/>
      <c r="Q643" s="314"/>
      <c r="R643" s="314"/>
      <c r="S643" s="421"/>
      <c r="T643" s="314"/>
      <c r="U643" s="314"/>
      <c r="V643" s="314"/>
      <c r="W643" s="314"/>
    </row>
    <row r="644" spans="1:23">
      <c r="A644" s="416"/>
      <c r="B644" s="416"/>
      <c r="C644" s="314"/>
      <c r="D644" s="314"/>
      <c r="E644" s="417"/>
      <c r="F644" s="418"/>
      <c r="G644" s="314"/>
      <c r="H644" s="314"/>
      <c r="I644" s="419"/>
      <c r="J644" s="419"/>
      <c r="K644" s="314"/>
      <c r="L644" s="314"/>
      <c r="M644" s="314"/>
      <c r="N644" s="314"/>
      <c r="O644" s="314"/>
      <c r="P644" s="314"/>
      <c r="Q644" s="314"/>
      <c r="R644" s="314"/>
      <c r="S644" s="421"/>
      <c r="T644" s="314"/>
      <c r="U644" s="314"/>
      <c r="V644" s="314"/>
      <c r="W644" s="314"/>
    </row>
    <row r="645" spans="1:23">
      <c r="A645" s="416"/>
      <c r="B645" s="416"/>
      <c r="C645" s="314"/>
      <c r="D645" s="314"/>
      <c r="E645" s="417"/>
      <c r="F645" s="418"/>
      <c r="G645" s="314"/>
      <c r="H645" s="314"/>
      <c r="I645" s="419"/>
      <c r="J645" s="419"/>
      <c r="K645" s="314"/>
      <c r="L645" s="314"/>
      <c r="M645" s="314"/>
      <c r="N645" s="314"/>
      <c r="O645" s="314"/>
      <c r="P645" s="314"/>
      <c r="Q645" s="314"/>
      <c r="R645" s="314"/>
      <c r="S645" s="421"/>
      <c r="T645" s="314"/>
      <c r="U645" s="314"/>
      <c r="V645" s="314"/>
      <c r="W645" s="314"/>
    </row>
    <row r="646" spans="1:23">
      <c r="A646" s="416"/>
      <c r="B646" s="416"/>
      <c r="C646" s="314"/>
      <c r="D646" s="314"/>
      <c r="E646" s="417"/>
      <c r="F646" s="418"/>
      <c r="G646" s="314"/>
      <c r="H646" s="314"/>
      <c r="I646" s="419"/>
      <c r="J646" s="419"/>
      <c r="K646" s="314"/>
      <c r="L646" s="314"/>
      <c r="M646" s="314"/>
      <c r="N646" s="314"/>
      <c r="O646" s="314"/>
      <c r="P646" s="314"/>
      <c r="Q646" s="314"/>
      <c r="R646" s="314"/>
      <c r="S646" s="421"/>
      <c r="T646" s="314"/>
      <c r="U646" s="314"/>
      <c r="V646" s="314"/>
      <c r="W646" s="314"/>
    </row>
    <row r="647" spans="1:23">
      <c r="A647" s="416"/>
      <c r="B647" s="416"/>
      <c r="C647" s="314"/>
      <c r="D647" s="314"/>
      <c r="E647" s="417"/>
      <c r="F647" s="418"/>
      <c r="G647" s="314"/>
      <c r="H647" s="314"/>
      <c r="I647" s="419"/>
      <c r="J647" s="419"/>
      <c r="K647" s="314"/>
      <c r="L647" s="314"/>
      <c r="M647" s="314"/>
      <c r="N647" s="314"/>
      <c r="O647" s="314"/>
      <c r="P647" s="314"/>
      <c r="Q647" s="314"/>
      <c r="R647" s="314"/>
      <c r="S647" s="421"/>
      <c r="T647" s="314"/>
      <c r="U647" s="314"/>
      <c r="V647" s="314"/>
      <c r="W647" s="314"/>
    </row>
    <row r="648" spans="1:23">
      <c r="A648" s="416"/>
      <c r="B648" s="416"/>
      <c r="C648" s="314"/>
      <c r="D648" s="314"/>
      <c r="E648" s="417"/>
      <c r="F648" s="418"/>
      <c r="G648" s="314"/>
      <c r="H648" s="314"/>
      <c r="I648" s="419"/>
      <c r="J648" s="419"/>
      <c r="K648" s="314"/>
      <c r="L648" s="314"/>
      <c r="M648" s="314"/>
      <c r="N648" s="314"/>
      <c r="O648" s="314"/>
      <c r="P648" s="314"/>
      <c r="Q648" s="314"/>
      <c r="R648" s="314"/>
      <c r="S648" s="421"/>
      <c r="T648" s="314"/>
      <c r="U648" s="314"/>
      <c r="V648" s="314"/>
      <c r="W648" s="314"/>
    </row>
    <row r="649" spans="1:23">
      <c r="A649" s="416"/>
      <c r="B649" s="416"/>
      <c r="C649" s="314"/>
      <c r="D649" s="314"/>
      <c r="E649" s="417"/>
      <c r="F649" s="418"/>
      <c r="G649" s="314"/>
      <c r="H649" s="314"/>
      <c r="I649" s="419"/>
      <c r="J649" s="419"/>
      <c r="K649" s="314"/>
      <c r="L649" s="314"/>
      <c r="M649" s="314"/>
      <c r="N649" s="314"/>
      <c r="O649" s="314"/>
      <c r="P649" s="314"/>
      <c r="Q649" s="314"/>
      <c r="R649" s="314"/>
      <c r="S649" s="421"/>
      <c r="T649" s="314"/>
      <c r="U649" s="314"/>
      <c r="V649" s="314"/>
      <c r="W649" s="314"/>
    </row>
    <row r="650" spans="1:23">
      <c r="A650" s="416"/>
      <c r="B650" s="416"/>
      <c r="C650" s="314"/>
      <c r="D650" s="314"/>
      <c r="E650" s="417"/>
      <c r="F650" s="418"/>
      <c r="G650" s="314"/>
      <c r="H650" s="314"/>
      <c r="I650" s="419"/>
      <c r="J650" s="419"/>
      <c r="K650" s="314"/>
      <c r="L650" s="314"/>
      <c r="M650" s="314"/>
      <c r="N650" s="314"/>
      <c r="O650" s="314"/>
      <c r="P650" s="314"/>
      <c r="Q650" s="314"/>
      <c r="R650" s="314"/>
      <c r="S650" s="421"/>
      <c r="T650" s="314"/>
      <c r="U650" s="314"/>
      <c r="V650" s="314"/>
      <c r="W650" s="314"/>
    </row>
    <row r="651" spans="1:23">
      <c r="A651" s="416"/>
      <c r="B651" s="416"/>
      <c r="C651" s="314"/>
      <c r="D651" s="314"/>
      <c r="E651" s="417"/>
      <c r="F651" s="418"/>
      <c r="G651" s="314"/>
      <c r="H651" s="314"/>
      <c r="I651" s="419"/>
      <c r="J651" s="419"/>
      <c r="K651" s="314"/>
      <c r="L651" s="314"/>
      <c r="M651" s="314"/>
      <c r="N651" s="314"/>
      <c r="O651" s="314"/>
      <c r="P651" s="314"/>
      <c r="Q651" s="314"/>
      <c r="R651" s="314"/>
      <c r="S651" s="421"/>
      <c r="T651" s="314"/>
      <c r="U651" s="314"/>
      <c r="V651" s="314"/>
      <c r="W651" s="314"/>
    </row>
    <row r="652" spans="1:23">
      <c r="A652" s="416"/>
      <c r="B652" s="416"/>
      <c r="C652" s="314"/>
      <c r="D652" s="314"/>
      <c r="E652" s="417"/>
      <c r="F652" s="418"/>
      <c r="G652" s="314"/>
      <c r="H652" s="314"/>
      <c r="I652" s="419"/>
      <c r="J652" s="419"/>
      <c r="K652" s="314"/>
      <c r="L652" s="314"/>
      <c r="M652" s="314"/>
      <c r="N652" s="314"/>
      <c r="O652" s="314"/>
      <c r="P652" s="314"/>
      <c r="Q652" s="314"/>
      <c r="R652" s="314"/>
      <c r="S652" s="421"/>
      <c r="T652" s="314"/>
      <c r="U652" s="314"/>
      <c r="V652" s="314"/>
      <c r="W652" s="314"/>
    </row>
    <row r="653" spans="1:23">
      <c r="A653" s="416"/>
      <c r="B653" s="416"/>
      <c r="C653" s="314"/>
      <c r="D653" s="314"/>
      <c r="E653" s="417"/>
      <c r="F653" s="418"/>
      <c r="G653" s="314"/>
      <c r="H653" s="314"/>
      <c r="I653" s="419"/>
      <c r="J653" s="419"/>
      <c r="K653" s="314"/>
      <c r="L653" s="314"/>
      <c r="M653" s="314"/>
      <c r="N653" s="314"/>
      <c r="O653" s="314"/>
      <c r="P653" s="314"/>
      <c r="Q653" s="314"/>
      <c r="R653" s="314"/>
      <c r="S653" s="421"/>
      <c r="T653" s="314"/>
      <c r="U653" s="314"/>
      <c r="V653" s="314"/>
      <c r="W653" s="314"/>
    </row>
    <row r="654" spans="1:23">
      <c r="A654" s="416"/>
      <c r="B654" s="416"/>
      <c r="C654" s="314"/>
      <c r="D654" s="314"/>
      <c r="E654" s="417"/>
      <c r="F654" s="418"/>
      <c r="G654" s="314"/>
      <c r="H654" s="314"/>
      <c r="I654" s="419"/>
      <c r="J654" s="419"/>
      <c r="K654" s="314"/>
      <c r="L654" s="314"/>
      <c r="M654" s="314"/>
      <c r="N654" s="314"/>
      <c r="O654" s="314"/>
      <c r="P654" s="314"/>
      <c r="Q654" s="314"/>
      <c r="R654" s="314"/>
      <c r="S654" s="421"/>
      <c r="T654" s="314"/>
      <c r="U654" s="314"/>
      <c r="V654" s="314"/>
      <c r="W654" s="314"/>
    </row>
    <row r="655" spans="1:23">
      <c r="A655" s="416"/>
      <c r="B655" s="416"/>
      <c r="C655" s="314"/>
      <c r="D655" s="314"/>
      <c r="E655" s="417"/>
      <c r="F655" s="418"/>
      <c r="G655" s="314"/>
      <c r="H655" s="314"/>
      <c r="I655" s="419"/>
      <c r="J655" s="419"/>
      <c r="K655" s="314"/>
      <c r="L655" s="314"/>
      <c r="M655" s="314"/>
      <c r="N655" s="314"/>
      <c r="O655" s="314"/>
      <c r="P655" s="314"/>
      <c r="Q655" s="314"/>
      <c r="R655" s="314"/>
      <c r="S655" s="421"/>
      <c r="T655" s="314"/>
      <c r="U655" s="314"/>
      <c r="V655" s="314"/>
      <c r="W655" s="314"/>
    </row>
    <row r="656" spans="1:23">
      <c r="A656" s="416"/>
      <c r="B656" s="416"/>
      <c r="C656" s="314"/>
      <c r="D656" s="314"/>
      <c r="E656" s="417"/>
      <c r="F656" s="418"/>
      <c r="G656" s="314"/>
      <c r="H656" s="314"/>
      <c r="I656" s="419"/>
      <c r="J656" s="419"/>
      <c r="K656" s="314"/>
      <c r="L656" s="314"/>
      <c r="M656" s="314"/>
      <c r="N656" s="314"/>
      <c r="O656" s="314"/>
      <c r="P656" s="314"/>
      <c r="Q656" s="314"/>
      <c r="R656" s="314"/>
      <c r="S656" s="421"/>
      <c r="T656" s="314"/>
      <c r="U656" s="314"/>
      <c r="V656" s="314"/>
      <c r="W656" s="314"/>
    </row>
    <row r="657" spans="1:23">
      <c r="A657" s="416"/>
      <c r="B657" s="416"/>
      <c r="C657" s="314"/>
      <c r="D657" s="314"/>
      <c r="E657" s="417"/>
      <c r="F657" s="418"/>
      <c r="G657" s="314"/>
      <c r="H657" s="314"/>
      <c r="I657" s="419"/>
      <c r="J657" s="419"/>
      <c r="K657" s="314"/>
      <c r="L657" s="314"/>
      <c r="M657" s="314"/>
      <c r="N657" s="314"/>
      <c r="O657" s="314"/>
      <c r="P657" s="314"/>
      <c r="Q657" s="314"/>
      <c r="R657" s="314"/>
      <c r="S657" s="421"/>
      <c r="T657" s="314"/>
      <c r="U657" s="314"/>
      <c r="V657" s="314"/>
      <c r="W657" s="314"/>
    </row>
    <row r="658" spans="1:23">
      <c r="A658" s="416"/>
      <c r="B658" s="416"/>
      <c r="C658" s="314"/>
      <c r="D658" s="314"/>
      <c r="E658" s="417"/>
      <c r="F658" s="418"/>
      <c r="G658" s="314"/>
      <c r="H658" s="314"/>
      <c r="I658" s="419"/>
      <c r="J658" s="419"/>
      <c r="K658" s="314"/>
      <c r="L658" s="314"/>
      <c r="M658" s="314"/>
      <c r="N658" s="314"/>
      <c r="O658" s="314"/>
      <c r="P658" s="314"/>
      <c r="Q658" s="314"/>
      <c r="R658" s="314"/>
      <c r="S658" s="421"/>
      <c r="T658" s="314"/>
      <c r="U658" s="314"/>
      <c r="V658" s="314"/>
      <c r="W658" s="314"/>
    </row>
    <row r="659" spans="1:23">
      <c r="A659" s="416"/>
      <c r="B659" s="416"/>
      <c r="C659" s="314"/>
      <c r="D659" s="314"/>
      <c r="E659" s="417"/>
      <c r="F659" s="418"/>
      <c r="G659" s="314"/>
      <c r="H659" s="314"/>
      <c r="I659" s="419"/>
      <c r="J659" s="419"/>
      <c r="K659" s="314"/>
      <c r="L659" s="314"/>
      <c r="M659" s="314"/>
      <c r="N659" s="314"/>
      <c r="O659" s="314"/>
      <c r="P659" s="314"/>
      <c r="Q659" s="314"/>
      <c r="R659" s="314"/>
      <c r="S659" s="421"/>
      <c r="T659" s="314"/>
      <c r="U659" s="314"/>
      <c r="V659" s="314"/>
      <c r="W659" s="314"/>
    </row>
    <row r="660" spans="1:23">
      <c r="A660" s="416"/>
      <c r="B660" s="416"/>
      <c r="C660" s="314"/>
      <c r="D660" s="314"/>
      <c r="E660" s="417"/>
      <c r="F660" s="418"/>
      <c r="G660" s="314"/>
      <c r="H660" s="314"/>
      <c r="I660" s="419"/>
      <c r="J660" s="419"/>
      <c r="K660" s="314"/>
      <c r="L660" s="314"/>
      <c r="M660" s="314"/>
      <c r="N660" s="314"/>
      <c r="O660" s="314"/>
      <c r="P660" s="314"/>
      <c r="Q660" s="314"/>
      <c r="R660" s="314"/>
      <c r="S660" s="421"/>
      <c r="T660" s="314"/>
      <c r="U660" s="314"/>
      <c r="V660" s="314"/>
      <c r="W660" s="314"/>
    </row>
    <row r="661" spans="1:23">
      <c r="A661" s="416"/>
      <c r="B661" s="416"/>
      <c r="C661" s="314"/>
      <c r="D661" s="314"/>
      <c r="E661" s="417"/>
      <c r="F661" s="418"/>
      <c r="G661" s="314"/>
      <c r="H661" s="314"/>
      <c r="I661" s="419"/>
      <c r="J661" s="419"/>
      <c r="K661" s="314"/>
      <c r="L661" s="314"/>
      <c r="M661" s="314"/>
      <c r="N661" s="314"/>
      <c r="O661" s="314"/>
      <c r="P661" s="314"/>
      <c r="Q661" s="314"/>
      <c r="R661" s="314"/>
      <c r="S661" s="421"/>
      <c r="T661" s="314"/>
      <c r="U661" s="314"/>
      <c r="V661" s="314"/>
      <c r="W661" s="314"/>
    </row>
    <row r="662" spans="1:23">
      <c r="A662" s="416"/>
      <c r="B662" s="416"/>
      <c r="C662" s="314"/>
      <c r="D662" s="314"/>
      <c r="E662" s="417"/>
      <c r="F662" s="418"/>
      <c r="G662" s="314"/>
      <c r="H662" s="314"/>
      <c r="I662" s="419"/>
      <c r="J662" s="419"/>
      <c r="K662" s="314"/>
      <c r="L662" s="314"/>
      <c r="M662" s="314"/>
      <c r="N662" s="314"/>
      <c r="O662" s="314"/>
      <c r="P662" s="314"/>
      <c r="Q662" s="314"/>
      <c r="R662" s="314"/>
      <c r="S662" s="421"/>
      <c r="T662" s="314"/>
      <c r="U662" s="314"/>
      <c r="V662" s="314"/>
      <c r="W662" s="314"/>
    </row>
    <row r="663" spans="1:23">
      <c r="A663" s="416"/>
      <c r="B663" s="416"/>
      <c r="C663" s="314"/>
      <c r="D663" s="314"/>
      <c r="E663" s="417"/>
      <c r="F663" s="418"/>
      <c r="G663" s="314"/>
      <c r="H663" s="314"/>
      <c r="I663" s="419"/>
      <c r="J663" s="419"/>
      <c r="K663" s="314"/>
      <c r="L663" s="314"/>
      <c r="M663" s="314"/>
      <c r="N663" s="314"/>
      <c r="O663" s="314"/>
      <c r="P663" s="314"/>
      <c r="Q663" s="314"/>
      <c r="R663" s="314"/>
      <c r="S663" s="421"/>
      <c r="T663" s="314"/>
      <c r="U663" s="314"/>
      <c r="V663" s="314"/>
      <c r="W663" s="314"/>
    </row>
    <row r="664" spans="1:23">
      <c r="A664" s="416"/>
      <c r="B664" s="416"/>
      <c r="C664" s="314"/>
      <c r="D664" s="314"/>
      <c r="E664" s="417"/>
      <c r="F664" s="418"/>
      <c r="G664" s="314"/>
      <c r="H664" s="314"/>
      <c r="I664" s="419"/>
      <c r="J664" s="419"/>
      <c r="K664" s="314"/>
      <c r="L664" s="314"/>
      <c r="M664" s="314"/>
      <c r="N664" s="314"/>
      <c r="O664" s="314"/>
      <c r="P664" s="314"/>
      <c r="Q664" s="314"/>
      <c r="R664" s="314"/>
      <c r="S664" s="421"/>
      <c r="T664" s="314"/>
      <c r="U664" s="314"/>
      <c r="V664" s="314"/>
      <c r="W664" s="314"/>
    </row>
    <row r="665" spans="1:23">
      <c r="A665" s="416"/>
      <c r="B665" s="416"/>
      <c r="C665" s="314"/>
      <c r="D665" s="314"/>
      <c r="E665" s="417"/>
      <c r="F665" s="418"/>
      <c r="G665" s="314"/>
      <c r="H665" s="314"/>
      <c r="I665" s="419"/>
      <c r="J665" s="419"/>
      <c r="K665" s="314"/>
      <c r="L665" s="314"/>
      <c r="M665" s="314"/>
      <c r="N665" s="314"/>
      <c r="O665" s="314"/>
      <c r="P665" s="314"/>
      <c r="Q665" s="314"/>
      <c r="R665" s="314"/>
      <c r="S665" s="421"/>
      <c r="T665" s="314"/>
      <c r="U665" s="314"/>
      <c r="V665" s="314"/>
      <c r="W665" s="314"/>
    </row>
    <row r="666" spans="1:23">
      <c r="A666" s="416"/>
      <c r="B666" s="416"/>
      <c r="C666" s="314"/>
      <c r="D666" s="314"/>
      <c r="E666" s="417"/>
      <c r="F666" s="418"/>
      <c r="G666" s="314"/>
      <c r="H666" s="314"/>
      <c r="I666" s="419"/>
      <c r="J666" s="419"/>
      <c r="K666" s="314"/>
      <c r="L666" s="314"/>
      <c r="M666" s="314"/>
      <c r="N666" s="314"/>
      <c r="O666" s="314"/>
      <c r="P666" s="314"/>
      <c r="Q666" s="314"/>
      <c r="R666" s="314"/>
      <c r="S666" s="421"/>
      <c r="T666" s="314"/>
      <c r="U666" s="314"/>
      <c r="V666" s="314"/>
      <c r="W666" s="314"/>
    </row>
    <row r="667" spans="1:23">
      <c r="A667" s="416"/>
      <c r="B667" s="416"/>
      <c r="C667" s="314"/>
      <c r="D667" s="314"/>
      <c r="E667" s="417"/>
      <c r="F667" s="418"/>
      <c r="G667" s="314"/>
      <c r="H667" s="314"/>
      <c r="I667" s="419"/>
      <c r="J667" s="419"/>
      <c r="K667" s="314"/>
      <c r="L667" s="314"/>
      <c r="M667" s="314"/>
      <c r="N667" s="314"/>
      <c r="O667" s="314"/>
      <c r="P667" s="314"/>
      <c r="Q667" s="314"/>
      <c r="R667" s="314"/>
      <c r="S667" s="421"/>
      <c r="T667" s="314"/>
      <c r="U667" s="314"/>
      <c r="V667" s="314"/>
      <c r="W667" s="314"/>
    </row>
    <row r="668" spans="1:23">
      <c r="A668" s="416"/>
      <c r="B668" s="416"/>
      <c r="C668" s="314"/>
      <c r="D668" s="314"/>
      <c r="E668" s="417"/>
      <c r="F668" s="418"/>
      <c r="G668" s="314"/>
      <c r="H668" s="314"/>
      <c r="I668" s="419"/>
      <c r="J668" s="419"/>
      <c r="K668" s="314"/>
      <c r="L668" s="314"/>
      <c r="M668" s="314"/>
      <c r="N668" s="314"/>
      <c r="O668" s="314"/>
      <c r="P668" s="314"/>
      <c r="Q668" s="314"/>
      <c r="R668" s="314"/>
      <c r="S668" s="421"/>
      <c r="T668" s="314"/>
      <c r="U668" s="314"/>
      <c r="V668" s="314"/>
      <c r="W668" s="314"/>
    </row>
    <row r="669" spans="1:23">
      <c r="A669" s="416"/>
      <c r="B669" s="416"/>
      <c r="C669" s="314"/>
      <c r="D669" s="314"/>
      <c r="E669" s="417"/>
      <c r="F669" s="418"/>
      <c r="G669" s="314"/>
      <c r="H669" s="314"/>
      <c r="I669" s="419"/>
      <c r="J669" s="419"/>
      <c r="K669" s="314"/>
      <c r="L669" s="314"/>
      <c r="M669" s="314"/>
      <c r="N669" s="314"/>
      <c r="O669" s="314"/>
      <c r="P669" s="314"/>
      <c r="Q669" s="314"/>
      <c r="R669" s="314"/>
      <c r="S669" s="421"/>
      <c r="T669" s="314"/>
      <c r="U669" s="314"/>
      <c r="V669" s="314"/>
      <c r="W669" s="314"/>
    </row>
    <row r="670" spans="1:23">
      <c r="A670" s="416"/>
      <c r="B670" s="416"/>
      <c r="C670" s="314"/>
      <c r="D670" s="314"/>
      <c r="E670" s="417"/>
      <c r="F670" s="418"/>
      <c r="G670" s="314"/>
      <c r="H670" s="314"/>
      <c r="I670" s="419"/>
      <c r="J670" s="419"/>
      <c r="K670" s="314"/>
      <c r="L670" s="314"/>
      <c r="M670" s="314"/>
      <c r="N670" s="314"/>
      <c r="O670" s="314"/>
      <c r="P670" s="314"/>
      <c r="Q670" s="314"/>
      <c r="R670" s="314"/>
      <c r="S670" s="421"/>
      <c r="T670" s="314"/>
      <c r="U670" s="314"/>
      <c r="V670" s="314"/>
      <c r="W670" s="314"/>
    </row>
    <row r="671" spans="1:23">
      <c r="A671" s="416"/>
      <c r="B671" s="416"/>
      <c r="C671" s="314"/>
      <c r="D671" s="314"/>
      <c r="E671" s="417"/>
      <c r="F671" s="418"/>
      <c r="G671" s="314"/>
      <c r="H671" s="314"/>
      <c r="I671" s="419"/>
      <c r="J671" s="419"/>
      <c r="K671" s="314"/>
      <c r="L671" s="314"/>
      <c r="M671" s="314"/>
      <c r="N671" s="314"/>
      <c r="O671" s="314"/>
      <c r="P671" s="314"/>
      <c r="Q671" s="314"/>
      <c r="R671" s="314"/>
      <c r="S671" s="421"/>
      <c r="T671" s="314"/>
      <c r="U671" s="314"/>
      <c r="V671" s="314"/>
      <c r="W671" s="314"/>
    </row>
    <row r="672" spans="1:23">
      <c r="A672" s="416"/>
      <c r="B672" s="416"/>
      <c r="C672" s="314"/>
      <c r="D672" s="314"/>
      <c r="E672" s="417"/>
      <c r="F672" s="418"/>
      <c r="G672" s="314"/>
      <c r="H672" s="314"/>
      <c r="I672" s="419"/>
      <c r="J672" s="419"/>
      <c r="K672" s="314"/>
      <c r="L672" s="314"/>
      <c r="M672" s="314"/>
      <c r="N672" s="314"/>
      <c r="O672" s="314"/>
      <c r="P672" s="314"/>
      <c r="Q672" s="314"/>
      <c r="R672" s="314"/>
      <c r="S672" s="421"/>
      <c r="T672" s="314"/>
      <c r="U672" s="314"/>
      <c r="V672" s="314"/>
      <c r="W672" s="314"/>
    </row>
    <row r="673" spans="1:23">
      <c r="A673" s="416"/>
      <c r="B673" s="416"/>
      <c r="C673" s="314"/>
      <c r="D673" s="314"/>
      <c r="E673" s="417"/>
      <c r="F673" s="418"/>
      <c r="G673" s="314"/>
      <c r="H673" s="314"/>
      <c r="I673" s="419"/>
      <c r="J673" s="419"/>
      <c r="K673" s="314"/>
      <c r="L673" s="314"/>
      <c r="M673" s="314"/>
      <c r="N673" s="314"/>
      <c r="O673" s="314"/>
      <c r="P673" s="314"/>
      <c r="Q673" s="314"/>
      <c r="R673" s="314"/>
      <c r="S673" s="421"/>
      <c r="T673" s="314"/>
      <c r="U673" s="314"/>
      <c r="V673" s="314"/>
      <c r="W673" s="314"/>
    </row>
    <row r="674" spans="1:23">
      <c r="A674" s="416"/>
      <c r="B674" s="416"/>
      <c r="C674" s="314"/>
      <c r="D674" s="314"/>
      <c r="E674" s="417"/>
      <c r="F674" s="418"/>
      <c r="G674" s="314"/>
      <c r="H674" s="314"/>
      <c r="I674" s="419"/>
      <c r="J674" s="419"/>
      <c r="K674" s="314"/>
      <c r="L674" s="314"/>
      <c r="M674" s="314"/>
      <c r="N674" s="314"/>
      <c r="O674" s="314"/>
      <c r="P674" s="314"/>
      <c r="Q674" s="314"/>
      <c r="R674" s="314"/>
      <c r="S674" s="421"/>
      <c r="T674" s="314"/>
      <c r="U674" s="314"/>
      <c r="V674" s="314"/>
      <c r="W674" s="314"/>
    </row>
    <row r="675" spans="1:23">
      <c r="A675" s="416"/>
      <c r="B675" s="416"/>
      <c r="C675" s="314"/>
      <c r="D675" s="314"/>
      <c r="E675" s="417"/>
      <c r="F675" s="418"/>
      <c r="G675" s="314"/>
      <c r="H675" s="314"/>
      <c r="I675" s="419"/>
      <c r="J675" s="419"/>
      <c r="K675" s="314"/>
      <c r="L675" s="314"/>
      <c r="M675" s="314"/>
      <c r="N675" s="314"/>
      <c r="O675" s="314"/>
      <c r="P675" s="314"/>
      <c r="Q675" s="314"/>
      <c r="R675" s="314"/>
      <c r="S675" s="421"/>
      <c r="T675" s="314"/>
      <c r="U675" s="314"/>
      <c r="V675" s="314"/>
      <c r="W675" s="314"/>
    </row>
    <row r="676" spans="1:23">
      <c r="A676" s="416"/>
      <c r="B676" s="416"/>
      <c r="C676" s="314"/>
      <c r="D676" s="314"/>
      <c r="E676" s="417"/>
      <c r="F676" s="418"/>
      <c r="G676" s="314"/>
      <c r="H676" s="314"/>
      <c r="I676" s="419"/>
      <c r="J676" s="419"/>
      <c r="K676" s="314"/>
      <c r="L676" s="314"/>
      <c r="M676" s="314"/>
      <c r="N676" s="314"/>
      <c r="O676" s="314"/>
      <c r="P676" s="314"/>
      <c r="Q676" s="314"/>
      <c r="R676" s="314"/>
      <c r="S676" s="421"/>
      <c r="T676" s="314"/>
      <c r="U676" s="314"/>
      <c r="V676" s="314"/>
      <c r="W676" s="314"/>
    </row>
    <row r="677" spans="1:23">
      <c r="A677" s="416"/>
      <c r="B677" s="416"/>
      <c r="C677" s="314"/>
      <c r="D677" s="314"/>
      <c r="E677" s="417"/>
      <c r="F677" s="418"/>
      <c r="G677" s="314"/>
      <c r="H677" s="314"/>
      <c r="I677" s="419"/>
      <c r="J677" s="419"/>
      <c r="K677" s="314"/>
      <c r="L677" s="314"/>
      <c r="M677" s="314"/>
      <c r="N677" s="314"/>
      <c r="O677" s="314"/>
      <c r="P677" s="314"/>
      <c r="Q677" s="314"/>
      <c r="R677" s="314"/>
      <c r="S677" s="421"/>
      <c r="T677" s="314"/>
      <c r="U677" s="314"/>
      <c r="V677" s="314"/>
      <c r="W677" s="314"/>
    </row>
    <row r="678" spans="1:23">
      <c r="A678" s="416"/>
      <c r="B678" s="416"/>
      <c r="C678" s="314"/>
      <c r="D678" s="314"/>
      <c r="E678" s="417"/>
      <c r="F678" s="418"/>
      <c r="G678" s="314"/>
      <c r="H678" s="314"/>
      <c r="I678" s="419"/>
      <c r="J678" s="419"/>
      <c r="K678" s="314"/>
      <c r="L678" s="314"/>
      <c r="M678" s="314"/>
      <c r="N678" s="314"/>
      <c r="O678" s="314"/>
      <c r="P678" s="314"/>
      <c r="Q678" s="314"/>
      <c r="R678" s="314"/>
      <c r="S678" s="421"/>
      <c r="T678" s="314"/>
      <c r="U678" s="314"/>
      <c r="V678" s="314"/>
      <c r="W678" s="314"/>
    </row>
    <row r="679" spans="1:23">
      <c r="A679" s="416"/>
      <c r="B679" s="416"/>
      <c r="C679" s="314"/>
      <c r="D679" s="314"/>
      <c r="E679" s="417"/>
      <c r="F679" s="418"/>
      <c r="G679" s="314"/>
      <c r="H679" s="314"/>
      <c r="I679" s="419"/>
      <c r="J679" s="419"/>
      <c r="K679" s="314"/>
      <c r="L679" s="314"/>
      <c r="M679" s="314"/>
      <c r="N679" s="314"/>
      <c r="O679" s="314"/>
      <c r="P679" s="314"/>
      <c r="Q679" s="314"/>
      <c r="R679" s="314"/>
      <c r="S679" s="421"/>
      <c r="T679" s="314"/>
      <c r="U679" s="314"/>
      <c r="V679" s="314"/>
      <c r="W679" s="314"/>
    </row>
    <row r="680" spans="1:23">
      <c r="A680" s="416"/>
      <c r="B680" s="416"/>
      <c r="C680" s="314"/>
      <c r="D680" s="314"/>
      <c r="E680" s="417"/>
      <c r="F680" s="418"/>
      <c r="G680" s="314"/>
      <c r="H680" s="314"/>
      <c r="I680" s="419"/>
      <c r="J680" s="419"/>
      <c r="K680" s="314"/>
      <c r="L680" s="314"/>
      <c r="M680" s="314"/>
      <c r="N680" s="314"/>
      <c r="O680" s="314"/>
      <c r="P680" s="314"/>
      <c r="Q680" s="314"/>
      <c r="R680" s="314"/>
      <c r="S680" s="421"/>
      <c r="T680" s="314"/>
      <c r="U680" s="314"/>
      <c r="V680" s="314"/>
      <c r="W680" s="314"/>
    </row>
    <row r="681" spans="1:23">
      <c r="A681" s="416"/>
      <c r="B681" s="416"/>
      <c r="C681" s="314"/>
      <c r="D681" s="314"/>
      <c r="E681" s="417"/>
      <c r="F681" s="418"/>
      <c r="G681" s="314"/>
      <c r="H681" s="314"/>
      <c r="I681" s="419"/>
      <c r="J681" s="419"/>
      <c r="K681" s="314"/>
      <c r="L681" s="314"/>
      <c r="M681" s="314"/>
      <c r="N681" s="314"/>
      <c r="O681" s="314"/>
      <c r="P681" s="314"/>
      <c r="Q681" s="314"/>
      <c r="R681" s="314"/>
      <c r="S681" s="421"/>
      <c r="T681" s="314"/>
      <c r="U681" s="314"/>
      <c r="V681" s="314"/>
      <c r="W681" s="314"/>
    </row>
    <row r="682" spans="1:23">
      <c r="A682" s="416"/>
      <c r="B682" s="416"/>
      <c r="C682" s="314"/>
      <c r="D682" s="314"/>
      <c r="E682" s="417"/>
      <c r="F682" s="418"/>
      <c r="G682" s="314"/>
      <c r="H682" s="314"/>
      <c r="I682" s="419"/>
      <c r="J682" s="419"/>
      <c r="K682" s="314"/>
      <c r="L682" s="314"/>
      <c r="M682" s="314"/>
      <c r="N682" s="314"/>
      <c r="O682" s="314"/>
      <c r="P682" s="314"/>
      <c r="Q682" s="314"/>
      <c r="R682" s="314"/>
      <c r="S682" s="421"/>
      <c r="T682" s="314"/>
      <c r="U682" s="314"/>
      <c r="V682" s="314"/>
      <c r="W682" s="314"/>
    </row>
    <row r="683" spans="1:23">
      <c r="A683" s="416"/>
      <c r="B683" s="416"/>
      <c r="C683" s="314"/>
      <c r="D683" s="314"/>
      <c r="E683" s="417"/>
      <c r="F683" s="418"/>
      <c r="G683" s="314"/>
      <c r="H683" s="314"/>
      <c r="I683" s="419"/>
      <c r="J683" s="419"/>
      <c r="K683" s="314"/>
      <c r="L683" s="314"/>
      <c r="M683" s="314"/>
      <c r="N683" s="314"/>
      <c r="O683" s="314"/>
      <c r="P683" s="314"/>
      <c r="Q683" s="314"/>
      <c r="R683" s="314"/>
      <c r="S683" s="421"/>
      <c r="T683" s="314"/>
      <c r="U683" s="314"/>
      <c r="V683" s="314"/>
      <c r="W683" s="314"/>
    </row>
    <row r="684" spans="1:23">
      <c r="A684" s="416"/>
      <c r="B684" s="416"/>
      <c r="C684" s="314"/>
      <c r="D684" s="314"/>
      <c r="E684" s="417"/>
      <c r="F684" s="418"/>
      <c r="G684" s="314"/>
      <c r="H684" s="314"/>
      <c r="I684" s="419"/>
      <c r="J684" s="419"/>
      <c r="K684" s="314"/>
      <c r="L684" s="314"/>
      <c r="M684" s="314"/>
      <c r="N684" s="314"/>
      <c r="O684" s="314"/>
      <c r="P684" s="314"/>
      <c r="Q684" s="314"/>
      <c r="R684" s="314"/>
      <c r="S684" s="421"/>
      <c r="T684" s="314"/>
      <c r="U684" s="314"/>
      <c r="V684" s="314"/>
      <c r="W684" s="314"/>
    </row>
    <row r="685" spans="1:23">
      <c r="A685" s="416"/>
      <c r="B685" s="416"/>
      <c r="C685" s="314"/>
      <c r="D685" s="314"/>
      <c r="E685" s="417"/>
      <c r="F685" s="418"/>
      <c r="G685" s="314"/>
      <c r="H685" s="314"/>
      <c r="I685" s="419"/>
      <c r="J685" s="419"/>
      <c r="K685" s="314"/>
      <c r="L685" s="314"/>
      <c r="M685" s="314"/>
      <c r="N685" s="314"/>
      <c r="O685" s="314"/>
      <c r="P685" s="314"/>
      <c r="Q685" s="314"/>
      <c r="R685" s="314"/>
      <c r="S685" s="421"/>
      <c r="T685" s="314"/>
      <c r="U685" s="314"/>
      <c r="V685" s="314"/>
      <c r="W685" s="314"/>
    </row>
    <row r="686" spans="1:23">
      <c r="A686" s="416"/>
      <c r="B686" s="416"/>
      <c r="C686" s="314"/>
      <c r="D686" s="314"/>
      <c r="E686" s="417"/>
      <c r="F686" s="418"/>
      <c r="G686" s="314"/>
      <c r="H686" s="314"/>
      <c r="I686" s="419"/>
      <c r="J686" s="419"/>
      <c r="K686" s="314"/>
      <c r="L686" s="314"/>
      <c r="M686" s="314"/>
      <c r="N686" s="314"/>
      <c r="O686" s="314"/>
      <c r="P686" s="314"/>
      <c r="Q686" s="314"/>
      <c r="R686" s="314"/>
      <c r="S686" s="421"/>
      <c r="T686" s="314"/>
      <c r="U686" s="314"/>
      <c r="V686" s="314"/>
      <c r="W686" s="314"/>
    </row>
    <row r="687" spans="1:23">
      <c r="A687" s="416"/>
      <c r="B687" s="416"/>
      <c r="C687" s="314"/>
      <c r="D687" s="314"/>
      <c r="E687" s="417"/>
      <c r="F687" s="418"/>
      <c r="G687" s="314"/>
      <c r="H687" s="314"/>
      <c r="I687" s="419"/>
      <c r="J687" s="419"/>
      <c r="K687" s="314"/>
      <c r="L687" s="314"/>
      <c r="M687" s="314"/>
      <c r="N687" s="314"/>
      <c r="O687" s="314"/>
      <c r="P687" s="314"/>
      <c r="Q687" s="314"/>
      <c r="R687" s="314"/>
      <c r="S687" s="421"/>
      <c r="T687" s="314"/>
      <c r="U687" s="314"/>
      <c r="V687" s="314"/>
      <c r="W687" s="314"/>
    </row>
    <row r="688" spans="1:23">
      <c r="A688" s="416"/>
      <c r="B688" s="416"/>
      <c r="C688" s="314"/>
      <c r="D688" s="314"/>
      <c r="E688" s="417"/>
      <c r="F688" s="418"/>
      <c r="G688" s="314"/>
      <c r="H688" s="314"/>
      <c r="I688" s="419"/>
      <c r="J688" s="419"/>
      <c r="K688" s="314"/>
      <c r="L688" s="314"/>
      <c r="M688" s="314"/>
      <c r="N688" s="314"/>
      <c r="O688" s="314"/>
      <c r="P688" s="314"/>
      <c r="Q688" s="314"/>
      <c r="R688" s="314"/>
      <c r="S688" s="421"/>
      <c r="T688" s="314"/>
      <c r="U688" s="314"/>
      <c r="V688" s="314"/>
      <c r="W688" s="314"/>
    </row>
    <row r="689" spans="1:23">
      <c r="A689" s="416"/>
      <c r="B689" s="416"/>
      <c r="C689" s="314"/>
      <c r="D689" s="314"/>
      <c r="E689" s="417"/>
      <c r="F689" s="418"/>
      <c r="G689" s="314"/>
      <c r="H689" s="314"/>
      <c r="I689" s="419"/>
      <c r="J689" s="419"/>
      <c r="K689" s="314"/>
      <c r="L689" s="314"/>
      <c r="M689" s="314"/>
      <c r="N689" s="314"/>
      <c r="O689" s="314"/>
      <c r="P689" s="314"/>
      <c r="Q689" s="314"/>
      <c r="R689" s="314"/>
      <c r="S689" s="421"/>
      <c r="T689" s="314"/>
      <c r="U689" s="314"/>
      <c r="V689" s="314"/>
      <c r="W689" s="314"/>
    </row>
    <row r="690" spans="1:23">
      <c r="A690" s="416"/>
      <c r="B690" s="416"/>
      <c r="C690" s="314"/>
      <c r="D690" s="314"/>
      <c r="E690" s="417"/>
      <c r="F690" s="418"/>
      <c r="G690" s="314"/>
      <c r="H690" s="314"/>
      <c r="I690" s="419"/>
      <c r="J690" s="419"/>
      <c r="K690" s="314"/>
      <c r="L690" s="314"/>
      <c r="M690" s="314"/>
      <c r="N690" s="314"/>
      <c r="O690" s="314"/>
      <c r="P690" s="314"/>
      <c r="Q690" s="314"/>
      <c r="R690" s="314"/>
      <c r="S690" s="421"/>
      <c r="T690" s="314"/>
      <c r="U690" s="314"/>
      <c r="V690" s="314"/>
      <c r="W690" s="314"/>
    </row>
    <row r="691" spans="1:23">
      <c r="A691" s="416"/>
      <c r="B691" s="416"/>
      <c r="C691" s="314"/>
      <c r="D691" s="314"/>
      <c r="E691" s="417"/>
      <c r="F691" s="418"/>
      <c r="G691" s="314"/>
      <c r="H691" s="314"/>
      <c r="I691" s="419"/>
      <c r="J691" s="419"/>
      <c r="K691" s="314"/>
      <c r="L691" s="314"/>
      <c r="M691" s="314"/>
      <c r="N691" s="314"/>
      <c r="O691" s="314"/>
      <c r="P691" s="314"/>
      <c r="Q691" s="314"/>
      <c r="R691" s="314"/>
      <c r="S691" s="421"/>
      <c r="T691" s="314"/>
      <c r="U691" s="314"/>
      <c r="V691" s="314"/>
      <c r="W691" s="314"/>
    </row>
    <row r="692" spans="1:23">
      <c r="A692" s="416"/>
      <c r="B692" s="416"/>
      <c r="C692" s="314"/>
      <c r="D692" s="314"/>
      <c r="E692" s="417"/>
      <c r="F692" s="418"/>
      <c r="G692" s="314"/>
      <c r="H692" s="314"/>
      <c r="I692" s="419"/>
      <c r="J692" s="419"/>
      <c r="K692" s="314"/>
      <c r="L692" s="314"/>
      <c r="M692" s="314"/>
      <c r="N692" s="314"/>
      <c r="O692" s="314"/>
      <c r="P692" s="314"/>
      <c r="Q692" s="314"/>
      <c r="R692" s="314"/>
      <c r="S692" s="421"/>
      <c r="T692" s="314"/>
      <c r="U692" s="314"/>
      <c r="V692" s="314"/>
      <c r="W692" s="314"/>
    </row>
    <row r="693" spans="1:23">
      <c r="A693" s="416"/>
      <c r="B693" s="416"/>
      <c r="C693" s="314"/>
      <c r="D693" s="314"/>
      <c r="E693" s="417"/>
      <c r="F693" s="418"/>
      <c r="G693" s="314"/>
      <c r="H693" s="314"/>
      <c r="I693" s="419"/>
      <c r="J693" s="419"/>
      <c r="K693" s="314"/>
      <c r="L693" s="314"/>
      <c r="M693" s="314"/>
      <c r="N693" s="314"/>
      <c r="O693" s="314"/>
      <c r="P693" s="314"/>
      <c r="Q693" s="314"/>
      <c r="R693" s="314"/>
      <c r="S693" s="421"/>
      <c r="T693" s="314"/>
      <c r="U693" s="314"/>
      <c r="V693" s="314"/>
      <c r="W693" s="314"/>
    </row>
    <row r="694" spans="1:23">
      <c r="A694" s="416"/>
      <c r="B694" s="416"/>
      <c r="C694" s="314"/>
      <c r="D694" s="314"/>
      <c r="E694" s="417"/>
      <c r="F694" s="418"/>
      <c r="G694" s="314"/>
      <c r="H694" s="314"/>
      <c r="I694" s="419"/>
      <c r="J694" s="419"/>
      <c r="K694" s="314"/>
      <c r="L694" s="314"/>
      <c r="M694" s="314"/>
      <c r="N694" s="314"/>
      <c r="O694" s="314"/>
      <c r="P694" s="314"/>
      <c r="Q694" s="314"/>
      <c r="R694" s="314"/>
      <c r="S694" s="421"/>
      <c r="T694" s="314"/>
      <c r="U694" s="314"/>
      <c r="V694" s="314"/>
      <c r="W694" s="314"/>
    </row>
    <row r="695" spans="1:23">
      <c r="A695" s="416"/>
      <c r="B695" s="416"/>
      <c r="C695" s="314"/>
      <c r="D695" s="314"/>
      <c r="E695" s="417"/>
      <c r="F695" s="418"/>
      <c r="G695" s="314"/>
      <c r="H695" s="314"/>
      <c r="I695" s="419"/>
      <c r="J695" s="419"/>
      <c r="K695" s="314"/>
      <c r="L695" s="314"/>
      <c r="M695" s="314"/>
      <c r="N695" s="314"/>
      <c r="O695" s="314"/>
      <c r="P695" s="314"/>
      <c r="Q695" s="314"/>
      <c r="R695" s="314"/>
      <c r="S695" s="421"/>
      <c r="T695" s="314"/>
      <c r="U695" s="314"/>
      <c r="V695" s="314"/>
      <c r="W695" s="314"/>
    </row>
    <row r="696" spans="1:23">
      <c r="A696" s="416"/>
      <c r="B696" s="416"/>
      <c r="C696" s="314"/>
      <c r="D696" s="314"/>
      <c r="E696" s="417"/>
      <c r="F696" s="418"/>
      <c r="G696" s="314"/>
      <c r="H696" s="314"/>
      <c r="I696" s="419"/>
      <c r="J696" s="419"/>
      <c r="K696" s="314"/>
      <c r="L696" s="314"/>
      <c r="M696" s="314"/>
      <c r="N696" s="314"/>
      <c r="O696" s="314"/>
      <c r="P696" s="314"/>
      <c r="Q696" s="314"/>
      <c r="R696" s="314"/>
      <c r="S696" s="421"/>
      <c r="T696" s="314"/>
      <c r="U696" s="314"/>
      <c r="V696" s="314"/>
      <c r="W696" s="314"/>
    </row>
    <row r="697" spans="1:23">
      <c r="A697" s="416"/>
      <c r="B697" s="416"/>
      <c r="C697" s="314"/>
      <c r="D697" s="314"/>
      <c r="E697" s="417"/>
      <c r="F697" s="418"/>
      <c r="G697" s="314"/>
      <c r="H697" s="314"/>
      <c r="I697" s="419"/>
      <c r="J697" s="419"/>
      <c r="K697" s="314"/>
      <c r="L697" s="314"/>
      <c r="M697" s="314"/>
      <c r="N697" s="314"/>
      <c r="O697" s="314"/>
      <c r="P697" s="314"/>
      <c r="Q697" s="314"/>
      <c r="R697" s="314"/>
      <c r="S697" s="421"/>
      <c r="T697" s="314"/>
      <c r="U697" s="314"/>
      <c r="V697" s="314"/>
      <c r="W697" s="314"/>
    </row>
    <row r="698" spans="1:23">
      <c r="A698" s="416"/>
      <c r="B698" s="416"/>
      <c r="C698" s="314"/>
      <c r="D698" s="314"/>
      <c r="E698" s="417"/>
      <c r="F698" s="418"/>
      <c r="G698" s="314"/>
      <c r="H698" s="314"/>
      <c r="I698" s="419"/>
      <c r="J698" s="419"/>
      <c r="K698" s="314"/>
      <c r="L698" s="314"/>
      <c r="M698" s="314"/>
      <c r="N698" s="314"/>
      <c r="O698" s="314"/>
      <c r="P698" s="314"/>
      <c r="Q698" s="314"/>
      <c r="R698" s="314"/>
      <c r="S698" s="421"/>
      <c r="T698" s="314"/>
      <c r="U698" s="314"/>
      <c r="V698" s="314"/>
      <c r="W698" s="314"/>
    </row>
    <row r="699" spans="1:23">
      <c r="A699" s="416"/>
      <c r="B699" s="416"/>
      <c r="C699" s="314"/>
      <c r="D699" s="314"/>
      <c r="E699" s="417"/>
      <c r="F699" s="418"/>
      <c r="G699" s="314"/>
      <c r="H699" s="314"/>
      <c r="I699" s="419"/>
      <c r="J699" s="419"/>
      <c r="K699" s="314"/>
      <c r="L699" s="314"/>
      <c r="M699" s="314"/>
      <c r="N699" s="314"/>
      <c r="O699" s="314"/>
      <c r="P699" s="314"/>
      <c r="Q699" s="314"/>
      <c r="R699" s="314"/>
      <c r="S699" s="421"/>
      <c r="T699" s="314"/>
      <c r="U699" s="314"/>
      <c r="V699" s="314"/>
      <c r="W699" s="314"/>
    </row>
    <row r="700" spans="1:23">
      <c r="A700" s="416"/>
      <c r="B700" s="416"/>
      <c r="C700" s="314"/>
      <c r="D700" s="314"/>
      <c r="E700" s="417"/>
      <c r="F700" s="418"/>
      <c r="G700" s="314"/>
      <c r="H700" s="314"/>
      <c r="I700" s="419"/>
      <c r="J700" s="419"/>
      <c r="K700" s="314"/>
      <c r="L700" s="314"/>
      <c r="M700" s="314"/>
      <c r="N700" s="314"/>
      <c r="O700" s="314"/>
      <c r="P700" s="314"/>
      <c r="Q700" s="314"/>
      <c r="R700" s="314"/>
      <c r="S700" s="421"/>
      <c r="T700" s="314"/>
      <c r="U700" s="314"/>
      <c r="V700" s="314"/>
      <c r="W700" s="314"/>
    </row>
    <row r="701" spans="1:23">
      <c r="A701" s="416"/>
      <c r="B701" s="416"/>
      <c r="C701" s="314"/>
      <c r="D701" s="314"/>
      <c r="E701" s="417"/>
      <c r="F701" s="418"/>
      <c r="G701" s="314"/>
      <c r="H701" s="314"/>
      <c r="I701" s="419"/>
      <c r="J701" s="419"/>
      <c r="K701" s="314"/>
      <c r="L701" s="314"/>
      <c r="M701" s="314"/>
      <c r="N701" s="314"/>
      <c r="O701" s="314"/>
      <c r="P701" s="314"/>
      <c r="Q701" s="314"/>
      <c r="R701" s="314"/>
      <c r="S701" s="421"/>
      <c r="T701" s="314"/>
      <c r="U701" s="314"/>
      <c r="V701" s="314"/>
      <c r="W701" s="314"/>
    </row>
    <row r="702" spans="1:23">
      <c r="A702" s="416"/>
      <c r="B702" s="416"/>
      <c r="C702" s="314"/>
      <c r="D702" s="314"/>
      <c r="E702" s="417"/>
      <c r="F702" s="418"/>
      <c r="G702" s="314"/>
      <c r="H702" s="314"/>
      <c r="I702" s="419"/>
      <c r="J702" s="419"/>
      <c r="K702" s="314"/>
      <c r="L702" s="314"/>
      <c r="M702" s="314"/>
      <c r="N702" s="314"/>
      <c r="O702" s="314"/>
      <c r="P702" s="314"/>
      <c r="Q702" s="314"/>
      <c r="R702" s="314"/>
      <c r="S702" s="421"/>
      <c r="T702" s="314"/>
      <c r="U702" s="314"/>
      <c r="V702" s="314"/>
      <c r="W702" s="314"/>
    </row>
    <row r="703" spans="1:23">
      <c r="A703" s="416"/>
      <c r="B703" s="416"/>
      <c r="C703" s="314"/>
      <c r="D703" s="314"/>
      <c r="E703" s="417"/>
      <c r="F703" s="418"/>
      <c r="G703" s="314"/>
      <c r="H703" s="314"/>
      <c r="I703" s="419"/>
      <c r="J703" s="419"/>
      <c r="K703" s="314"/>
      <c r="L703" s="314"/>
      <c r="M703" s="314"/>
      <c r="N703" s="314"/>
      <c r="O703" s="314"/>
      <c r="P703" s="314"/>
      <c r="Q703" s="314"/>
      <c r="R703" s="314"/>
      <c r="S703" s="421"/>
      <c r="T703" s="314"/>
      <c r="U703" s="314"/>
      <c r="V703" s="314"/>
      <c r="W703" s="314"/>
    </row>
    <row r="704" spans="1:23">
      <c r="A704" s="416"/>
      <c r="B704" s="416"/>
      <c r="C704" s="314"/>
      <c r="D704" s="314"/>
      <c r="E704" s="417"/>
      <c r="F704" s="418"/>
      <c r="G704" s="314"/>
      <c r="H704" s="314"/>
      <c r="I704" s="419"/>
      <c r="J704" s="419"/>
      <c r="K704" s="314"/>
      <c r="L704" s="314"/>
      <c r="M704" s="314"/>
      <c r="N704" s="314"/>
      <c r="O704" s="314"/>
      <c r="P704" s="314"/>
      <c r="Q704" s="314"/>
      <c r="R704" s="314"/>
      <c r="S704" s="421"/>
      <c r="T704" s="314"/>
      <c r="U704" s="314"/>
      <c r="V704" s="314"/>
      <c r="W704" s="314"/>
    </row>
    <row r="705" spans="1:23">
      <c r="A705" s="416"/>
      <c r="B705" s="416"/>
      <c r="C705" s="314"/>
      <c r="D705" s="314"/>
      <c r="E705" s="417"/>
      <c r="F705" s="418"/>
      <c r="G705" s="314"/>
      <c r="H705" s="314"/>
      <c r="I705" s="419"/>
      <c r="J705" s="419"/>
      <c r="K705" s="314"/>
      <c r="L705" s="314"/>
      <c r="M705" s="314"/>
      <c r="N705" s="314"/>
      <c r="O705" s="314"/>
      <c r="P705" s="314"/>
      <c r="Q705" s="314"/>
      <c r="R705" s="314"/>
      <c r="S705" s="421"/>
      <c r="T705" s="314"/>
      <c r="U705" s="314"/>
      <c r="V705" s="314"/>
      <c r="W705" s="314"/>
    </row>
    <row r="706" spans="1:23">
      <c r="A706" s="416"/>
      <c r="B706" s="416"/>
      <c r="C706" s="314"/>
      <c r="D706" s="314"/>
      <c r="E706" s="417"/>
      <c r="F706" s="418"/>
      <c r="G706" s="314"/>
      <c r="H706" s="314"/>
      <c r="I706" s="419"/>
      <c r="J706" s="419"/>
      <c r="K706" s="314"/>
      <c r="L706" s="314"/>
      <c r="M706" s="314"/>
      <c r="N706" s="314"/>
      <c r="O706" s="314"/>
      <c r="P706" s="314"/>
      <c r="Q706" s="314"/>
      <c r="R706" s="314"/>
      <c r="S706" s="421"/>
      <c r="T706" s="314"/>
      <c r="U706" s="314"/>
      <c r="V706" s="314"/>
      <c r="W706" s="314"/>
    </row>
    <row r="707" spans="1:23">
      <c r="A707" s="416"/>
      <c r="B707" s="416"/>
      <c r="C707" s="314"/>
      <c r="D707" s="314"/>
      <c r="E707" s="417"/>
      <c r="F707" s="418"/>
      <c r="G707" s="314"/>
      <c r="H707" s="314"/>
      <c r="I707" s="419"/>
      <c r="J707" s="419"/>
      <c r="K707" s="314"/>
      <c r="L707" s="314"/>
      <c r="M707" s="314"/>
      <c r="N707" s="314"/>
      <c r="O707" s="314"/>
      <c r="P707" s="314"/>
      <c r="Q707" s="314"/>
      <c r="R707" s="314"/>
      <c r="S707" s="421"/>
      <c r="T707" s="314"/>
      <c r="U707" s="314"/>
      <c r="V707" s="314"/>
      <c r="W707" s="314"/>
    </row>
    <row r="708" spans="1:23">
      <c r="A708" s="416"/>
      <c r="B708" s="416"/>
      <c r="C708" s="314"/>
      <c r="D708" s="314"/>
      <c r="E708" s="417"/>
      <c r="F708" s="418"/>
      <c r="G708" s="314"/>
      <c r="H708" s="314"/>
      <c r="I708" s="419"/>
      <c r="J708" s="419"/>
      <c r="K708" s="314"/>
      <c r="L708" s="314"/>
      <c r="M708" s="314"/>
      <c r="N708" s="314"/>
      <c r="O708" s="314"/>
      <c r="P708" s="314"/>
      <c r="Q708" s="314"/>
      <c r="R708" s="314"/>
      <c r="S708" s="421"/>
      <c r="T708" s="314"/>
      <c r="U708" s="314"/>
      <c r="V708" s="314"/>
      <c r="W708" s="314"/>
    </row>
    <row r="709" spans="1:23">
      <c r="A709" s="416"/>
      <c r="B709" s="416"/>
      <c r="C709" s="314"/>
      <c r="D709" s="314"/>
      <c r="E709" s="417"/>
      <c r="F709" s="418"/>
      <c r="G709" s="314"/>
      <c r="H709" s="314"/>
      <c r="I709" s="419"/>
      <c r="J709" s="419"/>
      <c r="K709" s="314"/>
      <c r="L709" s="314"/>
      <c r="M709" s="314"/>
      <c r="N709" s="314"/>
      <c r="O709" s="314"/>
      <c r="P709" s="314"/>
      <c r="Q709" s="314"/>
      <c r="R709" s="314"/>
      <c r="S709" s="421"/>
      <c r="T709" s="314"/>
      <c r="U709" s="314"/>
      <c r="V709" s="314"/>
      <c r="W709" s="314"/>
    </row>
    <row r="710" spans="1:23">
      <c r="A710" s="416"/>
      <c r="B710" s="416"/>
      <c r="C710" s="314"/>
      <c r="D710" s="314"/>
      <c r="E710" s="417"/>
      <c r="F710" s="418"/>
      <c r="G710" s="314"/>
      <c r="H710" s="314"/>
      <c r="I710" s="419"/>
      <c r="J710" s="419"/>
      <c r="K710" s="314"/>
      <c r="L710" s="314"/>
      <c r="M710" s="314"/>
      <c r="N710" s="314"/>
      <c r="O710" s="314"/>
      <c r="P710" s="314"/>
      <c r="Q710" s="314"/>
      <c r="R710" s="314"/>
      <c r="S710" s="421"/>
      <c r="T710" s="314"/>
      <c r="U710" s="314"/>
      <c r="V710" s="314"/>
      <c r="W710" s="314"/>
    </row>
    <row r="711" spans="1:23">
      <c r="A711" s="416"/>
      <c r="B711" s="416"/>
      <c r="C711" s="314"/>
      <c r="D711" s="314"/>
      <c r="E711" s="417"/>
      <c r="F711" s="418"/>
      <c r="G711" s="314"/>
      <c r="H711" s="314"/>
      <c r="I711" s="419"/>
      <c r="J711" s="419"/>
      <c r="K711" s="314"/>
      <c r="L711" s="314"/>
      <c r="M711" s="314"/>
      <c r="N711" s="314"/>
      <c r="O711" s="314"/>
      <c r="P711" s="314"/>
      <c r="Q711" s="314"/>
      <c r="R711" s="314"/>
      <c r="S711" s="421"/>
      <c r="T711" s="314"/>
      <c r="U711" s="314"/>
      <c r="V711" s="314"/>
      <c r="W711" s="314"/>
    </row>
    <row r="712" spans="1:23">
      <c r="A712" s="416"/>
      <c r="B712" s="416"/>
      <c r="C712" s="314"/>
      <c r="D712" s="314"/>
      <c r="E712" s="417"/>
      <c r="F712" s="418"/>
      <c r="G712" s="314"/>
      <c r="H712" s="314"/>
      <c r="I712" s="419"/>
      <c r="J712" s="419"/>
      <c r="K712" s="314"/>
      <c r="L712" s="314"/>
      <c r="M712" s="314"/>
      <c r="N712" s="314"/>
      <c r="O712" s="314"/>
      <c r="P712" s="314"/>
      <c r="Q712" s="314"/>
      <c r="R712" s="314"/>
      <c r="S712" s="421"/>
      <c r="T712" s="314"/>
      <c r="U712" s="314"/>
      <c r="V712" s="314"/>
      <c r="W712" s="314"/>
    </row>
    <row r="713" spans="1:23">
      <c r="A713" s="416"/>
      <c r="B713" s="416"/>
      <c r="C713" s="314"/>
      <c r="D713" s="314"/>
      <c r="E713" s="417"/>
      <c r="F713" s="418"/>
      <c r="G713" s="314"/>
      <c r="H713" s="314"/>
      <c r="I713" s="419"/>
      <c r="J713" s="419"/>
      <c r="K713" s="314"/>
      <c r="L713" s="314"/>
      <c r="M713" s="314"/>
      <c r="N713" s="314"/>
      <c r="O713" s="314"/>
      <c r="P713" s="314"/>
      <c r="Q713" s="314"/>
      <c r="R713" s="314"/>
      <c r="S713" s="421"/>
      <c r="T713" s="314"/>
      <c r="U713" s="314"/>
      <c r="V713" s="314"/>
      <c r="W713" s="314"/>
    </row>
    <row r="714" spans="1:23">
      <c r="A714" s="416"/>
      <c r="B714" s="416"/>
      <c r="C714" s="314"/>
      <c r="D714" s="314"/>
      <c r="E714" s="417"/>
      <c r="F714" s="418"/>
      <c r="G714" s="314"/>
      <c r="H714" s="314"/>
      <c r="I714" s="419"/>
      <c r="J714" s="419"/>
      <c r="K714" s="314"/>
      <c r="L714" s="314"/>
      <c r="M714" s="314"/>
      <c r="N714" s="314"/>
      <c r="O714" s="314"/>
      <c r="P714" s="314"/>
      <c r="Q714" s="314"/>
      <c r="R714" s="314"/>
      <c r="S714" s="421"/>
      <c r="T714" s="314"/>
      <c r="U714" s="314"/>
      <c r="V714" s="314"/>
      <c r="W714" s="314"/>
    </row>
    <row r="715" spans="1:23">
      <c r="A715" s="416"/>
      <c r="B715" s="416"/>
      <c r="C715" s="314"/>
      <c r="D715" s="314"/>
      <c r="E715" s="417"/>
      <c r="F715" s="418"/>
      <c r="G715" s="314"/>
      <c r="H715" s="314"/>
      <c r="I715" s="419"/>
      <c r="J715" s="419"/>
      <c r="K715" s="314"/>
      <c r="L715" s="314"/>
      <c r="M715" s="314"/>
      <c r="N715" s="314"/>
      <c r="O715" s="314"/>
      <c r="P715" s="314"/>
      <c r="Q715" s="314"/>
      <c r="R715" s="314"/>
      <c r="S715" s="421"/>
      <c r="T715" s="314"/>
      <c r="U715" s="314"/>
      <c r="V715" s="314"/>
      <c r="W715" s="314"/>
    </row>
    <row r="716" spans="1:23">
      <c r="A716" s="416"/>
      <c r="B716" s="416"/>
      <c r="C716" s="314"/>
      <c r="D716" s="314"/>
      <c r="E716" s="417"/>
      <c r="F716" s="418"/>
      <c r="G716" s="314"/>
      <c r="H716" s="314"/>
      <c r="I716" s="419"/>
      <c r="J716" s="419"/>
      <c r="K716" s="314"/>
      <c r="L716" s="314"/>
      <c r="M716" s="314"/>
      <c r="N716" s="314"/>
      <c r="O716" s="314"/>
      <c r="P716" s="314"/>
      <c r="Q716" s="314"/>
      <c r="R716" s="314"/>
      <c r="S716" s="421"/>
      <c r="T716" s="314"/>
      <c r="U716" s="314"/>
      <c r="V716" s="314"/>
      <c r="W716" s="314"/>
    </row>
    <row r="717" spans="1:23">
      <c r="A717" s="416"/>
      <c r="B717" s="416"/>
      <c r="C717" s="314"/>
      <c r="D717" s="314"/>
      <c r="E717" s="417"/>
      <c r="F717" s="418"/>
      <c r="G717" s="314"/>
      <c r="H717" s="314"/>
      <c r="I717" s="419"/>
      <c r="J717" s="419"/>
      <c r="K717" s="314"/>
      <c r="L717" s="314"/>
      <c r="M717" s="314"/>
      <c r="N717" s="314"/>
      <c r="O717" s="314"/>
      <c r="P717" s="314"/>
      <c r="Q717" s="314"/>
      <c r="R717" s="314"/>
      <c r="S717" s="421"/>
      <c r="T717" s="314"/>
      <c r="U717" s="314"/>
      <c r="V717" s="314"/>
      <c r="W717" s="314"/>
    </row>
    <row r="718" spans="1:23">
      <c r="A718" s="416"/>
      <c r="B718" s="416"/>
      <c r="C718" s="314"/>
      <c r="D718" s="314"/>
      <c r="E718" s="417"/>
      <c r="F718" s="418"/>
      <c r="G718" s="314"/>
      <c r="H718" s="314"/>
      <c r="I718" s="419"/>
      <c r="J718" s="419"/>
      <c r="K718" s="314"/>
      <c r="L718" s="314"/>
      <c r="M718" s="314"/>
      <c r="N718" s="314"/>
      <c r="O718" s="314"/>
      <c r="P718" s="314"/>
      <c r="Q718" s="314"/>
      <c r="R718" s="314"/>
      <c r="S718" s="421"/>
      <c r="T718" s="314"/>
      <c r="U718" s="314"/>
      <c r="V718" s="314"/>
      <c r="W718" s="314"/>
    </row>
    <row r="719" spans="1:23">
      <c r="A719" s="416"/>
      <c r="B719" s="416"/>
      <c r="C719" s="314"/>
      <c r="D719" s="314"/>
      <c r="E719" s="417"/>
      <c r="F719" s="418"/>
      <c r="G719" s="314"/>
      <c r="H719" s="314"/>
      <c r="I719" s="419"/>
      <c r="J719" s="419"/>
      <c r="K719" s="314"/>
      <c r="L719" s="314"/>
      <c r="M719" s="314"/>
      <c r="N719" s="314"/>
      <c r="O719" s="314"/>
      <c r="P719" s="314"/>
      <c r="Q719" s="314"/>
      <c r="R719" s="314"/>
      <c r="S719" s="421"/>
      <c r="T719" s="314"/>
      <c r="U719" s="314"/>
      <c r="V719" s="314"/>
      <c r="W719" s="314"/>
    </row>
    <row r="720" spans="1:23">
      <c r="A720" s="416"/>
      <c r="B720" s="416"/>
      <c r="C720" s="314"/>
      <c r="D720" s="314"/>
      <c r="E720" s="417"/>
      <c r="F720" s="418"/>
      <c r="G720" s="314"/>
      <c r="H720" s="314"/>
      <c r="I720" s="419"/>
      <c r="J720" s="419"/>
      <c r="K720" s="314"/>
      <c r="L720" s="314"/>
      <c r="M720" s="314"/>
      <c r="N720" s="314"/>
      <c r="O720" s="314"/>
      <c r="P720" s="314"/>
      <c r="Q720" s="314"/>
      <c r="R720" s="314"/>
      <c r="S720" s="421"/>
      <c r="T720" s="314"/>
      <c r="U720" s="314"/>
      <c r="V720" s="314"/>
      <c r="W720" s="314"/>
    </row>
    <row r="721" spans="1:23">
      <c r="A721" s="416"/>
      <c r="B721" s="416"/>
      <c r="C721" s="314"/>
      <c r="D721" s="314"/>
      <c r="E721" s="417"/>
      <c r="F721" s="418"/>
      <c r="G721" s="314"/>
      <c r="H721" s="314"/>
      <c r="I721" s="419"/>
      <c r="J721" s="419"/>
      <c r="K721" s="314"/>
      <c r="L721" s="314"/>
      <c r="M721" s="314"/>
      <c r="N721" s="314"/>
      <c r="O721" s="314"/>
      <c r="P721" s="314"/>
      <c r="Q721" s="314"/>
      <c r="R721" s="314"/>
      <c r="S721" s="421"/>
      <c r="T721" s="314"/>
      <c r="U721" s="314"/>
      <c r="V721" s="314"/>
      <c r="W721" s="314"/>
    </row>
    <row r="722" spans="1:23">
      <c r="A722" s="416"/>
      <c r="B722" s="416"/>
      <c r="C722" s="314"/>
      <c r="D722" s="314"/>
      <c r="E722" s="417"/>
      <c r="F722" s="418"/>
      <c r="G722" s="314"/>
      <c r="H722" s="314"/>
      <c r="I722" s="419"/>
      <c r="J722" s="419"/>
      <c r="K722" s="314"/>
      <c r="L722" s="314"/>
      <c r="M722" s="314"/>
      <c r="N722" s="314"/>
      <c r="O722" s="314"/>
      <c r="P722" s="314"/>
      <c r="Q722" s="314"/>
      <c r="R722" s="314"/>
      <c r="S722" s="421"/>
      <c r="T722" s="314"/>
      <c r="U722" s="314"/>
      <c r="V722" s="314"/>
      <c r="W722" s="314"/>
    </row>
    <row r="723" spans="1:23">
      <c r="A723" s="416"/>
      <c r="B723" s="416"/>
      <c r="C723" s="314"/>
      <c r="D723" s="314"/>
      <c r="E723" s="417"/>
      <c r="F723" s="418"/>
      <c r="G723" s="314"/>
      <c r="H723" s="314"/>
      <c r="I723" s="419"/>
      <c r="J723" s="419"/>
      <c r="K723" s="314"/>
      <c r="L723" s="314"/>
      <c r="M723" s="314"/>
      <c r="N723" s="314"/>
      <c r="O723" s="314"/>
      <c r="P723" s="314"/>
      <c r="Q723" s="314"/>
      <c r="R723" s="314"/>
      <c r="S723" s="421"/>
      <c r="T723" s="314"/>
      <c r="U723" s="314"/>
      <c r="V723" s="314"/>
      <c r="W723" s="314"/>
    </row>
    <row r="724" spans="1:23">
      <c r="A724" s="416"/>
      <c r="B724" s="416"/>
      <c r="C724" s="314"/>
      <c r="D724" s="314"/>
      <c r="E724" s="417"/>
      <c r="F724" s="418"/>
      <c r="G724" s="314"/>
      <c r="H724" s="314"/>
      <c r="I724" s="419"/>
      <c r="J724" s="419"/>
      <c r="K724" s="314"/>
      <c r="L724" s="314"/>
      <c r="M724" s="314"/>
      <c r="N724" s="314"/>
      <c r="O724" s="314"/>
      <c r="P724" s="314"/>
      <c r="Q724" s="314"/>
      <c r="R724" s="314"/>
      <c r="S724" s="421"/>
      <c r="T724" s="314"/>
      <c r="U724" s="314"/>
      <c r="V724" s="314"/>
      <c r="W724" s="314"/>
    </row>
    <row r="725" spans="1:23">
      <c r="A725" s="416"/>
      <c r="B725" s="416"/>
      <c r="C725" s="314"/>
      <c r="D725" s="314"/>
      <c r="E725" s="417"/>
      <c r="F725" s="418"/>
      <c r="G725" s="314"/>
      <c r="H725" s="314"/>
      <c r="I725" s="419"/>
      <c r="J725" s="419"/>
      <c r="K725" s="314"/>
      <c r="L725" s="314"/>
      <c r="M725" s="314"/>
      <c r="N725" s="314"/>
      <c r="O725" s="314"/>
      <c r="P725" s="314"/>
      <c r="Q725" s="314"/>
      <c r="R725" s="314"/>
      <c r="S725" s="421"/>
      <c r="T725" s="314"/>
      <c r="U725" s="314"/>
      <c r="V725" s="314"/>
      <c r="W725" s="314"/>
    </row>
    <row r="726" spans="1:23">
      <c r="A726" s="416"/>
      <c r="B726" s="416"/>
      <c r="C726" s="314"/>
      <c r="D726" s="314"/>
      <c r="E726" s="417"/>
      <c r="F726" s="418"/>
      <c r="G726" s="314"/>
      <c r="H726" s="314"/>
      <c r="I726" s="419"/>
      <c r="J726" s="419"/>
      <c r="K726" s="314"/>
      <c r="L726" s="314"/>
      <c r="M726" s="314"/>
      <c r="N726" s="314"/>
      <c r="O726" s="314"/>
      <c r="P726" s="314"/>
      <c r="Q726" s="314"/>
      <c r="R726" s="314"/>
      <c r="S726" s="421"/>
      <c r="T726" s="314"/>
      <c r="U726" s="314"/>
      <c r="V726" s="314"/>
      <c r="W726" s="314"/>
    </row>
    <row r="727" spans="1:23">
      <c r="A727" s="416"/>
      <c r="B727" s="416"/>
      <c r="C727" s="314"/>
      <c r="D727" s="314"/>
      <c r="E727" s="417"/>
      <c r="F727" s="418"/>
      <c r="G727" s="314"/>
      <c r="H727" s="314"/>
      <c r="I727" s="419"/>
      <c r="J727" s="419"/>
      <c r="K727" s="314"/>
      <c r="L727" s="314"/>
      <c r="M727" s="314"/>
      <c r="N727" s="314"/>
      <c r="O727" s="314"/>
      <c r="P727" s="314"/>
      <c r="Q727" s="314"/>
      <c r="R727" s="314"/>
      <c r="S727" s="421"/>
      <c r="T727" s="314"/>
      <c r="U727" s="314"/>
      <c r="V727" s="314"/>
      <c r="W727" s="314"/>
    </row>
    <row r="728" spans="1:23">
      <c r="A728" s="416"/>
      <c r="B728" s="416"/>
      <c r="C728" s="314"/>
      <c r="D728" s="314"/>
      <c r="E728" s="417"/>
      <c r="F728" s="418"/>
      <c r="G728" s="314"/>
      <c r="H728" s="314"/>
      <c r="I728" s="419"/>
      <c r="J728" s="419"/>
      <c r="K728" s="314"/>
      <c r="L728" s="314"/>
      <c r="M728" s="314"/>
      <c r="N728" s="314"/>
      <c r="O728" s="314"/>
      <c r="P728" s="314"/>
      <c r="Q728" s="314"/>
      <c r="R728" s="314"/>
      <c r="S728" s="421"/>
      <c r="T728" s="314"/>
      <c r="U728" s="314"/>
      <c r="V728" s="314"/>
      <c r="W728" s="314"/>
    </row>
    <row r="729" spans="1:23">
      <c r="A729" s="416"/>
      <c r="B729" s="416"/>
      <c r="C729" s="314"/>
      <c r="D729" s="314"/>
      <c r="E729" s="417"/>
      <c r="F729" s="418"/>
      <c r="G729" s="314"/>
      <c r="H729" s="314"/>
      <c r="I729" s="419"/>
      <c r="J729" s="419"/>
      <c r="K729" s="314"/>
      <c r="L729" s="314"/>
      <c r="M729" s="314"/>
      <c r="N729" s="314"/>
      <c r="O729" s="314"/>
      <c r="P729" s="314"/>
      <c r="Q729" s="314"/>
      <c r="R729" s="314"/>
      <c r="S729" s="421"/>
      <c r="T729" s="314"/>
      <c r="U729" s="314"/>
      <c r="V729" s="314"/>
      <c r="W729" s="314"/>
    </row>
    <row r="730" spans="1:23">
      <c r="A730" s="416"/>
      <c r="B730" s="416"/>
      <c r="C730" s="314"/>
      <c r="D730" s="314"/>
      <c r="E730" s="417"/>
      <c r="F730" s="418"/>
      <c r="G730" s="314"/>
      <c r="H730" s="314"/>
      <c r="I730" s="419"/>
      <c r="J730" s="419"/>
      <c r="K730" s="314"/>
      <c r="L730" s="314"/>
      <c r="M730" s="314"/>
      <c r="N730" s="314"/>
      <c r="O730" s="314"/>
      <c r="P730" s="314"/>
      <c r="Q730" s="314"/>
      <c r="R730" s="314"/>
      <c r="S730" s="421"/>
      <c r="T730" s="314"/>
      <c r="U730" s="314"/>
      <c r="V730" s="314"/>
      <c r="W730" s="314"/>
    </row>
    <row r="731" spans="1:23">
      <c r="A731" s="416"/>
      <c r="B731" s="416"/>
      <c r="C731" s="314"/>
      <c r="D731" s="314"/>
      <c r="E731" s="417"/>
      <c r="F731" s="418"/>
      <c r="G731" s="314"/>
      <c r="H731" s="314"/>
      <c r="I731" s="419"/>
      <c r="J731" s="419"/>
      <c r="K731" s="314"/>
      <c r="L731" s="314"/>
      <c r="M731" s="314"/>
      <c r="N731" s="314"/>
      <c r="O731" s="314"/>
      <c r="P731" s="314"/>
      <c r="Q731" s="314"/>
      <c r="R731" s="314"/>
      <c r="S731" s="421"/>
      <c r="T731" s="314"/>
      <c r="U731" s="314"/>
      <c r="V731" s="314"/>
      <c r="W731" s="314"/>
    </row>
    <row r="732" spans="1:23">
      <c r="A732" s="416"/>
      <c r="B732" s="416"/>
      <c r="C732" s="314"/>
      <c r="D732" s="314"/>
      <c r="E732" s="417"/>
      <c r="F732" s="418"/>
      <c r="G732" s="314"/>
      <c r="H732" s="314"/>
      <c r="I732" s="419"/>
      <c r="J732" s="419"/>
      <c r="K732" s="314"/>
      <c r="L732" s="314"/>
      <c r="M732" s="314"/>
      <c r="N732" s="314"/>
      <c r="O732" s="314"/>
      <c r="P732" s="314"/>
      <c r="Q732" s="314"/>
      <c r="R732" s="314"/>
      <c r="S732" s="421"/>
      <c r="T732" s="314"/>
      <c r="U732" s="314"/>
      <c r="V732" s="314"/>
      <c r="W732" s="314"/>
    </row>
    <row r="733" spans="1:23">
      <c r="A733" s="416"/>
      <c r="B733" s="416"/>
      <c r="C733" s="314"/>
      <c r="D733" s="314"/>
      <c r="E733" s="417"/>
      <c r="F733" s="418"/>
      <c r="G733" s="314"/>
      <c r="H733" s="314"/>
      <c r="I733" s="419"/>
      <c r="J733" s="419"/>
      <c r="K733" s="314"/>
      <c r="L733" s="314"/>
      <c r="M733" s="314"/>
      <c r="N733" s="314"/>
      <c r="O733" s="314"/>
      <c r="P733" s="314"/>
      <c r="Q733" s="314"/>
      <c r="R733" s="314"/>
      <c r="S733" s="421"/>
      <c r="T733" s="314"/>
      <c r="U733" s="314"/>
      <c r="V733" s="314"/>
      <c r="W733" s="314"/>
    </row>
    <row r="734" spans="1:23">
      <c r="A734" s="416"/>
      <c r="B734" s="416"/>
      <c r="C734" s="314"/>
      <c r="D734" s="314"/>
      <c r="E734" s="417"/>
      <c r="F734" s="418"/>
      <c r="G734" s="314"/>
      <c r="H734" s="314"/>
      <c r="I734" s="419"/>
      <c r="J734" s="419"/>
      <c r="K734" s="314"/>
      <c r="L734" s="314"/>
      <c r="M734" s="314"/>
      <c r="N734" s="314"/>
      <c r="O734" s="314"/>
      <c r="P734" s="314"/>
      <c r="Q734" s="314"/>
      <c r="R734" s="314"/>
      <c r="S734" s="421"/>
      <c r="T734" s="314"/>
      <c r="U734" s="314"/>
      <c r="V734" s="314"/>
      <c r="W734" s="314"/>
    </row>
    <row r="735" spans="1:23">
      <c r="A735" s="416"/>
      <c r="B735" s="416"/>
      <c r="C735" s="314"/>
      <c r="D735" s="314"/>
      <c r="E735" s="417"/>
      <c r="F735" s="418"/>
      <c r="G735" s="314"/>
      <c r="H735" s="314"/>
      <c r="I735" s="419"/>
      <c r="J735" s="419"/>
      <c r="K735" s="314"/>
      <c r="L735" s="314"/>
      <c r="M735" s="314"/>
      <c r="N735" s="314"/>
      <c r="O735" s="314"/>
      <c r="P735" s="314"/>
      <c r="Q735" s="314"/>
      <c r="R735" s="314"/>
      <c r="S735" s="421"/>
      <c r="T735" s="314"/>
      <c r="U735" s="314"/>
      <c r="V735" s="314"/>
      <c r="W735" s="314"/>
    </row>
    <row r="736" spans="1:23">
      <c r="A736" s="416"/>
      <c r="B736" s="416"/>
      <c r="C736" s="314"/>
      <c r="D736" s="314"/>
      <c r="E736" s="417"/>
      <c r="F736" s="418"/>
      <c r="G736" s="314"/>
      <c r="H736" s="314"/>
      <c r="I736" s="419"/>
      <c r="J736" s="419"/>
      <c r="K736" s="314"/>
      <c r="L736" s="314"/>
      <c r="M736" s="314"/>
      <c r="N736" s="314"/>
      <c r="O736" s="314"/>
      <c r="P736" s="314"/>
      <c r="Q736" s="314"/>
      <c r="R736" s="314"/>
      <c r="S736" s="421"/>
      <c r="T736" s="314"/>
      <c r="U736" s="314"/>
      <c r="V736" s="314"/>
      <c r="W736" s="314"/>
    </row>
    <row r="737" spans="1:23">
      <c r="A737" s="416"/>
      <c r="B737" s="416"/>
      <c r="C737" s="314"/>
      <c r="D737" s="314"/>
      <c r="E737" s="417"/>
      <c r="F737" s="418"/>
      <c r="G737" s="314"/>
      <c r="H737" s="314"/>
      <c r="I737" s="419"/>
      <c r="J737" s="419"/>
      <c r="K737" s="314"/>
      <c r="L737" s="314"/>
      <c r="M737" s="314"/>
      <c r="N737" s="314"/>
      <c r="O737" s="314"/>
      <c r="P737" s="314"/>
      <c r="Q737" s="314"/>
      <c r="R737" s="314"/>
      <c r="S737" s="421"/>
      <c r="T737" s="314"/>
      <c r="U737" s="314"/>
      <c r="V737" s="314"/>
      <c r="W737" s="314"/>
    </row>
    <row r="738" spans="1:23">
      <c r="A738" s="416"/>
      <c r="B738" s="416"/>
      <c r="C738" s="314"/>
      <c r="D738" s="314"/>
      <c r="E738" s="417"/>
      <c r="F738" s="418"/>
      <c r="G738" s="314"/>
      <c r="H738" s="314"/>
      <c r="I738" s="419"/>
      <c r="J738" s="419"/>
      <c r="K738" s="314"/>
      <c r="L738" s="314"/>
      <c r="M738" s="314"/>
      <c r="N738" s="314"/>
      <c r="O738" s="314"/>
      <c r="P738" s="314"/>
      <c r="Q738" s="314"/>
      <c r="R738" s="314"/>
      <c r="S738" s="421"/>
      <c r="T738" s="314"/>
      <c r="U738" s="314"/>
      <c r="V738" s="314"/>
      <c r="W738" s="314"/>
    </row>
    <row r="739" spans="1:23">
      <c r="A739" s="416"/>
      <c r="B739" s="416"/>
      <c r="C739" s="314"/>
      <c r="D739" s="314"/>
      <c r="E739" s="417"/>
      <c r="F739" s="418"/>
      <c r="G739" s="314"/>
      <c r="H739" s="314"/>
      <c r="I739" s="419"/>
      <c r="J739" s="419"/>
      <c r="K739" s="314"/>
      <c r="L739" s="314"/>
      <c r="M739" s="314"/>
      <c r="N739" s="314"/>
      <c r="O739" s="314"/>
      <c r="P739" s="314"/>
      <c r="Q739" s="314"/>
      <c r="R739" s="314"/>
      <c r="S739" s="421"/>
      <c r="T739" s="314"/>
      <c r="U739" s="314"/>
      <c r="V739" s="314"/>
      <c r="W739" s="314"/>
    </row>
    <row r="740" spans="1:23">
      <c r="A740" s="416"/>
      <c r="B740" s="416"/>
      <c r="C740" s="314"/>
      <c r="D740" s="314"/>
      <c r="E740" s="417"/>
      <c r="F740" s="418"/>
      <c r="G740" s="314"/>
      <c r="H740" s="314"/>
      <c r="I740" s="419"/>
      <c r="J740" s="419"/>
      <c r="K740" s="314"/>
      <c r="L740" s="314"/>
      <c r="M740" s="314"/>
      <c r="N740" s="314"/>
      <c r="O740" s="314"/>
      <c r="P740" s="314"/>
      <c r="Q740" s="314"/>
      <c r="R740" s="314"/>
      <c r="S740" s="421"/>
      <c r="T740" s="314"/>
      <c r="U740" s="314"/>
      <c r="V740" s="314"/>
      <c r="W740" s="314"/>
    </row>
    <row r="741" spans="1:23">
      <c r="A741" s="416"/>
      <c r="B741" s="416"/>
      <c r="C741" s="314"/>
      <c r="D741" s="314"/>
      <c r="E741" s="417"/>
      <c r="F741" s="418"/>
      <c r="G741" s="314"/>
      <c r="H741" s="314"/>
      <c r="I741" s="419"/>
      <c r="J741" s="419"/>
      <c r="K741" s="314"/>
      <c r="L741" s="314"/>
      <c r="M741" s="314"/>
      <c r="N741" s="314"/>
      <c r="O741" s="314"/>
      <c r="P741" s="314"/>
      <c r="Q741" s="314"/>
      <c r="R741" s="314"/>
      <c r="S741" s="421"/>
      <c r="T741" s="314"/>
      <c r="U741" s="314"/>
      <c r="V741" s="314"/>
      <c r="W741" s="314"/>
    </row>
    <row r="742" spans="1:23">
      <c r="A742" s="416"/>
      <c r="B742" s="416"/>
      <c r="C742" s="314"/>
      <c r="D742" s="314"/>
      <c r="E742" s="417"/>
      <c r="F742" s="418"/>
      <c r="G742" s="314"/>
      <c r="H742" s="314"/>
      <c r="I742" s="419"/>
      <c r="J742" s="419"/>
      <c r="K742" s="314"/>
      <c r="L742" s="314"/>
      <c r="M742" s="314"/>
      <c r="N742" s="314"/>
      <c r="O742" s="314"/>
      <c r="P742" s="314"/>
      <c r="Q742" s="314"/>
      <c r="R742" s="314"/>
      <c r="S742" s="421"/>
      <c r="T742" s="314"/>
      <c r="U742" s="314"/>
      <c r="V742" s="314"/>
      <c r="W742" s="314"/>
    </row>
    <row r="743" spans="1:23">
      <c r="A743" s="416"/>
      <c r="B743" s="416"/>
      <c r="C743" s="314"/>
      <c r="D743" s="314"/>
      <c r="E743" s="417"/>
      <c r="F743" s="418"/>
      <c r="G743" s="314"/>
      <c r="H743" s="314"/>
      <c r="I743" s="419"/>
      <c r="J743" s="419"/>
      <c r="K743" s="314"/>
      <c r="L743" s="314"/>
      <c r="M743" s="314"/>
      <c r="N743" s="314"/>
      <c r="O743" s="314"/>
      <c r="P743" s="314"/>
      <c r="Q743" s="314"/>
      <c r="R743" s="314"/>
      <c r="S743" s="421"/>
      <c r="T743" s="314"/>
      <c r="U743" s="314"/>
      <c r="V743" s="314"/>
      <c r="W743" s="314"/>
    </row>
    <row r="744" spans="1:23">
      <c r="A744" s="416"/>
      <c r="B744" s="416"/>
      <c r="C744" s="314"/>
      <c r="D744" s="314"/>
      <c r="E744" s="417"/>
      <c r="F744" s="418"/>
      <c r="G744" s="314"/>
      <c r="H744" s="314"/>
      <c r="I744" s="419"/>
      <c r="J744" s="419"/>
      <c r="K744" s="314"/>
      <c r="L744" s="314"/>
      <c r="M744" s="314"/>
      <c r="N744" s="314"/>
      <c r="O744" s="314"/>
      <c r="P744" s="314"/>
      <c r="Q744" s="314"/>
      <c r="R744" s="314"/>
      <c r="S744" s="421"/>
      <c r="T744" s="314"/>
      <c r="U744" s="314"/>
      <c r="V744" s="314"/>
      <c r="W744" s="314"/>
    </row>
    <row r="745" spans="1:23">
      <c r="A745" s="416"/>
      <c r="B745" s="416"/>
      <c r="C745" s="314"/>
      <c r="D745" s="314"/>
      <c r="E745" s="417"/>
      <c r="F745" s="418"/>
      <c r="G745" s="314"/>
      <c r="H745" s="314"/>
      <c r="I745" s="419"/>
      <c r="J745" s="419"/>
      <c r="K745" s="314"/>
      <c r="L745" s="314"/>
      <c r="M745" s="314"/>
      <c r="N745" s="314"/>
      <c r="O745" s="314"/>
      <c r="P745" s="314"/>
      <c r="Q745" s="314"/>
      <c r="R745" s="314"/>
      <c r="S745" s="421"/>
      <c r="T745" s="314"/>
      <c r="U745" s="314"/>
      <c r="V745" s="314"/>
      <c r="W745" s="314"/>
    </row>
    <row r="746" spans="1:23">
      <c r="A746" s="416"/>
      <c r="B746" s="416"/>
      <c r="C746" s="314"/>
      <c r="D746" s="314"/>
      <c r="E746" s="417"/>
      <c r="F746" s="418"/>
      <c r="G746" s="314"/>
      <c r="H746" s="314"/>
      <c r="I746" s="419"/>
      <c r="J746" s="419"/>
      <c r="K746" s="314"/>
      <c r="L746" s="314"/>
      <c r="M746" s="314"/>
      <c r="N746" s="314"/>
      <c r="O746" s="314"/>
      <c r="P746" s="314"/>
      <c r="Q746" s="314"/>
      <c r="R746" s="314"/>
      <c r="S746" s="421"/>
      <c r="T746" s="314"/>
      <c r="U746" s="314"/>
      <c r="V746" s="314"/>
      <c r="W746" s="314"/>
    </row>
    <row r="747" spans="1:23">
      <c r="A747" s="416"/>
      <c r="B747" s="416"/>
      <c r="C747" s="314"/>
      <c r="D747" s="314"/>
      <c r="E747" s="417"/>
      <c r="F747" s="418"/>
      <c r="G747" s="314"/>
      <c r="H747" s="314"/>
      <c r="I747" s="419"/>
      <c r="J747" s="419"/>
      <c r="K747" s="314"/>
      <c r="L747" s="314"/>
      <c r="M747" s="314"/>
      <c r="N747" s="314"/>
      <c r="O747" s="314"/>
      <c r="P747" s="314"/>
      <c r="Q747" s="314"/>
      <c r="R747" s="314"/>
      <c r="S747" s="421"/>
      <c r="T747" s="314"/>
      <c r="U747" s="314"/>
      <c r="V747" s="314"/>
      <c r="W747" s="314"/>
    </row>
    <row r="748" spans="1:23">
      <c r="A748" s="416"/>
      <c r="B748" s="416"/>
      <c r="C748" s="314"/>
      <c r="D748" s="314"/>
      <c r="E748" s="417"/>
      <c r="F748" s="418"/>
      <c r="G748" s="314"/>
      <c r="H748" s="314"/>
      <c r="I748" s="419"/>
      <c r="J748" s="419"/>
      <c r="K748" s="314"/>
      <c r="L748" s="314"/>
      <c r="M748" s="314"/>
      <c r="N748" s="314"/>
      <c r="O748" s="314"/>
      <c r="P748" s="314"/>
      <c r="Q748" s="314"/>
      <c r="R748" s="314"/>
      <c r="S748" s="421"/>
      <c r="T748" s="314"/>
      <c r="U748" s="314"/>
      <c r="V748" s="314"/>
      <c r="W748" s="314"/>
    </row>
    <row r="749" spans="1:23">
      <c r="A749" s="416"/>
      <c r="B749" s="416"/>
      <c r="C749" s="314"/>
      <c r="D749" s="314"/>
      <c r="E749" s="417"/>
      <c r="F749" s="418"/>
      <c r="G749" s="314"/>
      <c r="H749" s="314"/>
      <c r="I749" s="419"/>
      <c r="J749" s="419"/>
      <c r="K749" s="314"/>
      <c r="L749" s="314"/>
      <c r="M749" s="314"/>
      <c r="N749" s="314"/>
      <c r="O749" s="314"/>
      <c r="P749" s="314"/>
      <c r="Q749" s="314"/>
      <c r="R749" s="314"/>
      <c r="S749" s="421"/>
      <c r="T749" s="314"/>
      <c r="U749" s="314"/>
      <c r="V749" s="314"/>
      <c r="W749" s="314"/>
    </row>
    <row r="750" spans="1:23">
      <c r="A750" s="416"/>
      <c r="B750" s="416"/>
      <c r="C750" s="314"/>
      <c r="D750" s="314"/>
      <c r="E750" s="417"/>
      <c r="F750" s="418"/>
      <c r="G750" s="314"/>
      <c r="H750" s="314"/>
      <c r="I750" s="419"/>
      <c r="J750" s="419"/>
      <c r="K750" s="314"/>
      <c r="L750" s="314"/>
      <c r="M750" s="314"/>
      <c r="N750" s="314"/>
      <c r="O750" s="314"/>
      <c r="P750" s="314"/>
      <c r="Q750" s="314"/>
      <c r="R750" s="314"/>
      <c r="S750" s="421"/>
      <c r="T750" s="314"/>
      <c r="U750" s="314"/>
      <c r="V750" s="314"/>
      <c r="W750" s="314"/>
    </row>
    <row r="751" spans="1:23">
      <c r="A751" s="416"/>
      <c r="B751" s="416"/>
      <c r="C751" s="314"/>
      <c r="D751" s="314"/>
      <c r="E751" s="417"/>
      <c r="F751" s="418"/>
      <c r="G751" s="314"/>
      <c r="H751" s="314"/>
      <c r="I751" s="419"/>
      <c r="J751" s="419"/>
      <c r="K751" s="314"/>
      <c r="L751" s="314"/>
      <c r="M751" s="314"/>
      <c r="N751" s="314"/>
      <c r="O751" s="314"/>
      <c r="P751" s="314"/>
      <c r="Q751" s="314"/>
      <c r="R751" s="314"/>
      <c r="S751" s="421"/>
      <c r="T751" s="314"/>
      <c r="U751" s="314"/>
      <c r="V751" s="314"/>
      <c r="W751" s="314"/>
    </row>
    <row r="752" spans="1:23">
      <c r="A752" s="416"/>
      <c r="B752" s="416"/>
      <c r="C752" s="314"/>
      <c r="D752" s="314"/>
      <c r="E752" s="417"/>
      <c r="F752" s="418"/>
      <c r="G752" s="314"/>
      <c r="H752" s="314"/>
      <c r="I752" s="419"/>
      <c r="J752" s="419"/>
      <c r="K752" s="314"/>
      <c r="L752" s="314"/>
      <c r="M752" s="314"/>
      <c r="N752" s="314"/>
      <c r="O752" s="314"/>
      <c r="P752" s="314"/>
      <c r="Q752" s="314"/>
      <c r="R752" s="314"/>
      <c r="S752" s="421"/>
      <c r="T752" s="314"/>
      <c r="U752" s="314"/>
      <c r="V752" s="314"/>
      <c r="W752" s="314"/>
    </row>
    <row r="753" spans="1:23">
      <c r="A753" s="416"/>
      <c r="B753" s="416"/>
      <c r="C753" s="314"/>
      <c r="D753" s="314"/>
      <c r="E753" s="417"/>
      <c r="F753" s="418"/>
      <c r="G753" s="314"/>
      <c r="H753" s="314"/>
      <c r="I753" s="419"/>
      <c r="J753" s="419"/>
      <c r="K753" s="314"/>
      <c r="L753" s="314"/>
      <c r="M753" s="314"/>
      <c r="N753" s="314"/>
      <c r="O753" s="314"/>
      <c r="P753" s="314"/>
      <c r="Q753" s="314"/>
      <c r="R753" s="314"/>
      <c r="S753" s="421"/>
      <c r="T753" s="314"/>
      <c r="U753" s="314"/>
      <c r="V753" s="314"/>
      <c r="W753" s="314"/>
    </row>
    <row r="754" spans="1:23">
      <c r="A754" s="416"/>
      <c r="B754" s="416"/>
      <c r="C754" s="314"/>
      <c r="D754" s="314"/>
      <c r="E754" s="417"/>
      <c r="F754" s="418"/>
      <c r="G754" s="314"/>
      <c r="H754" s="314"/>
      <c r="I754" s="419"/>
      <c r="J754" s="419"/>
      <c r="K754" s="314"/>
      <c r="L754" s="314"/>
      <c r="M754" s="314"/>
      <c r="N754" s="314"/>
      <c r="O754" s="314"/>
      <c r="P754" s="314"/>
      <c r="Q754" s="314"/>
      <c r="R754" s="314"/>
      <c r="S754" s="421"/>
      <c r="T754" s="314"/>
      <c r="U754" s="314"/>
      <c r="V754" s="314"/>
      <c r="W754" s="314"/>
    </row>
    <row r="755" spans="1:23">
      <c r="A755" s="416"/>
      <c r="B755" s="416"/>
      <c r="C755" s="314"/>
      <c r="D755" s="314"/>
      <c r="E755" s="417"/>
      <c r="F755" s="418"/>
      <c r="G755" s="314"/>
      <c r="H755" s="314"/>
      <c r="I755" s="419"/>
      <c r="J755" s="419"/>
      <c r="K755" s="314"/>
      <c r="L755" s="314"/>
      <c r="M755" s="314"/>
      <c r="N755" s="314"/>
      <c r="O755" s="314"/>
      <c r="P755" s="314"/>
      <c r="Q755" s="314"/>
      <c r="R755" s="314"/>
      <c r="S755" s="421"/>
      <c r="T755" s="314"/>
      <c r="U755" s="314"/>
      <c r="V755" s="314"/>
      <c r="W755" s="314"/>
    </row>
    <row r="756" spans="1:23">
      <c r="A756" s="416"/>
      <c r="B756" s="416"/>
      <c r="C756" s="314"/>
      <c r="D756" s="314"/>
      <c r="E756" s="417"/>
      <c r="F756" s="418"/>
      <c r="G756" s="314"/>
      <c r="H756" s="314"/>
      <c r="I756" s="419"/>
      <c r="J756" s="419"/>
      <c r="K756" s="314"/>
      <c r="L756" s="314"/>
      <c r="M756" s="314"/>
      <c r="N756" s="314"/>
      <c r="O756" s="314"/>
      <c r="P756" s="314"/>
      <c r="Q756" s="314"/>
      <c r="R756" s="314"/>
      <c r="S756" s="421"/>
      <c r="T756" s="314"/>
      <c r="U756" s="314"/>
      <c r="V756" s="314"/>
      <c r="W756" s="314"/>
    </row>
    <row r="757" spans="1:23">
      <c r="A757" s="416"/>
      <c r="B757" s="416"/>
      <c r="C757" s="314"/>
      <c r="D757" s="314"/>
      <c r="E757" s="417"/>
      <c r="F757" s="418"/>
      <c r="G757" s="314"/>
      <c r="H757" s="314"/>
      <c r="I757" s="419"/>
      <c r="J757" s="419"/>
      <c r="K757" s="314"/>
      <c r="L757" s="314"/>
      <c r="M757" s="314"/>
      <c r="N757" s="314"/>
      <c r="O757" s="314"/>
      <c r="P757" s="314"/>
      <c r="Q757" s="314"/>
      <c r="R757" s="314"/>
      <c r="S757" s="421"/>
      <c r="T757" s="314"/>
      <c r="U757" s="314"/>
      <c r="V757" s="314"/>
      <c r="W757" s="314"/>
    </row>
    <row r="758" spans="1:23">
      <c r="A758" s="416"/>
      <c r="B758" s="416"/>
      <c r="C758" s="314"/>
      <c r="D758" s="314"/>
      <c r="E758" s="417"/>
      <c r="F758" s="418"/>
      <c r="G758" s="314"/>
      <c r="H758" s="314"/>
      <c r="I758" s="419"/>
      <c r="J758" s="419"/>
      <c r="K758" s="314"/>
      <c r="L758" s="314"/>
      <c r="M758" s="314"/>
      <c r="N758" s="314"/>
      <c r="O758" s="314"/>
      <c r="P758" s="314"/>
      <c r="Q758" s="314"/>
      <c r="R758" s="314"/>
      <c r="S758" s="421"/>
      <c r="T758" s="314"/>
      <c r="U758" s="314"/>
      <c r="V758" s="314"/>
      <c r="W758" s="314"/>
    </row>
    <row r="759" spans="1:23">
      <c r="A759" s="416"/>
      <c r="B759" s="416"/>
      <c r="C759" s="314"/>
      <c r="D759" s="314"/>
      <c r="E759" s="417"/>
      <c r="F759" s="418"/>
      <c r="G759" s="314"/>
      <c r="H759" s="314"/>
      <c r="I759" s="419"/>
      <c r="J759" s="419"/>
      <c r="K759" s="314"/>
      <c r="L759" s="314"/>
      <c r="M759" s="314"/>
      <c r="N759" s="314"/>
      <c r="O759" s="314"/>
      <c r="P759" s="314"/>
      <c r="Q759" s="314"/>
      <c r="R759" s="314"/>
      <c r="S759" s="421"/>
      <c r="T759" s="314"/>
      <c r="U759" s="314"/>
      <c r="V759" s="314"/>
      <c r="W759" s="314"/>
    </row>
    <row r="760" spans="1:23">
      <c r="A760" s="416"/>
      <c r="B760" s="416"/>
      <c r="C760" s="314"/>
      <c r="D760" s="314"/>
      <c r="E760" s="417"/>
      <c r="F760" s="418"/>
      <c r="G760" s="314"/>
      <c r="H760" s="314"/>
      <c r="I760" s="419"/>
      <c r="J760" s="419"/>
      <c r="K760" s="314"/>
      <c r="L760" s="314"/>
      <c r="M760" s="314"/>
      <c r="N760" s="314"/>
      <c r="O760" s="314"/>
      <c r="P760" s="314"/>
      <c r="Q760" s="314"/>
      <c r="R760" s="314"/>
      <c r="S760" s="421"/>
      <c r="T760" s="314"/>
      <c r="U760" s="314"/>
      <c r="V760" s="314"/>
      <c r="W760" s="314"/>
    </row>
    <row r="761" spans="1:23">
      <c r="A761" s="416"/>
      <c r="B761" s="416"/>
      <c r="C761" s="314"/>
      <c r="D761" s="314"/>
      <c r="E761" s="417"/>
      <c r="F761" s="418"/>
      <c r="G761" s="314"/>
      <c r="H761" s="314"/>
      <c r="I761" s="419"/>
      <c r="J761" s="419"/>
      <c r="K761" s="314"/>
      <c r="L761" s="314"/>
      <c r="M761" s="314"/>
      <c r="N761" s="314"/>
      <c r="O761" s="314"/>
      <c r="P761" s="314"/>
      <c r="Q761" s="314"/>
      <c r="R761" s="314"/>
      <c r="S761" s="421"/>
      <c r="T761" s="314"/>
      <c r="U761" s="314"/>
      <c r="V761" s="314"/>
      <c r="W761" s="314"/>
    </row>
    <row r="762" spans="1:23">
      <c r="A762" s="416"/>
      <c r="B762" s="416"/>
      <c r="C762" s="314"/>
      <c r="D762" s="314"/>
      <c r="E762" s="417"/>
      <c r="F762" s="418"/>
      <c r="G762" s="314"/>
      <c r="H762" s="314"/>
      <c r="I762" s="419"/>
      <c r="J762" s="419"/>
      <c r="K762" s="314"/>
      <c r="L762" s="314"/>
      <c r="M762" s="314"/>
      <c r="N762" s="314"/>
      <c r="O762" s="314"/>
      <c r="P762" s="314"/>
      <c r="Q762" s="314"/>
      <c r="R762" s="314"/>
      <c r="S762" s="421"/>
      <c r="T762" s="314"/>
      <c r="U762" s="314"/>
      <c r="V762" s="314"/>
      <c r="W762" s="314"/>
    </row>
    <row r="763" spans="1:23">
      <c r="A763" s="416"/>
      <c r="B763" s="416"/>
      <c r="C763" s="314"/>
      <c r="D763" s="314"/>
      <c r="E763" s="417"/>
      <c r="F763" s="418"/>
      <c r="G763" s="314"/>
      <c r="H763" s="314"/>
      <c r="I763" s="419"/>
      <c r="J763" s="419"/>
      <c r="K763" s="314"/>
      <c r="L763" s="314"/>
      <c r="M763" s="314"/>
      <c r="N763" s="314"/>
      <c r="O763" s="314"/>
      <c r="P763" s="314"/>
      <c r="Q763" s="314"/>
      <c r="R763" s="314"/>
      <c r="S763" s="421"/>
      <c r="T763" s="314"/>
      <c r="U763" s="314"/>
      <c r="V763" s="314"/>
      <c r="W763" s="314"/>
    </row>
    <row r="764" spans="1:23">
      <c r="A764" s="416"/>
      <c r="B764" s="416"/>
      <c r="C764" s="314"/>
      <c r="D764" s="314"/>
      <c r="E764" s="417"/>
      <c r="F764" s="418"/>
      <c r="G764" s="314"/>
      <c r="H764" s="314"/>
      <c r="I764" s="419"/>
      <c r="J764" s="419"/>
      <c r="K764" s="314"/>
      <c r="L764" s="314"/>
      <c r="M764" s="314"/>
      <c r="N764" s="314"/>
      <c r="O764" s="314"/>
      <c r="P764" s="314"/>
      <c r="Q764" s="314"/>
      <c r="R764" s="314"/>
      <c r="S764" s="421"/>
      <c r="T764" s="314"/>
      <c r="U764" s="314"/>
      <c r="V764" s="314"/>
      <c r="W764" s="314"/>
    </row>
    <row r="765" spans="1:23">
      <c r="A765" s="416"/>
      <c r="B765" s="416"/>
      <c r="C765" s="314"/>
      <c r="D765" s="314"/>
      <c r="E765" s="417"/>
      <c r="F765" s="418"/>
      <c r="G765" s="314"/>
      <c r="H765" s="314"/>
      <c r="I765" s="419"/>
      <c r="J765" s="419"/>
      <c r="K765" s="314"/>
      <c r="L765" s="314"/>
      <c r="M765" s="314"/>
      <c r="N765" s="314"/>
      <c r="O765" s="314"/>
      <c r="P765" s="314"/>
      <c r="Q765" s="314"/>
      <c r="R765" s="314"/>
      <c r="S765" s="421"/>
      <c r="T765" s="314"/>
      <c r="U765" s="314"/>
      <c r="V765" s="314"/>
      <c r="W765" s="314"/>
    </row>
    <row r="766" spans="1:23">
      <c r="A766" s="416"/>
      <c r="B766" s="416"/>
      <c r="C766" s="314"/>
      <c r="D766" s="314"/>
      <c r="E766" s="417"/>
      <c r="F766" s="418"/>
      <c r="G766" s="314"/>
      <c r="H766" s="314"/>
      <c r="I766" s="419"/>
      <c r="J766" s="419"/>
      <c r="K766" s="314"/>
      <c r="L766" s="314"/>
      <c r="M766" s="314"/>
      <c r="N766" s="314"/>
      <c r="O766" s="314"/>
      <c r="P766" s="314"/>
      <c r="Q766" s="314"/>
      <c r="R766" s="314"/>
      <c r="S766" s="421"/>
      <c r="T766" s="314"/>
      <c r="U766" s="314"/>
      <c r="V766" s="314"/>
      <c r="W766" s="314"/>
    </row>
    <row r="767" spans="1:23">
      <c r="A767" s="416"/>
      <c r="B767" s="416"/>
      <c r="C767" s="314"/>
      <c r="D767" s="314"/>
      <c r="E767" s="417"/>
      <c r="F767" s="418"/>
      <c r="G767" s="314"/>
      <c r="H767" s="314"/>
      <c r="I767" s="419"/>
      <c r="J767" s="419"/>
      <c r="K767" s="314"/>
      <c r="L767" s="314"/>
      <c r="M767" s="314"/>
      <c r="N767" s="314"/>
      <c r="O767" s="314"/>
      <c r="P767" s="314"/>
      <c r="Q767" s="314"/>
      <c r="R767" s="314"/>
      <c r="S767" s="421"/>
      <c r="T767" s="314"/>
      <c r="U767" s="314"/>
      <c r="V767" s="314"/>
      <c r="W767" s="314"/>
    </row>
    <row r="768" spans="1:23">
      <c r="A768" s="416"/>
      <c r="B768" s="416"/>
      <c r="C768" s="314"/>
      <c r="D768" s="314"/>
      <c r="E768" s="417"/>
      <c r="F768" s="418"/>
      <c r="G768" s="314"/>
      <c r="H768" s="314"/>
      <c r="I768" s="419"/>
      <c r="J768" s="419"/>
      <c r="K768" s="314"/>
      <c r="L768" s="314"/>
      <c r="M768" s="314"/>
      <c r="N768" s="314"/>
      <c r="O768" s="314"/>
      <c r="P768" s="314"/>
      <c r="Q768" s="314"/>
      <c r="R768" s="314"/>
      <c r="S768" s="421"/>
      <c r="T768" s="314"/>
      <c r="U768" s="314"/>
      <c r="V768" s="314"/>
      <c r="W768" s="314"/>
    </row>
    <row r="769" spans="1:23">
      <c r="A769" s="416"/>
      <c r="B769" s="416"/>
      <c r="C769" s="314"/>
      <c r="D769" s="314"/>
      <c r="E769" s="417"/>
      <c r="F769" s="418"/>
      <c r="G769" s="314"/>
      <c r="H769" s="314"/>
      <c r="I769" s="419"/>
      <c r="J769" s="419"/>
      <c r="K769" s="314"/>
      <c r="L769" s="314"/>
      <c r="M769" s="314"/>
      <c r="N769" s="314"/>
      <c r="O769" s="314"/>
      <c r="P769" s="314"/>
      <c r="Q769" s="314"/>
      <c r="R769" s="314"/>
      <c r="S769" s="421"/>
      <c r="T769" s="314"/>
      <c r="U769" s="314"/>
      <c r="V769" s="314"/>
      <c r="W769" s="314"/>
    </row>
    <row r="770" spans="1:23">
      <c r="A770" s="416"/>
      <c r="B770" s="416"/>
      <c r="C770" s="314"/>
      <c r="D770" s="314"/>
      <c r="E770" s="417"/>
      <c r="F770" s="418"/>
      <c r="G770" s="314"/>
      <c r="H770" s="314"/>
      <c r="I770" s="419"/>
      <c r="J770" s="419"/>
      <c r="K770" s="314"/>
      <c r="L770" s="314"/>
      <c r="M770" s="314"/>
      <c r="N770" s="314"/>
      <c r="O770" s="314"/>
      <c r="P770" s="314"/>
      <c r="Q770" s="314"/>
      <c r="R770" s="314"/>
      <c r="S770" s="421"/>
      <c r="T770" s="314"/>
      <c r="U770" s="314"/>
      <c r="V770" s="314"/>
      <c r="W770" s="314"/>
    </row>
    <row r="771" spans="1:23">
      <c r="A771" s="416"/>
      <c r="B771" s="416"/>
      <c r="C771" s="314"/>
      <c r="D771" s="314"/>
      <c r="E771" s="417"/>
      <c r="F771" s="418"/>
      <c r="G771" s="314"/>
      <c r="H771" s="314"/>
      <c r="I771" s="419"/>
      <c r="J771" s="419"/>
      <c r="K771" s="314"/>
      <c r="L771" s="314"/>
      <c r="M771" s="314"/>
      <c r="N771" s="314"/>
      <c r="O771" s="314"/>
      <c r="P771" s="314"/>
      <c r="Q771" s="314"/>
      <c r="R771" s="314"/>
      <c r="S771" s="421"/>
      <c r="T771" s="314"/>
      <c r="U771" s="314"/>
      <c r="V771" s="314"/>
      <c r="W771" s="314"/>
    </row>
    <row r="772" spans="1:23">
      <c r="A772" s="416"/>
      <c r="B772" s="416"/>
      <c r="C772" s="314"/>
      <c r="D772" s="314"/>
      <c r="E772" s="417"/>
      <c r="F772" s="418"/>
      <c r="G772" s="314"/>
      <c r="H772" s="314"/>
      <c r="I772" s="419"/>
      <c r="J772" s="419"/>
      <c r="K772" s="314"/>
      <c r="L772" s="314"/>
      <c r="M772" s="314"/>
      <c r="N772" s="314"/>
      <c r="O772" s="314"/>
      <c r="P772" s="314"/>
      <c r="Q772" s="314"/>
      <c r="R772" s="314"/>
      <c r="S772" s="421"/>
      <c r="T772" s="314"/>
      <c r="U772" s="314"/>
      <c r="V772" s="314"/>
      <c r="W772" s="314"/>
    </row>
    <row r="773" spans="1:23">
      <c r="A773" s="416"/>
      <c r="B773" s="416"/>
      <c r="C773" s="314"/>
      <c r="D773" s="314"/>
      <c r="E773" s="417"/>
      <c r="F773" s="418"/>
      <c r="G773" s="314"/>
      <c r="H773" s="314"/>
      <c r="I773" s="419"/>
      <c r="J773" s="419"/>
      <c r="K773" s="314"/>
      <c r="L773" s="314"/>
      <c r="M773" s="314"/>
      <c r="N773" s="314"/>
      <c r="O773" s="314"/>
      <c r="P773" s="314"/>
      <c r="Q773" s="314"/>
      <c r="R773" s="314"/>
      <c r="S773" s="421"/>
      <c r="T773" s="314"/>
      <c r="U773" s="314"/>
      <c r="V773" s="314"/>
      <c r="W773" s="314"/>
    </row>
    <row r="774" spans="1:23">
      <c r="A774" s="416"/>
      <c r="B774" s="416"/>
      <c r="C774" s="314"/>
      <c r="D774" s="314"/>
      <c r="E774" s="417"/>
      <c r="F774" s="418"/>
      <c r="G774" s="314"/>
      <c r="H774" s="314"/>
      <c r="I774" s="419"/>
      <c r="J774" s="419"/>
      <c r="K774" s="314"/>
      <c r="L774" s="314"/>
      <c r="M774" s="314"/>
      <c r="N774" s="314"/>
      <c r="O774" s="314"/>
      <c r="P774" s="314"/>
      <c r="Q774" s="314"/>
      <c r="R774" s="314"/>
      <c r="S774" s="421"/>
      <c r="T774" s="314"/>
      <c r="U774" s="314"/>
      <c r="V774" s="314"/>
      <c r="W774" s="314"/>
    </row>
    <row r="775" spans="1:23">
      <c r="A775" s="416"/>
      <c r="B775" s="416"/>
      <c r="C775" s="314"/>
      <c r="D775" s="314"/>
      <c r="E775" s="417"/>
      <c r="F775" s="418"/>
      <c r="G775" s="314"/>
      <c r="H775" s="314"/>
      <c r="I775" s="419"/>
      <c r="J775" s="419"/>
      <c r="K775" s="314"/>
      <c r="L775" s="314"/>
      <c r="M775" s="314"/>
      <c r="N775" s="314"/>
      <c r="O775" s="314"/>
      <c r="P775" s="314"/>
      <c r="Q775" s="314"/>
      <c r="R775" s="314"/>
      <c r="S775" s="421"/>
      <c r="T775" s="314"/>
      <c r="U775" s="314"/>
      <c r="V775" s="314"/>
      <c r="W775" s="314"/>
    </row>
    <row r="776" spans="1:23">
      <c r="A776" s="416"/>
      <c r="B776" s="416"/>
      <c r="C776" s="314"/>
      <c r="D776" s="314"/>
      <c r="E776" s="417"/>
      <c r="F776" s="418"/>
      <c r="G776" s="314"/>
      <c r="H776" s="314"/>
      <c r="I776" s="419"/>
      <c r="J776" s="419"/>
      <c r="K776" s="314"/>
      <c r="L776" s="314"/>
      <c r="M776" s="314"/>
      <c r="N776" s="314"/>
      <c r="O776" s="314"/>
      <c r="P776" s="314"/>
      <c r="Q776" s="314"/>
      <c r="R776" s="314"/>
      <c r="S776" s="421"/>
      <c r="T776" s="314"/>
      <c r="U776" s="314"/>
      <c r="V776" s="314"/>
      <c r="W776" s="314"/>
    </row>
    <row r="777" spans="1:23">
      <c r="A777" s="416"/>
      <c r="B777" s="416"/>
      <c r="C777" s="314"/>
      <c r="D777" s="314"/>
      <c r="E777" s="417"/>
      <c r="F777" s="418"/>
      <c r="G777" s="314"/>
      <c r="H777" s="314"/>
      <c r="I777" s="419"/>
      <c r="J777" s="419"/>
      <c r="K777" s="314"/>
      <c r="L777" s="314"/>
      <c r="M777" s="314"/>
      <c r="N777" s="314"/>
      <c r="O777" s="314"/>
      <c r="P777" s="314"/>
      <c r="Q777" s="314"/>
      <c r="R777" s="314"/>
      <c r="S777" s="421"/>
      <c r="T777" s="314"/>
      <c r="U777" s="314"/>
      <c r="V777" s="314"/>
      <c r="W777" s="314"/>
    </row>
    <row r="778" spans="1:23">
      <c r="A778" s="416"/>
      <c r="B778" s="416"/>
      <c r="C778" s="314"/>
      <c r="D778" s="314"/>
      <c r="E778" s="417"/>
      <c r="F778" s="418"/>
      <c r="G778" s="314"/>
      <c r="H778" s="314"/>
      <c r="I778" s="419"/>
      <c r="J778" s="419"/>
      <c r="K778" s="314"/>
      <c r="L778" s="314"/>
      <c r="M778" s="314"/>
      <c r="N778" s="314"/>
      <c r="O778" s="314"/>
      <c r="P778" s="314"/>
      <c r="Q778" s="314"/>
      <c r="R778" s="314"/>
      <c r="S778" s="421"/>
      <c r="T778" s="314"/>
      <c r="U778" s="314"/>
      <c r="V778" s="314"/>
      <c r="W778" s="314"/>
    </row>
    <row r="779" spans="1:23">
      <c r="A779" s="416"/>
      <c r="B779" s="416"/>
      <c r="C779" s="314"/>
      <c r="D779" s="314"/>
      <c r="E779" s="417"/>
      <c r="F779" s="418"/>
      <c r="G779" s="314"/>
      <c r="H779" s="314"/>
      <c r="I779" s="419"/>
      <c r="J779" s="419"/>
      <c r="K779" s="314"/>
      <c r="L779" s="314"/>
      <c r="M779" s="314"/>
      <c r="N779" s="314"/>
      <c r="O779" s="314"/>
      <c r="P779" s="314"/>
      <c r="Q779" s="314"/>
      <c r="R779" s="314"/>
      <c r="S779" s="421"/>
      <c r="T779" s="314"/>
      <c r="U779" s="314"/>
      <c r="V779" s="314"/>
      <c r="W779" s="314"/>
    </row>
    <row r="780" spans="1:23">
      <c r="A780" s="416"/>
      <c r="B780" s="416"/>
      <c r="C780" s="314"/>
      <c r="D780" s="314"/>
      <c r="E780" s="417"/>
      <c r="F780" s="418"/>
      <c r="G780" s="314"/>
      <c r="H780" s="314"/>
      <c r="I780" s="419"/>
      <c r="J780" s="419"/>
      <c r="K780" s="314"/>
      <c r="L780" s="314"/>
      <c r="M780" s="314"/>
      <c r="N780" s="314"/>
      <c r="O780" s="314"/>
      <c r="P780" s="314"/>
      <c r="Q780" s="314"/>
      <c r="R780" s="314"/>
      <c r="S780" s="421"/>
      <c r="T780" s="314"/>
      <c r="U780" s="314"/>
      <c r="V780" s="314"/>
      <c r="W780" s="314"/>
    </row>
    <row r="781" spans="1:23">
      <c r="A781" s="416"/>
      <c r="B781" s="416"/>
      <c r="C781" s="314"/>
      <c r="D781" s="314"/>
      <c r="E781" s="417"/>
      <c r="F781" s="418"/>
      <c r="G781" s="314"/>
      <c r="H781" s="314"/>
      <c r="I781" s="419"/>
      <c r="J781" s="419"/>
      <c r="K781" s="314"/>
      <c r="L781" s="314"/>
      <c r="M781" s="314"/>
      <c r="N781" s="314"/>
      <c r="O781" s="314"/>
      <c r="P781" s="314"/>
      <c r="Q781" s="314"/>
      <c r="R781" s="314"/>
      <c r="S781" s="421"/>
      <c r="T781" s="314"/>
      <c r="U781" s="314"/>
      <c r="V781" s="314"/>
      <c r="W781" s="314"/>
    </row>
    <row r="782" spans="1:23">
      <c r="A782" s="416"/>
      <c r="B782" s="416"/>
      <c r="C782" s="314"/>
      <c r="D782" s="314"/>
      <c r="E782" s="417"/>
      <c r="F782" s="418"/>
      <c r="G782" s="314"/>
      <c r="H782" s="314"/>
      <c r="I782" s="419"/>
      <c r="J782" s="419"/>
      <c r="K782" s="314"/>
      <c r="L782" s="314"/>
      <c r="M782" s="314"/>
      <c r="N782" s="314"/>
      <c r="O782" s="314"/>
      <c r="P782" s="314"/>
      <c r="Q782" s="314"/>
      <c r="R782" s="314"/>
      <c r="S782" s="421"/>
      <c r="T782" s="314"/>
      <c r="U782" s="314"/>
      <c r="V782" s="314"/>
      <c r="W782" s="314"/>
    </row>
    <row r="783" spans="1:23">
      <c r="A783" s="416"/>
      <c r="B783" s="416"/>
      <c r="C783" s="314"/>
      <c r="D783" s="314"/>
      <c r="E783" s="417"/>
      <c r="F783" s="418"/>
      <c r="G783" s="314"/>
      <c r="H783" s="314"/>
      <c r="I783" s="419"/>
      <c r="J783" s="419"/>
      <c r="K783" s="314"/>
      <c r="L783" s="314"/>
      <c r="M783" s="314"/>
      <c r="N783" s="314"/>
      <c r="O783" s="314"/>
      <c r="P783" s="314"/>
      <c r="Q783" s="314"/>
      <c r="R783" s="314"/>
      <c r="S783" s="421"/>
      <c r="T783" s="314"/>
      <c r="U783" s="314"/>
      <c r="V783" s="314"/>
      <c r="W783" s="314"/>
    </row>
    <row r="784" spans="1:23">
      <c r="A784" s="416"/>
      <c r="B784" s="416"/>
      <c r="C784" s="314"/>
      <c r="D784" s="314"/>
      <c r="E784" s="417"/>
      <c r="F784" s="418"/>
      <c r="G784" s="314"/>
      <c r="H784" s="314"/>
      <c r="I784" s="419"/>
      <c r="J784" s="419"/>
      <c r="K784" s="314"/>
      <c r="L784" s="314"/>
      <c r="M784" s="314"/>
      <c r="N784" s="314"/>
      <c r="O784" s="314"/>
      <c r="P784" s="314"/>
      <c r="Q784" s="314"/>
      <c r="R784" s="314"/>
      <c r="S784" s="421"/>
      <c r="T784" s="314"/>
      <c r="U784" s="314"/>
      <c r="V784" s="314"/>
      <c r="W784" s="314"/>
    </row>
    <row r="785" spans="1:23">
      <c r="A785" s="416"/>
      <c r="B785" s="416"/>
      <c r="C785" s="314"/>
      <c r="D785" s="314"/>
      <c r="E785" s="417"/>
      <c r="F785" s="418"/>
      <c r="G785" s="314"/>
      <c r="H785" s="314"/>
      <c r="I785" s="419"/>
      <c r="J785" s="419"/>
      <c r="K785" s="314"/>
      <c r="L785" s="314"/>
      <c r="M785" s="314"/>
      <c r="N785" s="314"/>
      <c r="O785" s="314"/>
      <c r="P785" s="314"/>
      <c r="Q785" s="314"/>
      <c r="R785" s="314"/>
      <c r="S785" s="421"/>
      <c r="T785" s="314"/>
      <c r="U785" s="314"/>
      <c r="V785" s="314"/>
      <c r="W785" s="314"/>
    </row>
    <row r="786" spans="1:23">
      <c r="A786" s="416"/>
      <c r="B786" s="416"/>
      <c r="C786" s="314"/>
      <c r="D786" s="314"/>
      <c r="E786" s="417"/>
      <c r="F786" s="418"/>
      <c r="G786" s="314"/>
      <c r="H786" s="314"/>
      <c r="I786" s="419"/>
      <c r="J786" s="419"/>
      <c r="K786" s="314"/>
      <c r="L786" s="314"/>
      <c r="M786" s="314"/>
      <c r="N786" s="314"/>
      <c r="O786" s="314"/>
      <c r="P786" s="314"/>
      <c r="Q786" s="314"/>
      <c r="R786" s="314"/>
      <c r="S786" s="421"/>
      <c r="T786" s="314"/>
      <c r="U786" s="314"/>
      <c r="V786" s="314"/>
      <c r="W786" s="314"/>
    </row>
  </sheetData>
  <mergeCells count="172">
    <mergeCell ref="A281:F281"/>
    <mergeCell ref="A275:F275"/>
    <mergeCell ref="A276:F276"/>
    <mergeCell ref="A277:F277"/>
    <mergeCell ref="A278:F278"/>
    <mergeCell ref="A279:F279"/>
    <mergeCell ref="A280:F280"/>
    <mergeCell ref="E251:E257"/>
    <mergeCell ref="F251:F256"/>
    <mergeCell ref="G251:G256"/>
    <mergeCell ref="S251:S257"/>
    <mergeCell ref="E258:E264"/>
    <mergeCell ref="F258:F263"/>
    <mergeCell ref="G258:G263"/>
    <mergeCell ref="S258:S264"/>
    <mergeCell ref="E237:E243"/>
    <mergeCell ref="F237:F242"/>
    <mergeCell ref="G237:G242"/>
    <mergeCell ref="S237:S243"/>
    <mergeCell ref="E244:E250"/>
    <mergeCell ref="F244:F249"/>
    <mergeCell ref="G244:G249"/>
    <mergeCell ref="S244:S250"/>
    <mergeCell ref="E223:E229"/>
    <mergeCell ref="F223:F228"/>
    <mergeCell ref="G223:G228"/>
    <mergeCell ref="S223:S229"/>
    <mergeCell ref="E230:E236"/>
    <mergeCell ref="F230:F235"/>
    <mergeCell ref="G230:G235"/>
    <mergeCell ref="S230:S236"/>
    <mergeCell ref="E209:E215"/>
    <mergeCell ref="F209:F214"/>
    <mergeCell ref="G209:G214"/>
    <mergeCell ref="S209:S215"/>
    <mergeCell ref="E216:E222"/>
    <mergeCell ref="F216:F221"/>
    <mergeCell ref="G216:G221"/>
    <mergeCell ref="S216:S222"/>
    <mergeCell ref="E195:E201"/>
    <mergeCell ref="F195:F200"/>
    <mergeCell ref="G195:G200"/>
    <mergeCell ref="S195:S201"/>
    <mergeCell ref="E202:E208"/>
    <mergeCell ref="F202:F207"/>
    <mergeCell ref="G202:G207"/>
    <mergeCell ref="S202:S208"/>
    <mergeCell ref="E181:E187"/>
    <mergeCell ref="F181:F186"/>
    <mergeCell ref="G181:G186"/>
    <mergeCell ref="S181:S187"/>
    <mergeCell ref="E188:E194"/>
    <mergeCell ref="F188:F193"/>
    <mergeCell ref="G188:G193"/>
    <mergeCell ref="S188:S194"/>
    <mergeCell ref="E138:E144"/>
    <mergeCell ref="F138:F143"/>
    <mergeCell ref="G138:G143"/>
    <mergeCell ref="S138:S144"/>
    <mergeCell ref="A153:A271"/>
    <mergeCell ref="B153:B271"/>
    <mergeCell ref="C153:C271"/>
    <mergeCell ref="D153:D271"/>
    <mergeCell ref="E153:E159"/>
    <mergeCell ref="F153:F158"/>
    <mergeCell ref="E167:E173"/>
    <mergeCell ref="F167:F172"/>
    <mergeCell ref="G167:G172"/>
    <mergeCell ref="S167:S173"/>
    <mergeCell ref="E174:E180"/>
    <mergeCell ref="F174:F179"/>
    <mergeCell ref="G174:G179"/>
    <mergeCell ref="S174:S180"/>
    <mergeCell ref="G153:G158"/>
    <mergeCell ref="S153:S159"/>
    <mergeCell ref="E160:E166"/>
    <mergeCell ref="F160:F165"/>
    <mergeCell ref="G160:G165"/>
    <mergeCell ref="S161:S165"/>
    <mergeCell ref="E124:E130"/>
    <mergeCell ref="F124:F129"/>
    <mergeCell ref="G124:G129"/>
    <mergeCell ref="S124:S130"/>
    <mergeCell ref="E131:E137"/>
    <mergeCell ref="F131:F136"/>
    <mergeCell ref="G131:G136"/>
    <mergeCell ref="S131:S137"/>
    <mergeCell ref="E110:E116"/>
    <mergeCell ref="F110:F115"/>
    <mergeCell ref="G110:G115"/>
    <mergeCell ref="S110:S116"/>
    <mergeCell ref="E117:E123"/>
    <mergeCell ref="F117:F122"/>
    <mergeCell ref="G117:G122"/>
    <mergeCell ref="S117:S123"/>
    <mergeCell ref="E61:E67"/>
    <mergeCell ref="F61:F66"/>
    <mergeCell ref="G61:G66"/>
    <mergeCell ref="S61:S67"/>
    <mergeCell ref="E96:E102"/>
    <mergeCell ref="F96:F101"/>
    <mergeCell ref="G96:G101"/>
    <mergeCell ref="S96:S102"/>
    <mergeCell ref="E103:E109"/>
    <mergeCell ref="F103:F108"/>
    <mergeCell ref="G103:G108"/>
    <mergeCell ref="S103:S109"/>
    <mergeCell ref="E82:E88"/>
    <mergeCell ref="F82:F87"/>
    <mergeCell ref="G82:G87"/>
    <mergeCell ref="S82:S88"/>
    <mergeCell ref="E89:E95"/>
    <mergeCell ref="F89:F94"/>
    <mergeCell ref="G89:G94"/>
    <mergeCell ref="S89:S95"/>
    <mergeCell ref="E42:E48"/>
    <mergeCell ref="F42:F47"/>
    <mergeCell ref="G42:G47"/>
    <mergeCell ref="S42:S48"/>
    <mergeCell ref="A57:A151"/>
    <mergeCell ref="B57:B151"/>
    <mergeCell ref="C57:C151"/>
    <mergeCell ref="D57:D151"/>
    <mergeCell ref="E57:E60"/>
    <mergeCell ref="F57:F60"/>
    <mergeCell ref="A28:A55"/>
    <mergeCell ref="B28:B55"/>
    <mergeCell ref="C28:C55"/>
    <mergeCell ref="D28:D55"/>
    <mergeCell ref="E68:E74"/>
    <mergeCell ref="F68:F73"/>
    <mergeCell ref="G68:G73"/>
    <mergeCell ref="S68:S74"/>
    <mergeCell ref="E75:E81"/>
    <mergeCell ref="F75:F80"/>
    <mergeCell ref="G75:G80"/>
    <mergeCell ref="S75:S81"/>
    <mergeCell ref="G57:G60"/>
    <mergeCell ref="S57:S60"/>
    <mergeCell ref="S28:S34"/>
    <mergeCell ref="E35:E41"/>
    <mergeCell ref="F35:F40"/>
    <mergeCell ref="G35:G40"/>
    <mergeCell ref="S35:S41"/>
    <mergeCell ref="S6:S12"/>
    <mergeCell ref="E13:E19"/>
    <mergeCell ref="F13:F18"/>
    <mergeCell ref="G13:G18"/>
    <mergeCell ref="S13:S19"/>
    <mergeCell ref="E28:E34"/>
    <mergeCell ref="A6:A26"/>
    <mergeCell ref="B6:B26"/>
    <mergeCell ref="C6:C26"/>
    <mergeCell ref="D6:D26"/>
    <mergeCell ref="E6:E12"/>
    <mergeCell ref="F6:F11"/>
    <mergeCell ref="G6:G11"/>
    <mergeCell ref="F28:F33"/>
    <mergeCell ref="G28:G33"/>
    <mergeCell ref="A1:S1"/>
    <mergeCell ref="A2:C2"/>
    <mergeCell ref="D2:D3"/>
    <mergeCell ref="E2:E3"/>
    <mergeCell ref="F2:F3"/>
    <mergeCell ref="G2:G3"/>
    <mergeCell ref="H2:H3"/>
    <mergeCell ref="I2:I3"/>
    <mergeCell ref="K2:K3"/>
    <mergeCell ref="L2:N2"/>
    <mergeCell ref="O2:O3"/>
    <mergeCell ref="P2:R2"/>
    <mergeCell ref="S2:S3"/>
  </mergeCells>
  <dataValidations count="1">
    <dataValidation type="list" allowBlank="1" showErrorMessage="1" sqref="C284:D284">
      <formula1>"1 būdas,2 būdas"</formula1>
    </dataValidation>
  </dataValidations>
  <pageMargins left="0.23622047244094491" right="0.23622047244094491" top="0.74803149606299213" bottom="1.6822087476291743" header="0" footer="0"/>
  <pageSetup paperSize="9" scale="6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8"/>
  <sheetViews>
    <sheetView topLeftCell="A7" workbookViewId="0">
      <selection activeCell="B11" sqref="B11"/>
    </sheetView>
  </sheetViews>
  <sheetFormatPr defaultRowHeight="15.75"/>
  <cols>
    <col min="1" max="1" width="35.7109375" style="66" customWidth="1"/>
    <col min="2" max="2" width="66.85546875" style="65" customWidth="1"/>
    <col min="3" max="3" width="17.7109375" style="55" customWidth="1"/>
  </cols>
  <sheetData>
    <row r="1" spans="1:3">
      <c r="B1" s="81"/>
      <c r="C1" s="82" t="s">
        <v>397</v>
      </c>
    </row>
    <row r="2" spans="1:3">
      <c r="A2" s="631" t="s">
        <v>536</v>
      </c>
      <c r="B2" s="631"/>
      <c r="C2" s="631"/>
    </row>
    <row r="3" spans="1:3" ht="16.5" thickBot="1">
      <c r="B3" s="81"/>
      <c r="C3" s="82"/>
    </row>
    <row r="4" spans="1:3" ht="16.5" thickBot="1">
      <c r="A4" s="83" t="s">
        <v>299</v>
      </c>
      <c r="B4" s="84" t="s">
        <v>329</v>
      </c>
      <c r="C4" s="80" t="s">
        <v>366</v>
      </c>
    </row>
    <row r="5" spans="1:3" ht="16.5" thickBot="1">
      <c r="A5" s="611" t="s">
        <v>300</v>
      </c>
      <c r="B5" s="71" t="s">
        <v>301</v>
      </c>
      <c r="C5" s="193">
        <v>2</v>
      </c>
    </row>
    <row r="6" spans="1:3" ht="16.5" thickBot="1">
      <c r="A6" s="612"/>
      <c r="B6" s="73" t="s">
        <v>23</v>
      </c>
      <c r="C6" s="76">
        <f>SUM(C5:C5)</f>
        <v>2</v>
      </c>
    </row>
    <row r="7" spans="1:3" ht="16.5" thickBot="1">
      <c r="A7" s="611" t="s">
        <v>302</v>
      </c>
      <c r="B7" s="61" t="s">
        <v>471</v>
      </c>
      <c r="C7" s="193">
        <v>1</v>
      </c>
    </row>
    <row r="8" spans="1:3" ht="16.5" thickBot="1">
      <c r="A8" s="612"/>
      <c r="B8" s="73" t="s">
        <v>23</v>
      </c>
      <c r="C8" s="76">
        <f>SUM(C7:C7)</f>
        <v>1</v>
      </c>
    </row>
    <row r="9" spans="1:3" ht="16.5" thickBot="1">
      <c r="A9" s="611" t="s">
        <v>303</v>
      </c>
      <c r="B9" s="71" t="s">
        <v>472</v>
      </c>
      <c r="C9" s="193">
        <v>5</v>
      </c>
    </row>
    <row r="10" spans="1:3" ht="16.5" thickBot="1">
      <c r="A10" s="612"/>
      <c r="B10" s="73" t="s">
        <v>23</v>
      </c>
      <c r="C10" s="76">
        <f>SUM(C9:C9)</f>
        <v>5</v>
      </c>
    </row>
    <row r="11" spans="1:3" ht="16.5" thickBot="1">
      <c r="A11" s="635" t="s">
        <v>304</v>
      </c>
      <c r="B11" s="72" t="s">
        <v>475</v>
      </c>
      <c r="C11" s="193">
        <v>4</v>
      </c>
    </row>
    <row r="12" spans="1:3" ht="16.5" thickBot="1">
      <c r="A12" s="636"/>
      <c r="B12" s="73" t="s">
        <v>23</v>
      </c>
      <c r="C12" s="76">
        <f>SUM(C11:C11)</f>
        <v>4</v>
      </c>
    </row>
    <row r="13" spans="1:3" ht="17.45" customHeight="1">
      <c r="A13" s="632" t="s">
        <v>305</v>
      </c>
      <c r="B13" s="59" t="s">
        <v>476</v>
      </c>
      <c r="C13" s="194">
        <v>0.4</v>
      </c>
    </row>
    <row r="14" spans="1:3">
      <c r="A14" s="633"/>
      <c r="B14" s="59" t="s">
        <v>477</v>
      </c>
      <c r="C14" s="195">
        <v>0.3</v>
      </c>
    </row>
    <row r="15" spans="1:3">
      <c r="A15" s="633"/>
      <c r="B15" s="57" t="s">
        <v>473</v>
      </c>
      <c r="C15" s="195">
        <v>1.2</v>
      </c>
    </row>
    <row r="16" spans="1:3">
      <c r="A16" s="633"/>
      <c r="B16" s="235" t="s">
        <v>545</v>
      </c>
      <c r="C16" s="236">
        <v>1</v>
      </c>
    </row>
    <row r="17" spans="1:3">
      <c r="A17" s="633"/>
      <c r="B17" s="237" t="s">
        <v>546</v>
      </c>
      <c r="C17" s="238">
        <v>1</v>
      </c>
    </row>
    <row r="18" spans="1:3" ht="16.5" thickBot="1">
      <c r="A18" s="633"/>
      <c r="B18" s="60" t="s">
        <v>474</v>
      </c>
      <c r="C18" s="196">
        <v>0.5</v>
      </c>
    </row>
    <row r="19" spans="1:3" ht="16.5" thickBot="1">
      <c r="A19" s="634"/>
      <c r="B19" s="73" t="s">
        <v>23</v>
      </c>
      <c r="C19" s="76">
        <f>SUM(C13:C18)</f>
        <v>4.4000000000000004</v>
      </c>
    </row>
    <row r="20" spans="1:3" ht="16.5" thickBot="1">
      <c r="A20" s="611" t="s">
        <v>306</v>
      </c>
      <c r="B20" s="71" t="s">
        <v>311</v>
      </c>
      <c r="C20" s="193">
        <v>10</v>
      </c>
    </row>
    <row r="21" spans="1:3" ht="16.5" thickBot="1">
      <c r="A21" s="612"/>
      <c r="B21" s="73" t="s">
        <v>23</v>
      </c>
      <c r="C21" s="76">
        <f>SUM(C20)</f>
        <v>10</v>
      </c>
    </row>
    <row r="22" spans="1:3" ht="32.25" thickBot="1">
      <c r="A22" s="611" t="s">
        <v>307</v>
      </c>
      <c r="B22" s="71" t="s">
        <v>478</v>
      </c>
      <c r="C22" s="193">
        <v>4.4000000000000004</v>
      </c>
    </row>
    <row r="23" spans="1:3" ht="16.5" thickBot="1">
      <c r="A23" s="612"/>
      <c r="B23" s="73" t="s">
        <v>23</v>
      </c>
      <c r="C23" s="76">
        <f>C22</f>
        <v>4.4000000000000004</v>
      </c>
    </row>
    <row r="24" spans="1:3" ht="16.5" thickBot="1">
      <c r="A24" s="615" t="s">
        <v>308</v>
      </c>
      <c r="B24" s="71" t="s">
        <v>327</v>
      </c>
      <c r="C24" s="193">
        <v>3</v>
      </c>
    </row>
    <row r="25" spans="1:3" ht="16.5" thickBot="1">
      <c r="A25" s="616"/>
      <c r="B25" s="73" t="s">
        <v>23</v>
      </c>
      <c r="C25" s="76">
        <f>SUM(C24:C24)</f>
        <v>3</v>
      </c>
    </row>
    <row r="26" spans="1:3" ht="16.5" thickBot="1">
      <c r="A26" s="613" t="s">
        <v>309</v>
      </c>
      <c r="B26" s="69" t="s">
        <v>547</v>
      </c>
      <c r="C26" s="193">
        <v>1</v>
      </c>
    </row>
    <row r="27" spans="1:3" ht="16.5" thickBot="1">
      <c r="A27" s="614"/>
      <c r="B27" s="74" t="s">
        <v>23</v>
      </c>
      <c r="C27" s="79">
        <f>SUM(C26:C26)</f>
        <v>1</v>
      </c>
    </row>
    <row r="28" spans="1:3" ht="32.25" thickBot="1">
      <c r="A28" s="620" t="s">
        <v>310</v>
      </c>
      <c r="B28" s="70" t="s">
        <v>470</v>
      </c>
      <c r="C28" s="193">
        <v>3</v>
      </c>
    </row>
    <row r="29" spans="1:3" ht="16.5" thickBot="1">
      <c r="A29" s="621"/>
      <c r="B29" s="74" t="s">
        <v>23</v>
      </c>
      <c r="C29" s="79">
        <f>SUM(C28:C28)</f>
        <v>3</v>
      </c>
    </row>
    <row r="30" spans="1:3">
      <c r="A30" s="617" t="s">
        <v>313</v>
      </c>
      <c r="B30" s="68" t="s">
        <v>479</v>
      </c>
      <c r="C30" s="197">
        <v>10</v>
      </c>
    </row>
    <row r="31" spans="1:3" ht="16.5" thickBot="1">
      <c r="A31" s="618"/>
      <c r="B31" s="56" t="s">
        <v>326</v>
      </c>
      <c r="C31" s="198">
        <v>10</v>
      </c>
    </row>
    <row r="32" spans="1:3" ht="16.5" thickBot="1">
      <c r="A32" s="619"/>
      <c r="B32" s="75" t="s">
        <v>23</v>
      </c>
      <c r="C32" s="76">
        <f>SUM(C30:C31)</f>
        <v>20</v>
      </c>
    </row>
    <row r="33" spans="1:3" ht="12.75">
      <c r="A33" s="617" t="s">
        <v>314</v>
      </c>
      <c r="B33" s="628" t="s">
        <v>315</v>
      </c>
      <c r="C33" s="622">
        <v>4</v>
      </c>
    </row>
    <row r="34" spans="1:3" ht="15.6" customHeight="1" thickBot="1">
      <c r="A34" s="618"/>
      <c r="B34" s="628"/>
      <c r="C34" s="622"/>
    </row>
    <row r="35" spans="1:3" ht="16.149999999999999" customHeight="1">
      <c r="A35" s="618"/>
      <c r="B35" s="629" t="s">
        <v>23</v>
      </c>
      <c r="C35" s="626">
        <f>SUM(C33:C34)</f>
        <v>4</v>
      </c>
    </row>
    <row r="36" spans="1:3" ht="13.9" customHeight="1" thickBot="1">
      <c r="A36" s="619"/>
      <c r="B36" s="630"/>
      <c r="C36" s="627"/>
    </row>
    <row r="37" spans="1:3" ht="14.45" customHeight="1" thickBot="1">
      <c r="A37" s="617" t="s">
        <v>316</v>
      </c>
      <c r="B37" s="61" t="s">
        <v>475</v>
      </c>
      <c r="C37" s="199">
        <v>1</v>
      </c>
    </row>
    <row r="38" spans="1:3" ht="16.5" thickBot="1">
      <c r="A38" s="619"/>
      <c r="B38" s="73" t="s">
        <v>23</v>
      </c>
      <c r="C38" s="76">
        <f>SUM(C37:C37)</f>
        <v>1</v>
      </c>
    </row>
    <row r="39" spans="1:3" ht="16.5" thickBot="1">
      <c r="A39" s="617" t="s">
        <v>317</v>
      </c>
      <c r="B39" s="58" t="s">
        <v>480</v>
      </c>
      <c r="C39" s="199">
        <v>2.5</v>
      </c>
    </row>
    <row r="40" spans="1:3" ht="16.5" thickBot="1">
      <c r="A40" s="619"/>
      <c r="B40" s="73" t="s">
        <v>23</v>
      </c>
      <c r="C40" s="76">
        <f>SUM(C39:C39)</f>
        <v>2.5</v>
      </c>
    </row>
    <row r="41" spans="1:3" ht="20.25" customHeight="1" thickBot="1">
      <c r="A41" s="623" t="s">
        <v>318</v>
      </c>
      <c r="B41" s="61" t="s">
        <v>481</v>
      </c>
      <c r="C41" s="199">
        <v>2</v>
      </c>
    </row>
    <row r="42" spans="1:3" ht="16.5" thickBot="1">
      <c r="A42" s="625"/>
      <c r="B42" s="73" t="s">
        <v>23</v>
      </c>
      <c r="C42" s="76">
        <f>SUM(C41:C41)</f>
        <v>2</v>
      </c>
    </row>
    <row r="43" spans="1:3" ht="16.5" thickBot="1">
      <c r="A43" s="623" t="s">
        <v>319</v>
      </c>
      <c r="B43" s="61" t="s">
        <v>482</v>
      </c>
      <c r="C43" s="199">
        <v>2.5</v>
      </c>
    </row>
    <row r="44" spans="1:3" ht="16.5" thickBot="1">
      <c r="A44" s="625"/>
      <c r="B44" s="73" t="s">
        <v>23</v>
      </c>
      <c r="C44" s="76">
        <f>SUM(C43:C43)</f>
        <v>2.5</v>
      </c>
    </row>
    <row r="45" spans="1:3" ht="16.5" thickBot="1">
      <c r="A45" s="617" t="s">
        <v>320</v>
      </c>
      <c r="B45" s="61" t="s">
        <v>483</v>
      </c>
      <c r="C45" s="199">
        <v>2</v>
      </c>
    </row>
    <row r="46" spans="1:3" ht="16.5" thickBot="1">
      <c r="A46" s="619"/>
      <c r="B46" s="73" t="s">
        <v>23</v>
      </c>
      <c r="C46" s="76">
        <f>SUM(C45:C45)</f>
        <v>2</v>
      </c>
    </row>
    <row r="47" spans="1:3" ht="16.5" thickBot="1">
      <c r="A47" s="623" t="s">
        <v>321</v>
      </c>
      <c r="B47" s="61" t="s">
        <v>484</v>
      </c>
      <c r="C47" s="199">
        <v>2</v>
      </c>
    </row>
    <row r="48" spans="1:3" ht="16.5" thickBot="1">
      <c r="A48" s="625"/>
      <c r="B48" s="73" t="s">
        <v>23</v>
      </c>
      <c r="C48" s="76">
        <f>SUM(C47:C47)</f>
        <v>2</v>
      </c>
    </row>
    <row r="49" spans="1:3" ht="16.5" thickBot="1">
      <c r="A49" s="617" t="s">
        <v>322</v>
      </c>
      <c r="B49" s="61" t="s">
        <v>485</v>
      </c>
      <c r="C49" s="199">
        <v>1</v>
      </c>
    </row>
    <row r="50" spans="1:3" ht="16.5" thickBot="1">
      <c r="A50" s="619"/>
      <c r="B50" s="73" t="s">
        <v>23</v>
      </c>
      <c r="C50" s="76">
        <f>SUM(C49:C49)</f>
        <v>1</v>
      </c>
    </row>
    <row r="51" spans="1:3">
      <c r="A51" s="623" t="s">
        <v>323</v>
      </c>
      <c r="B51" s="63" t="s">
        <v>486</v>
      </c>
      <c r="C51" s="197">
        <v>1</v>
      </c>
    </row>
    <row r="52" spans="1:3" ht="16.5" thickBot="1">
      <c r="A52" s="624"/>
      <c r="B52" s="62" t="s">
        <v>487</v>
      </c>
      <c r="C52" s="198">
        <v>1</v>
      </c>
    </row>
    <row r="53" spans="1:3" ht="16.5" thickBot="1">
      <c r="A53" s="625"/>
      <c r="B53" s="73" t="s">
        <v>23</v>
      </c>
      <c r="C53" s="76">
        <f>SUM(C51:C52)</f>
        <v>2</v>
      </c>
    </row>
    <row r="54" spans="1:3" ht="16.5" thickBot="1">
      <c r="A54" s="617" t="s">
        <v>324</v>
      </c>
      <c r="B54" s="61" t="s">
        <v>488</v>
      </c>
      <c r="C54" s="199">
        <v>4.2</v>
      </c>
    </row>
    <row r="55" spans="1:3" ht="16.5" thickBot="1">
      <c r="A55" s="619"/>
      <c r="B55" s="73" t="s">
        <v>23</v>
      </c>
      <c r="C55" s="76">
        <f>SUM(C54:C54)</f>
        <v>4.2</v>
      </c>
    </row>
    <row r="56" spans="1:3">
      <c r="A56" s="617" t="s">
        <v>325</v>
      </c>
      <c r="B56" s="61" t="s">
        <v>548</v>
      </c>
      <c r="C56" s="197">
        <v>30</v>
      </c>
    </row>
    <row r="57" spans="1:3" ht="16.5" thickBot="1">
      <c r="A57" s="618"/>
      <c r="B57" s="67" t="s">
        <v>544</v>
      </c>
      <c r="C57" s="198">
        <v>7</v>
      </c>
    </row>
    <row r="58" spans="1:3" ht="16.5" thickBot="1">
      <c r="A58" s="619"/>
      <c r="B58" s="75" t="s">
        <v>23</v>
      </c>
      <c r="C58" s="76">
        <f>SUM(C56:C57)</f>
        <v>37</v>
      </c>
    </row>
    <row r="59" spans="1:3">
      <c r="B59" s="78" t="s">
        <v>328</v>
      </c>
      <c r="C59" s="77">
        <f>C58+C55+C53+C50+C48+C46+C44+C42+C40+C38+C35+C32+C29+C27+C25+C23+C21+C19+C12+C10+C8+C6</f>
        <v>118.00000000000001</v>
      </c>
    </row>
    <row r="60" spans="1:3">
      <c r="B60" s="64"/>
    </row>
    <row r="61" spans="1:3">
      <c r="B61" s="64"/>
    </row>
    <row r="62" spans="1:3">
      <c r="B62" s="64"/>
    </row>
    <row r="63" spans="1:3">
      <c r="B63" s="64"/>
    </row>
    <row r="64" spans="1:3">
      <c r="B64" s="64"/>
    </row>
    <row r="65" spans="2:2">
      <c r="B65" s="64"/>
    </row>
    <row r="66" spans="2:2">
      <c r="B66" s="64"/>
    </row>
    <row r="67" spans="2:2">
      <c r="B67" s="64"/>
    </row>
    <row r="68" spans="2:2">
      <c r="B68" s="64"/>
    </row>
    <row r="69" spans="2:2">
      <c r="B69" s="64"/>
    </row>
    <row r="70" spans="2:2">
      <c r="B70" s="64"/>
    </row>
    <row r="71" spans="2:2">
      <c r="B71" s="64"/>
    </row>
    <row r="72" spans="2:2">
      <c r="B72" s="64"/>
    </row>
    <row r="73" spans="2:2">
      <c r="B73" s="64"/>
    </row>
    <row r="74" spans="2:2">
      <c r="B74" s="64"/>
    </row>
    <row r="75" spans="2:2">
      <c r="B75" s="64"/>
    </row>
    <row r="76" spans="2:2">
      <c r="B76" s="64"/>
    </row>
    <row r="77" spans="2:2">
      <c r="B77" s="64"/>
    </row>
    <row r="78" spans="2:2">
      <c r="B78" s="64"/>
    </row>
    <row r="79" spans="2:2">
      <c r="B79" s="64"/>
    </row>
    <row r="80" spans="2:2">
      <c r="B80" s="64"/>
    </row>
    <row r="81" spans="2:2">
      <c r="B81" s="64"/>
    </row>
    <row r="82" spans="2:2">
      <c r="B82" s="64"/>
    </row>
    <row r="83" spans="2:2">
      <c r="B83" s="64"/>
    </row>
    <row r="84" spans="2:2">
      <c r="B84" s="64"/>
    </row>
    <row r="85" spans="2:2">
      <c r="B85" s="64"/>
    </row>
    <row r="86" spans="2:2">
      <c r="B86" s="64"/>
    </row>
    <row r="87" spans="2:2">
      <c r="B87" s="64"/>
    </row>
    <row r="88" spans="2:2">
      <c r="B88" s="64"/>
    </row>
    <row r="89" spans="2:2">
      <c r="B89" s="64"/>
    </row>
    <row r="90" spans="2:2">
      <c r="B90" s="64"/>
    </row>
    <row r="91" spans="2:2">
      <c r="B91" s="64"/>
    </row>
    <row r="92" spans="2:2">
      <c r="B92" s="64"/>
    </row>
    <row r="93" spans="2:2">
      <c r="B93" s="64"/>
    </row>
    <row r="94" spans="2:2">
      <c r="B94" s="64"/>
    </row>
    <row r="95" spans="2:2">
      <c r="B95" s="64"/>
    </row>
    <row r="96" spans="2:2">
      <c r="B96" s="64"/>
    </row>
    <row r="97" spans="2:2">
      <c r="B97" s="64"/>
    </row>
    <row r="98" spans="2:2">
      <c r="B98" s="64"/>
    </row>
    <row r="99" spans="2:2">
      <c r="B99" s="64"/>
    </row>
    <row r="100" spans="2:2">
      <c r="B100" s="64"/>
    </row>
    <row r="101" spans="2:2">
      <c r="B101" s="64"/>
    </row>
    <row r="102" spans="2:2">
      <c r="B102" s="64"/>
    </row>
    <row r="103" spans="2:2">
      <c r="B103" s="64"/>
    </row>
    <row r="104" spans="2:2">
      <c r="B104" s="64"/>
    </row>
    <row r="105" spans="2:2">
      <c r="B105" s="64"/>
    </row>
    <row r="106" spans="2:2">
      <c r="B106" s="64"/>
    </row>
    <row r="107" spans="2:2">
      <c r="B107" s="64"/>
    </row>
    <row r="108" spans="2:2">
      <c r="B108" s="64"/>
    </row>
    <row r="109" spans="2:2">
      <c r="B109" s="64"/>
    </row>
    <row r="110" spans="2:2">
      <c r="B110" s="64"/>
    </row>
    <row r="111" spans="2:2">
      <c r="B111" s="64"/>
    </row>
    <row r="112" spans="2:2">
      <c r="B112" s="64"/>
    </row>
    <row r="113" spans="2:2">
      <c r="B113" s="64"/>
    </row>
    <row r="114" spans="2:2">
      <c r="B114" s="64"/>
    </row>
    <row r="115" spans="2:2">
      <c r="B115" s="64"/>
    </row>
    <row r="116" spans="2:2">
      <c r="B116" s="64"/>
    </row>
    <row r="117" spans="2:2">
      <c r="B117" s="64"/>
    </row>
    <row r="118" spans="2:2">
      <c r="B118" s="64"/>
    </row>
    <row r="119" spans="2:2">
      <c r="B119" s="64"/>
    </row>
    <row r="120" spans="2:2">
      <c r="B120" s="64"/>
    </row>
    <row r="121" spans="2:2">
      <c r="B121" s="64"/>
    </row>
    <row r="122" spans="2:2">
      <c r="B122" s="64"/>
    </row>
    <row r="123" spans="2:2">
      <c r="B123" s="64"/>
    </row>
    <row r="124" spans="2:2">
      <c r="B124" s="64"/>
    </row>
    <row r="125" spans="2:2">
      <c r="B125" s="64"/>
    </row>
    <row r="126" spans="2:2">
      <c r="B126" s="64"/>
    </row>
    <row r="127" spans="2:2">
      <c r="B127" s="64"/>
    </row>
    <row r="128" spans="2:2">
      <c r="B128" s="64"/>
    </row>
    <row r="129" spans="2:2">
      <c r="B129" s="64"/>
    </row>
    <row r="130" spans="2:2">
      <c r="B130" s="64"/>
    </row>
    <row r="131" spans="2:2">
      <c r="B131" s="64"/>
    </row>
    <row r="132" spans="2:2">
      <c r="B132" s="64"/>
    </row>
    <row r="133" spans="2:2">
      <c r="B133" s="64"/>
    </row>
    <row r="134" spans="2:2">
      <c r="B134" s="64"/>
    </row>
    <row r="135" spans="2:2">
      <c r="B135" s="64"/>
    </row>
    <row r="136" spans="2:2">
      <c r="B136" s="64"/>
    </row>
    <row r="137" spans="2:2">
      <c r="B137" s="64"/>
    </row>
    <row r="138" spans="2:2">
      <c r="B138" s="64"/>
    </row>
    <row r="139" spans="2:2">
      <c r="B139" s="64"/>
    </row>
    <row r="140" spans="2:2">
      <c r="B140" s="64"/>
    </row>
    <row r="141" spans="2:2">
      <c r="B141" s="64"/>
    </row>
    <row r="142" spans="2:2">
      <c r="B142" s="64"/>
    </row>
    <row r="143" spans="2:2">
      <c r="B143" s="64"/>
    </row>
    <row r="144" spans="2:2">
      <c r="B144" s="64"/>
    </row>
    <row r="145" spans="2:2">
      <c r="B145" s="64"/>
    </row>
    <row r="146" spans="2:2">
      <c r="B146" s="64"/>
    </row>
    <row r="147" spans="2:2">
      <c r="B147" s="64"/>
    </row>
    <row r="148" spans="2:2">
      <c r="B148" s="64"/>
    </row>
    <row r="149" spans="2:2">
      <c r="B149" s="64"/>
    </row>
    <row r="150" spans="2:2">
      <c r="B150" s="64"/>
    </row>
    <row r="151" spans="2:2">
      <c r="B151" s="64"/>
    </row>
    <row r="152" spans="2:2">
      <c r="B152" s="64"/>
    </row>
    <row r="153" spans="2:2">
      <c r="B153" s="64"/>
    </row>
    <row r="154" spans="2:2">
      <c r="B154" s="64"/>
    </row>
    <row r="155" spans="2:2">
      <c r="B155" s="64"/>
    </row>
    <row r="156" spans="2:2">
      <c r="B156" s="64"/>
    </row>
    <row r="157" spans="2:2">
      <c r="B157" s="64"/>
    </row>
    <row r="158" spans="2:2">
      <c r="B158" s="64"/>
    </row>
    <row r="159" spans="2:2">
      <c r="B159" s="64"/>
    </row>
    <row r="160" spans="2:2">
      <c r="B160" s="64"/>
    </row>
    <row r="161" spans="2:2">
      <c r="B161" s="64"/>
    </row>
    <row r="162" spans="2:2">
      <c r="B162" s="64"/>
    </row>
    <row r="163" spans="2:2">
      <c r="B163" s="64"/>
    </row>
    <row r="164" spans="2:2">
      <c r="B164" s="64"/>
    </row>
    <row r="165" spans="2:2">
      <c r="B165" s="64"/>
    </row>
    <row r="166" spans="2:2">
      <c r="B166" s="64"/>
    </row>
    <row r="167" spans="2:2">
      <c r="B167" s="64"/>
    </row>
    <row r="168" spans="2:2">
      <c r="B168" s="64"/>
    </row>
    <row r="169" spans="2:2">
      <c r="B169" s="64"/>
    </row>
    <row r="170" spans="2:2">
      <c r="B170" s="64"/>
    </row>
    <row r="171" spans="2:2">
      <c r="B171" s="64"/>
    </row>
    <row r="172" spans="2:2">
      <c r="B172" s="64"/>
    </row>
    <row r="173" spans="2:2">
      <c r="B173" s="64"/>
    </row>
    <row r="174" spans="2:2">
      <c r="B174" s="64"/>
    </row>
    <row r="175" spans="2:2">
      <c r="B175" s="64"/>
    </row>
    <row r="176" spans="2:2">
      <c r="B176" s="64"/>
    </row>
    <row r="177" spans="2:2">
      <c r="B177" s="64"/>
    </row>
    <row r="178" spans="2:2">
      <c r="B178" s="64"/>
    </row>
    <row r="179" spans="2:2">
      <c r="B179" s="64"/>
    </row>
    <row r="180" spans="2:2">
      <c r="B180" s="64"/>
    </row>
    <row r="181" spans="2:2">
      <c r="B181" s="64"/>
    </row>
    <row r="182" spans="2:2">
      <c r="B182" s="64"/>
    </row>
    <row r="183" spans="2:2">
      <c r="B183" s="64"/>
    </row>
    <row r="184" spans="2:2">
      <c r="B184" s="64"/>
    </row>
    <row r="185" spans="2:2">
      <c r="B185" s="64"/>
    </row>
    <row r="186" spans="2:2">
      <c r="B186" s="64"/>
    </row>
    <row r="187" spans="2:2">
      <c r="B187" s="64"/>
    </row>
    <row r="188" spans="2:2">
      <c r="B188" s="64"/>
    </row>
    <row r="189" spans="2:2">
      <c r="B189" s="64"/>
    </row>
    <row r="190" spans="2:2">
      <c r="B190" s="64"/>
    </row>
    <row r="191" spans="2:2">
      <c r="B191" s="64"/>
    </row>
    <row r="192" spans="2:2">
      <c r="B192" s="64"/>
    </row>
    <row r="193" spans="2:2">
      <c r="B193" s="64"/>
    </row>
    <row r="194" spans="2:2">
      <c r="B194" s="64"/>
    </row>
    <row r="195" spans="2:2">
      <c r="B195" s="64"/>
    </row>
    <row r="196" spans="2:2">
      <c r="B196" s="64"/>
    </row>
    <row r="197" spans="2:2">
      <c r="B197" s="64"/>
    </row>
    <row r="198" spans="2:2">
      <c r="B198" s="64"/>
    </row>
    <row r="199" spans="2:2">
      <c r="B199" s="64"/>
    </row>
    <row r="200" spans="2:2">
      <c r="B200" s="64"/>
    </row>
    <row r="201" spans="2:2">
      <c r="B201" s="64"/>
    </row>
    <row r="202" spans="2:2">
      <c r="B202" s="64"/>
    </row>
    <row r="203" spans="2:2">
      <c r="B203" s="64"/>
    </row>
    <row r="204" spans="2:2">
      <c r="B204" s="64"/>
    </row>
    <row r="205" spans="2:2">
      <c r="B205" s="64"/>
    </row>
    <row r="206" spans="2:2">
      <c r="B206" s="64"/>
    </row>
    <row r="207" spans="2:2">
      <c r="B207" s="64"/>
    </row>
    <row r="208" spans="2:2">
      <c r="B208" s="64"/>
    </row>
    <row r="209" spans="2:2">
      <c r="B209" s="64"/>
    </row>
    <row r="210" spans="2:2">
      <c r="B210" s="64"/>
    </row>
    <row r="211" spans="2:2">
      <c r="B211" s="64"/>
    </row>
    <row r="212" spans="2:2">
      <c r="B212" s="64"/>
    </row>
    <row r="213" spans="2:2">
      <c r="B213" s="64"/>
    </row>
    <row r="214" spans="2:2">
      <c r="B214" s="64"/>
    </row>
    <row r="215" spans="2:2">
      <c r="B215" s="64"/>
    </row>
    <row r="216" spans="2:2">
      <c r="B216" s="64"/>
    </row>
    <row r="217" spans="2:2">
      <c r="B217" s="64"/>
    </row>
    <row r="218" spans="2:2">
      <c r="B218" s="64"/>
    </row>
    <row r="219" spans="2:2">
      <c r="B219" s="64"/>
    </row>
    <row r="220" spans="2:2">
      <c r="B220" s="64"/>
    </row>
    <row r="221" spans="2:2">
      <c r="B221" s="64"/>
    </row>
    <row r="222" spans="2:2">
      <c r="B222" s="64"/>
    </row>
    <row r="223" spans="2:2">
      <c r="B223" s="64"/>
    </row>
    <row r="224" spans="2:2">
      <c r="B224" s="64"/>
    </row>
    <row r="225" spans="2:2">
      <c r="B225" s="64"/>
    </row>
    <row r="226" spans="2:2">
      <c r="B226" s="64"/>
    </row>
    <row r="227" spans="2:2">
      <c r="B227" s="64"/>
    </row>
    <row r="228" spans="2:2">
      <c r="B228" s="64"/>
    </row>
    <row r="229" spans="2:2">
      <c r="B229" s="64"/>
    </row>
    <row r="230" spans="2:2">
      <c r="B230" s="64"/>
    </row>
    <row r="231" spans="2:2">
      <c r="B231" s="64"/>
    </row>
    <row r="232" spans="2:2">
      <c r="B232" s="64"/>
    </row>
    <row r="233" spans="2:2">
      <c r="B233" s="64"/>
    </row>
    <row r="234" spans="2:2">
      <c r="B234" s="64"/>
    </row>
    <row r="235" spans="2:2">
      <c r="B235" s="64"/>
    </row>
    <row r="236" spans="2:2">
      <c r="B236" s="64"/>
    </row>
    <row r="237" spans="2:2">
      <c r="B237" s="64"/>
    </row>
    <row r="238" spans="2:2">
      <c r="B238" s="64"/>
    </row>
    <row r="239" spans="2:2">
      <c r="B239" s="64"/>
    </row>
    <row r="240" spans="2:2">
      <c r="B240" s="64"/>
    </row>
    <row r="241" spans="2:2">
      <c r="B241" s="64"/>
    </row>
    <row r="242" spans="2:2">
      <c r="B242" s="64"/>
    </row>
    <row r="243" spans="2:2">
      <c r="B243" s="64"/>
    </row>
    <row r="244" spans="2:2">
      <c r="B244" s="64"/>
    </row>
    <row r="245" spans="2:2">
      <c r="B245" s="64"/>
    </row>
    <row r="246" spans="2:2">
      <c r="B246" s="64"/>
    </row>
    <row r="247" spans="2:2">
      <c r="B247" s="64"/>
    </row>
    <row r="248" spans="2:2">
      <c r="B248" s="64"/>
    </row>
    <row r="249" spans="2:2">
      <c r="B249" s="64"/>
    </row>
    <row r="250" spans="2:2">
      <c r="B250" s="64"/>
    </row>
    <row r="251" spans="2:2">
      <c r="B251" s="64"/>
    </row>
    <row r="252" spans="2:2">
      <c r="B252" s="64"/>
    </row>
    <row r="253" spans="2:2">
      <c r="B253" s="64"/>
    </row>
    <row r="254" spans="2:2">
      <c r="B254" s="64"/>
    </row>
    <row r="255" spans="2:2">
      <c r="B255" s="64"/>
    </row>
    <row r="256" spans="2:2">
      <c r="B256" s="64"/>
    </row>
    <row r="257" spans="2:2">
      <c r="B257" s="64"/>
    </row>
    <row r="258" spans="2:2">
      <c r="B258" s="64"/>
    </row>
    <row r="259" spans="2:2">
      <c r="B259" s="64"/>
    </row>
    <row r="260" spans="2:2">
      <c r="B260" s="64"/>
    </row>
    <row r="261" spans="2:2">
      <c r="B261" s="64"/>
    </row>
    <row r="262" spans="2:2">
      <c r="B262" s="64"/>
    </row>
    <row r="263" spans="2:2">
      <c r="B263" s="64"/>
    </row>
    <row r="264" spans="2:2">
      <c r="B264" s="64"/>
    </row>
    <row r="265" spans="2:2">
      <c r="B265" s="64"/>
    </row>
    <row r="266" spans="2:2">
      <c r="B266" s="64"/>
    </row>
    <row r="267" spans="2:2">
      <c r="B267" s="64"/>
    </row>
    <row r="268" spans="2:2">
      <c r="B268" s="64"/>
    </row>
    <row r="269" spans="2:2">
      <c r="B269" s="64"/>
    </row>
    <row r="270" spans="2:2">
      <c r="B270" s="64"/>
    </row>
    <row r="271" spans="2:2">
      <c r="B271" s="64"/>
    </row>
    <row r="272" spans="2:2">
      <c r="B272" s="64"/>
    </row>
    <row r="273" spans="2:2">
      <c r="B273" s="64"/>
    </row>
    <row r="274" spans="2:2">
      <c r="B274" s="64"/>
    </row>
    <row r="275" spans="2:2">
      <c r="B275" s="64"/>
    </row>
    <row r="276" spans="2:2">
      <c r="B276" s="64"/>
    </row>
    <row r="277" spans="2:2">
      <c r="B277" s="64"/>
    </row>
    <row r="278" spans="2:2">
      <c r="B278" s="64"/>
    </row>
    <row r="279" spans="2:2">
      <c r="B279" s="64"/>
    </row>
    <row r="280" spans="2:2">
      <c r="B280" s="64"/>
    </row>
    <row r="281" spans="2:2">
      <c r="B281" s="64"/>
    </row>
    <row r="282" spans="2:2">
      <c r="B282" s="64"/>
    </row>
    <row r="283" spans="2:2">
      <c r="B283" s="64"/>
    </row>
    <row r="284" spans="2:2">
      <c r="B284" s="64"/>
    </row>
    <row r="285" spans="2:2">
      <c r="B285" s="64"/>
    </row>
    <row r="286" spans="2:2">
      <c r="B286" s="64"/>
    </row>
    <row r="287" spans="2:2">
      <c r="B287" s="64"/>
    </row>
    <row r="288" spans="2:2">
      <c r="B288" s="64"/>
    </row>
    <row r="289" spans="2:2">
      <c r="B289" s="64"/>
    </row>
    <row r="290" spans="2:2">
      <c r="B290" s="64"/>
    </row>
    <row r="291" spans="2:2">
      <c r="B291" s="64"/>
    </row>
    <row r="292" spans="2:2">
      <c r="B292" s="64"/>
    </row>
    <row r="293" spans="2:2">
      <c r="B293" s="64"/>
    </row>
    <row r="294" spans="2:2">
      <c r="B294" s="64"/>
    </row>
    <row r="295" spans="2:2">
      <c r="B295" s="64"/>
    </row>
    <row r="296" spans="2:2">
      <c r="B296" s="64"/>
    </row>
    <row r="297" spans="2:2">
      <c r="B297" s="64"/>
    </row>
    <row r="298" spans="2:2">
      <c r="B298" s="64"/>
    </row>
    <row r="299" spans="2:2">
      <c r="B299" s="64"/>
    </row>
    <row r="300" spans="2:2">
      <c r="B300" s="64"/>
    </row>
    <row r="301" spans="2:2">
      <c r="B301" s="64"/>
    </row>
    <row r="302" spans="2:2">
      <c r="B302" s="64"/>
    </row>
    <row r="303" spans="2:2">
      <c r="B303" s="64"/>
    </row>
    <row r="304" spans="2:2">
      <c r="B304" s="64"/>
    </row>
    <row r="305" spans="2:2">
      <c r="B305" s="64"/>
    </row>
    <row r="306" spans="2:2">
      <c r="B306" s="64"/>
    </row>
    <row r="307" spans="2:2">
      <c r="B307" s="64"/>
    </row>
    <row r="308" spans="2:2">
      <c r="B308" s="64"/>
    </row>
    <row r="309" spans="2:2">
      <c r="B309" s="64"/>
    </row>
    <row r="310" spans="2:2">
      <c r="B310" s="64"/>
    </row>
    <row r="311" spans="2:2">
      <c r="B311" s="64"/>
    </row>
    <row r="312" spans="2:2">
      <c r="B312" s="64"/>
    </row>
    <row r="313" spans="2:2">
      <c r="B313" s="64"/>
    </row>
    <row r="314" spans="2:2">
      <c r="B314" s="64"/>
    </row>
    <row r="315" spans="2:2">
      <c r="B315" s="64"/>
    </row>
    <row r="316" spans="2:2">
      <c r="B316" s="64"/>
    </row>
    <row r="317" spans="2:2">
      <c r="B317" s="64"/>
    </row>
    <row r="318" spans="2:2">
      <c r="B318" s="64"/>
    </row>
    <row r="319" spans="2:2">
      <c r="B319" s="64"/>
    </row>
    <row r="320" spans="2:2">
      <c r="B320" s="64"/>
    </row>
    <row r="321" spans="2:2">
      <c r="B321" s="64"/>
    </row>
    <row r="322" spans="2:2">
      <c r="B322" s="64"/>
    </row>
    <row r="323" spans="2:2">
      <c r="B323" s="64"/>
    </row>
    <row r="324" spans="2:2">
      <c r="B324" s="64"/>
    </row>
    <row r="325" spans="2:2">
      <c r="B325" s="64"/>
    </row>
    <row r="326" spans="2:2">
      <c r="B326" s="64"/>
    </row>
    <row r="327" spans="2:2">
      <c r="B327" s="64"/>
    </row>
    <row r="328" spans="2:2">
      <c r="B328" s="64"/>
    </row>
    <row r="329" spans="2:2">
      <c r="B329" s="64"/>
    </row>
    <row r="330" spans="2:2">
      <c r="B330" s="64"/>
    </row>
    <row r="331" spans="2:2">
      <c r="B331" s="64"/>
    </row>
    <row r="332" spans="2:2">
      <c r="B332" s="64"/>
    </row>
    <row r="333" spans="2:2">
      <c r="B333" s="64"/>
    </row>
    <row r="334" spans="2:2">
      <c r="B334" s="64"/>
    </row>
    <row r="335" spans="2:2">
      <c r="B335" s="64"/>
    </row>
    <row r="336" spans="2:2">
      <c r="B336" s="64"/>
    </row>
    <row r="337" spans="2:2">
      <c r="B337" s="64"/>
    </row>
    <row r="338" spans="2:2">
      <c r="B338" s="64"/>
    </row>
    <row r="339" spans="2:2">
      <c r="B339" s="64"/>
    </row>
    <row r="340" spans="2:2">
      <c r="B340" s="64"/>
    </row>
    <row r="341" spans="2:2">
      <c r="B341" s="64"/>
    </row>
    <row r="342" spans="2:2">
      <c r="B342" s="64"/>
    </row>
    <row r="343" spans="2:2">
      <c r="B343" s="64"/>
    </row>
    <row r="344" spans="2:2">
      <c r="B344" s="64"/>
    </row>
    <row r="345" spans="2:2">
      <c r="B345" s="64"/>
    </row>
    <row r="346" spans="2:2">
      <c r="B346" s="64"/>
    </row>
    <row r="347" spans="2:2">
      <c r="B347" s="64"/>
    </row>
    <row r="348" spans="2:2">
      <c r="B348" s="64"/>
    </row>
    <row r="349" spans="2:2">
      <c r="B349" s="64"/>
    </row>
    <row r="350" spans="2:2">
      <c r="B350" s="64"/>
    </row>
    <row r="351" spans="2:2">
      <c r="B351" s="64"/>
    </row>
    <row r="352" spans="2:2">
      <c r="B352" s="64"/>
    </row>
    <row r="353" spans="2:2">
      <c r="B353" s="64"/>
    </row>
    <row r="354" spans="2:2">
      <c r="B354" s="64"/>
    </row>
    <row r="355" spans="2:2">
      <c r="B355" s="64"/>
    </row>
    <row r="356" spans="2:2">
      <c r="B356" s="64"/>
    </row>
    <row r="357" spans="2:2">
      <c r="B357" s="64"/>
    </row>
    <row r="358" spans="2:2">
      <c r="B358" s="64"/>
    </row>
    <row r="359" spans="2:2">
      <c r="B359" s="64"/>
    </row>
    <row r="360" spans="2:2">
      <c r="B360" s="64"/>
    </row>
    <row r="361" spans="2:2">
      <c r="B361" s="64"/>
    </row>
    <row r="362" spans="2:2">
      <c r="B362" s="64"/>
    </row>
    <row r="363" spans="2:2">
      <c r="B363" s="64"/>
    </row>
    <row r="364" spans="2:2">
      <c r="B364" s="64"/>
    </row>
    <row r="365" spans="2:2">
      <c r="B365" s="64"/>
    </row>
    <row r="366" spans="2:2">
      <c r="B366" s="64"/>
    </row>
    <row r="367" spans="2:2">
      <c r="B367" s="64"/>
    </row>
    <row r="368" spans="2:2">
      <c r="B368" s="64"/>
    </row>
    <row r="369" spans="2:2">
      <c r="B369" s="64"/>
    </row>
    <row r="370" spans="2:2">
      <c r="B370" s="64"/>
    </row>
    <row r="371" spans="2:2">
      <c r="B371" s="64"/>
    </row>
    <row r="372" spans="2:2">
      <c r="B372" s="64"/>
    </row>
    <row r="373" spans="2:2">
      <c r="B373" s="64"/>
    </row>
    <row r="374" spans="2:2">
      <c r="B374" s="64"/>
    </row>
    <row r="375" spans="2:2">
      <c r="B375" s="64"/>
    </row>
    <row r="376" spans="2:2">
      <c r="B376" s="64"/>
    </row>
    <row r="377" spans="2:2">
      <c r="B377" s="64"/>
    </row>
    <row r="378" spans="2:2">
      <c r="B378" s="64"/>
    </row>
    <row r="379" spans="2:2">
      <c r="B379" s="64"/>
    </row>
    <row r="380" spans="2:2">
      <c r="B380" s="64"/>
    </row>
    <row r="381" spans="2:2">
      <c r="B381" s="64"/>
    </row>
    <row r="382" spans="2:2">
      <c r="B382" s="64"/>
    </row>
    <row r="383" spans="2:2">
      <c r="B383" s="64"/>
    </row>
    <row r="384" spans="2:2">
      <c r="B384" s="64"/>
    </row>
    <row r="385" spans="2:2">
      <c r="B385" s="64"/>
    </row>
    <row r="386" spans="2:2">
      <c r="B386" s="64"/>
    </row>
    <row r="387" spans="2:2">
      <c r="B387" s="64"/>
    </row>
    <row r="388" spans="2:2">
      <c r="B388" s="64"/>
    </row>
    <row r="389" spans="2:2">
      <c r="B389" s="64"/>
    </row>
    <row r="390" spans="2:2">
      <c r="B390" s="64"/>
    </row>
    <row r="391" spans="2:2">
      <c r="B391" s="64"/>
    </row>
    <row r="392" spans="2:2">
      <c r="B392" s="64"/>
    </row>
    <row r="393" spans="2:2">
      <c r="B393" s="64"/>
    </row>
    <row r="394" spans="2:2">
      <c r="B394" s="64"/>
    </row>
    <row r="395" spans="2:2">
      <c r="B395" s="64"/>
    </row>
    <row r="396" spans="2:2">
      <c r="B396" s="64"/>
    </row>
    <row r="397" spans="2:2">
      <c r="B397" s="64"/>
    </row>
    <row r="398" spans="2:2">
      <c r="B398" s="64"/>
    </row>
    <row r="399" spans="2:2">
      <c r="B399" s="64"/>
    </row>
    <row r="400" spans="2:2">
      <c r="B400" s="64"/>
    </row>
    <row r="401" spans="2:2">
      <c r="B401" s="64"/>
    </row>
    <row r="402" spans="2:2">
      <c r="B402" s="64"/>
    </row>
    <row r="403" spans="2:2">
      <c r="B403" s="64"/>
    </row>
    <row r="404" spans="2:2">
      <c r="B404" s="64"/>
    </row>
    <row r="405" spans="2:2">
      <c r="B405" s="64"/>
    </row>
    <row r="406" spans="2:2">
      <c r="B406" s="64"/>
    </row>
    <row r="407" spans="2:2">
      <c r="B407" s="64"/>
    </row>
    <row r="408" spans="2:2">
      <c r="B408" s="64"/>
    </row>
    <row r="409" spans="2:2">
      <c r="B409" s="64"/>
    </row>
    <row r="410" spans="2:2">
      <c r="B410" s="64"/>
    </row>
    <row r="411" spans="2:2">
      <c r="B411" s="64"/>
    </row>
    <row r="412" spans="2:2">
      <c r="B412" s="64"/>
    </row>
    <row r="413" spans="2:2">
      <c r="B413" s="64"/>
    </row>
    <row r="414" spans="2:2">
      <c r="B414" s="64"/>
    </row>
    <row r="415" spans="2:2">
      <c r="B415" s="64"/>
    </row>
    <row r="416" spans="2:2">
      <c r="B416" s="64"/>
    </row>
    <row r="417" spans="2:2">
      <c r="B417" s="64"/>
    </row>
    <row r="418" spans="2:2">
      <c r="B418" s="64"/>
    </row>
    <row r="419" spans="2:2">
      <c r="B419" s="64"/>
    </row>
    <row r="420" spans="2:2">
      <c r="B420" s="64"/>
    </row>
    <row r="421" spans="2:2">
      <c r="B421" s="64"/>
    </row>
    <row r="422" spans="2:2">
      <c r="B422" s="64"/>
    </row>
    <row r="423" spans="2:2">
      <c r="B423" s="64"/>
    </row>
    <row r="424" spans="2:2">
      <c r="B424" s="64"/>
    </row>
    <row r="425" spans="2:2">
      <c r="B425" s="64"/>
    </row>
    <row r="426" spans="2:2">
      <c r="B426" s="64"/>
    </row>
    <row r="427" spans="2:2">
      <c r="B427" s="64"/>
    </row>
    <row r="428" spans="2:2">
      <c r="B428" s="64"/>
    </row>
    <row r="429" spans="2:2">
      <c r="B429" s="64"/>
    </row>
    <row r="430" spans="2:2">
      <c r="B430" s="64"/>
    </row>
    <row r="431" spans="2:2">
      <c r="B431" s="64"/>
    </row>
    <row r="432" spans="2:2">
      <c r="B432" s="64"/>
    </row>
    <row r="433" spans="2:2">
      <c r="B433" s="64"/>
    </row>
    <row r="434" spans="2:2">
      <c r="B434" s="64"/>
    </row>
    <row r="435" spans="2:2">
      <c r="B435" s="64"/>
    </row>
    <row r="436" spans="2:2">
      <c r="B436" s="64"/>
    </row>
    <row r="437" spans="2:2">
      <c r="B437" s="64"/>
    </row>
    <row r="438" spans="2:2">
      <c r="B438" s="64"/>
    </row>
    <row r="439" spans="2:2">
      <c r="B439" s="64"/>
    </row>
    <row r="440" spans="2:2">
      <c r="B440" s="64"/>
    </row>
    <row r="441" spans="2:2">
      <c r="B441" s="64"/>
    </row>
    <row r="442" spans="2:2">
      <c r="B442" s="64"/>
    </row>
    <row r="443" spans="2:2">
      <c r="B443" s="64"/>
    </row>
    <row r="444" spans="2:2">
      <c r="B444" s="64"/>
    </row>
    <row r="445" spans="2:2">
      <c r="B445" s="64"/>
    </row>
    <row r="446" spans="2:2">
      <c r="B446" s="64"/>
    </row>
    <row r="447" spans="2:2">
      <c r="B447" s="64"/>
    </row>
    <row r="448" spans="2:2">
      <c r="B448" s="64"/>
    </row>
    <row r="449" spans="2:2">
      <c r="B449" s="64"/>
    </row>
    <row r="450" spans="2:2">
      <c r="B450" s="64"/>
    </row>
    <row r="451" spans="2:2">
      <c r="B451" s="64"/>
    </row>
    <row r="452" spans="2:2">
      <c r="B452" s="64"/>
    </row>
    <row r="453" spans="2:2">
      <c r="B453" s="64"/>
    </row>
    <row r="454" spans="2:2">
      <c r="B454" s="64"/>
    </row>
    <row r="455" spans="2:2">
      <c r="B455" s="64"/>
    </row>
    <row r="456" spans="2:2">
      <c r="B456" s="64"/>
    </row>
    <row r="457" spans="2:2">
      <c r="B457" s="64"/>
    </row>
    <row r="458" spans="2:2">
      <c r="B458" s="64"/>
    </row>
    <row r="459" spans="2:2">
      <c r="B459" s="64"/>
    </row>
    <row r="460" spans="2:2">
      <c r="B460" s="64"/>
    </row>
    <row r="461" spans="2:2">
      <c r="B461" s="64"/>
    </row>
    <row r="462" spans="2:2">
      <c r="B462" s="64"/>
    </row>
    <row r="463" spans="2:2">
      <c r="B463" s="64"/>
    </row>
    <row r="464" spans="2:2">
      <c r="B464" s="64"/>
    </row>
    <row r="465" spans="2:2">
      <c r="B465" s="64"/>
    </row>
    <row r="466" spans="2:2">
      <c r="B466" s="64"/>
    </row>
    <row r="467" spans="2:2">
      <c r="B467" s="64"/>
    </row>
    <row r="468" spans="2:2">
      <c r="B468" s="64"/>
    </row>
    <row r="469" spans="2:2">
      <c r="B469" s="64"/>
    </row>
    <row r="470" spans="2:2">
      <c r="B470" s="64"/>
    </row>
    <row r="471" spans="2:2">
      <c r="B471" s="64"/>
    </row>
    <row r="472" spans="2:2">
      <c r="B472" s="64"/>
    </row>
    <row r="473" spans="2:2">
      <c r="B473" s="64"/>
    </row>
    <row r="474" spans="2:2">
      <c r="B474" s="64"/>
    </row>
    <row r="475" spans="2:2">
      <c r="B475" s="64"/>
    </row>
    <row r="476" spans="2:2">
      <c r="B476" s="64"/>
    </row>
    <row r="477" spans="2:2">
      <c r="B477" s="64"/>
    </row>
    <row r="478" spans="2:2">
      <c r="B478" s="64"/>
    </row>
    <row r="479" spans="2:2">
      <c r="B479" s="64"/>
    </row>
    <row r="480" spans="2:2">
      <c r="B480" s="64"/>
    </row>
    <row r="481" spans="2:2">
      <c r="B481" s="64"/>
    </row>
    <row r="482" spans="2:2">
      <c r="B482" s="64"/>
    </row>
    <row r="483" spans="2:2">
      <c r="B483" s="64"/>
    </row>
    <row r="484" spans="2:2">
      <c r="B484" s="64"/>
    </row>
    <row r="485" spans="2:2">
      <c r="B485" s="64"/>
    </row>
    <row r="486" spans="2:2">
      <c r="B486" s="64"/>
    </row>
    <row r="487" spans="2:2">
      <c r="B487" s="64"/>
    </row>
    <row r="488" spans="2:2">
      <c r="B488" s="64"/>
    </row>
    <row r="489" spans="2:2">
      <c r="B489" s="64"/>
    </row>
    <row r="490" spans="2:2">
      <c r="B490" s="64"/>
    </row>
    <row r="491" spans="2:2">
      <c r="B491" s="64"/>
    </row>
    <row r="492" spans="2:2">
      <c r="B492" s="64"/>
    </row>
    <row r="493" spans="2:2">
      <c r="B493" s="64"/>
    </row>
    <row r="494" spans="2:2">
      <c r="B494" s="64"/>
    </row>
    <row r="495" spans="2:2">
      <c r="B495" s="64"/>
    </row>
    <row r="496" spans="2:2">
      <c r="B496" s="64"/>
    </row>
    <row r="497" spans="2:2">
      <c r="B497" s="64"/>
    </row>
    <row r="498" spans="2:2">
      <c r="B498" s="64"/>
    </row>
    <row r="499" spans="2:2">
      <c r="B499" s="64"/>
    </row>
    <row r="500" spans="2:2">
      <c r="B500" s="64"/>
    </row>
    <row r="501" spans="2:2">
      <c r="B501" s="64"/>
    </row>
    <row r="502" spans="2:2">
      <c r="B502" s="64"/>
    </row>
    <row r="503" spans="2:2">
      <c r="B503" s="64"/>
    </row>
    <row r="504" spans="2:2">
      <c r="B504" s="64"/>
    </row>
    <row r="505" spans="2:2">
      <c r="B505" s="64"/>
    </row>
    <row r="506" spans="2:2">
      <c r="B506" s="64"/>
    </row>
    <row r="507" spans="2:2">
      <c r="B507" s="64"/>
    </row>
    <row r="508" spans="2:2">
      <c r="B508" s="64"/>
    </row>
    <row r="509" spans="2:2">
      <c r="B509" s="64"/>
    </row>
    <row r="510" spans="2:2">
      <c r="B510" s="64"/>
    </row>
    <row r="511" spans="2:2">
      <c r="B511" s="64"/>
    </row>
    <row r="512" spans="2:2">
      <c r="B512" s="64"/>
    </row>
    <row r="513" spans="2:2">
      <c r="B513" s="64"/>
    </row>
    <row r="514" spans="2:2">
      <c r="B514" s="64"/>
    </row>
    <row r="515" spans="2:2">
      <c r="B515" s="64"/>
    </row>
    <row r="516" spans="2:2">
      <c r="B516" s="64"/>
    </row>
    <row r="517" spans="2:2">
      <c r="B517" s="64"/>
    </row>
    <row r="518" spans="2:2">
      <c r="B518" s="64"/>
    </row>
    <row r="519" spans="2:2">
      <c r="B519" s="64"/>
    </row>
    <row r="520" spans="2:2">
      <c r="B520" s="64"/>
    </row>
    <row r="521" spans="2:2">
      <c r="B521" s="64"/>
    </row>
    <row r="522" spans="2:2">
      <c r="B522" s="64"/>
    </row>
    <row r="523" spans="2:2">
      <c r="B523" s="64"/>
    </row>
    <row r="524" spans="2:2">
      <c r="B524" s="64"/>
    </row>
    <row r="525" spans="2:2">
      <c r="B525" s="64"/>
    </row>
    <row r="526" spans="2:2">
      <c r="B526" s="64"/>
    </row>
    <row r="527" spans="2:2">
      <c r="B527" s="64"/>
    </row>
    <row r="528" spans="2:2">
      <c r="B528" s="64"/>
    </row>
    <row r="529" spans="2:2">
      <c r="B529" s="64"/>
    </row>
    <row r="530" spans="2:2">
      <c r="B530" s="64"/>
    </row>
    <row r="531" spans="2:2">
      <c r="B531" s="64"/>
    </row>
    <row r="532" spans="2:2">
      <c r="B532" s="64"/>
    </row>
    <row r="533" spans="2:2">
      <c r="B533" s="64"/>
    </row>
    <row r="534" spans="2:2">
      <c r="B534" s="64"/>
    </row>
    <row r="535" spans="2:2">
      <c r="B535" s="64"/>
    </row>
    <row r="536" spans="2:2">
      <c r="B536" s="64"/>
    </row>
    <row r="537" spans="2:2">
      <c r="B537" s="64"/>
    </row>
    <row r="538" spans="2:2">
      <c r="B538" s="64"/>
    </row>
    <row r="539" spans="2:2">
      <c r="B539" s="64"/>
    </row>
    <row r="540" spans="2:2">
      <c r="B540" s="64"/>
    </row>
    <row r="541" spans="2:2">
      <c r="B541" s="64"/>
    </row>
    <row r="542" spans="2:2">
      <c r="B542" s="64"/>
    </row>
    <row r="543" spans="2:2">
      <c r="B543" s="64"/>
    </row>
    <row r="544" spans="2:2">
      <c r="B544" s="64"/>
    </row>
    <row r="545" spans="2:2">
      <c r="B545" s="64"/>
    </row>
    <row r="546" spans="2:2">
      <c r="B546" s="64"/>
    </row>
    <row r="547" spans="2:2">
      <c r="B547" s="64"/>
    </row>
    <row r="548" spans="2:2">
      <c r="B548" s="64"/>
    </row>
    <row r="549" spans="2:2">
      <c r="B549" s="64"/>
    </row>
    <row r="550" spans="2:2">
      <c r="B550" s="64"/>
    </row>
    <row r="551" spans="2:2">
      <c r="B551" s="64"/>
    </row>
    <row r="552" spans="2:2">
      <c r="B552" s="64"/>
    </row>
    <row r="553" spans="2:2">
      <c r="B553" s="64"/>
    </row>
    <row r="554" spans="2:2">
      <c r="B554" s="64"/>
    </row>
    <row r="555" spans="2:2">
      <c r="B555" s="64"/>
    </row>
    <row r="556" spans="2:2">
      <c r="B556" s="64"/>
    </row>
    <row r="557" spans="2:2">
      <c r="B557" s="64"/>
    </row>
    <row r="558" spans="2:2">
      <c r="B558" s="64"/>
    </row>
    <row r="559" spans="2:2">
      <c r="B559" s="64"/>
    </row>
    <row r="560" spans="2:2">
      <c r="B560" s="64"/>
    </row>
    <row r="561" spans="2:2">
      <c r="B561" s="64"/>
    </row>
    <row r="562" spans="2:2">
      <c r="B562" s="64"/>
    </row>
    <row r="563" spans="2:2">
      <c r="B563" s="64"/>
    </row>
    <row r="564" spans="2:2">
      <c r="B564" s="64"/>
    </row>
    <row r="565" spans="2:2">
      <c r="B565" s="64"/>
    </row>
    <row r="566" spans="2:2">
      <c r="B566" s="64"/>
    </row>
    <row r="567" spans="2:2">
      <c r="B567" s="64"/>
    </row>
    <row r="568" spans="2:2">
      <c r="B568" s="64"/>
    </row>
    <row r="569" spans="2:2">
      <c r="B569" s="64"/>
    </row>
    <row r="570" spans="2:2">
      <c r="B570" s="64"/>
    </row>
    <row r="571" spans="2:2">
      <c r="B571" s="64"/>
    </row>
    <row r="572" spans="2:2">
      <c r="B572" s="64"/>
    </row>
    <row r="573" spans="2:2">
      <c r="B573" s="64"/>
    </row>
    <row r="574" spans="2:2">
      <c r="B574" s="64"/>
    </row>
    <row r="575" spans="2:2">
      <c r="B575" s="64"/>
    </row>
    <row r="576" spans="2:2">
      <c r="B576" s="64"/>
    </row>
    <row r="577" spans="2:2">
      <c r="B577" s="64"/>
    </row>
    <row r="578" spans="2:2">
      <c r="B578" s="64"/>
    </row>
    <row r="579" spans="2:2">
      <c r="B579" s="64"/>
    </row>
    <row r="580" spans="2:2">
      <c r="B580" s="64"/>
    </row>
    <row r="581" spans="2:2">
      <c r="B581" s="64"/>
    </row>
    <row r="582" spans="2:2">
      <c r="B582" s="64"/>
    </row>
    <row r="583" spans="2:2">
      <c r="B583" s="64"/>
    </row>
    <row r="584" spans="2:2">
      <c r="B584" s="64"/>
    </row>
    <row r="585" spans="2:2">
      <c r="B585" s="64"/>
    </row>
    <row r="586" spans="2:2">
      <c r="B586" s="64"/>
    </row>
    <row r="587" spans="2:2">
      <c r="B587" s="64"/>
    </row>
    <row r="588" spans="2:2">
      <c r="B588" s="64"/>
    </row>
    <row r="589" spans="2:2">
      <c r="B589" s="64"/>
    </row>
    <row r="590" spans="2:2">
      <c r="B590" s="64"/>
    </row>
    <row r="591" spans="2:2">
      <c r="B591" s="64"/>
    </row>
    <row r="592" spans="2:2">
      <c r="B592" s="64"/>
    </row>
    <row r="593" spans="2:2">
      <c r="B593" s="64"/>
    </row>
    <row r="594" spans="2:2">
      <c r="B594" s="64"/>
    </row>
    <row r="595" spans="2:2">
      <c r="B595" s="64"/>
    </row>
    <row r="596" spans="2:2">
      <c r="B596" s="64"/>
    </row>
    <row r="597" spans="2:2">
      <c r="B597" s="64"/>
    </row>
    <row r="598" spans="2:2">
      <c r="B598" s="64"/>
    </row>
    <row r="599" spans="2:2">
      <c r="B599" s="64"/>
    </row>
    <row r="600" spans="2:2">
      <c r="B600" s="64"/>
    </row>
    <row r="601" spans="2:2">
      <c r="B601" s="64"/>
    </row>
    <row r="602" spans="2:2">
      <c r="B602" s="64"/>
    </row>
    <row r="603" spans="2:2">
      <c r="B603" s="64"/>
    </row>
    <row r="604" spans="2:2">
      <c r="B604" s="64"/>
    </row>
    <row r="605" spans="2:2">
      <c r="B605" s="64"/>
    </row>
    <row r="606" spans="2:2">
      <c r="B606" s="64"/>
    </row>
    <row r="607" spans="2:2">
      <c r="B607" s="64"/>
    </row>
    <row r="608" spans="2:2">
      <c r="B608" s="64"/>
    </row>
    <row r="609" spans="2:2">
      <c r="B609" s="64"/>
    </row>
    <row r="610" spans="2:2">
      <c r="B610" s="64"/>
    </row>
    <row r="611" spans="2:2">
      <c r="B611" s="64"/>
    </row>
    <row r="612" spans="2:2">
      <c r="B612" s="64"/>
    </row>
    <row r="613" spans="2:2">
      <c r="B613" s="64"/>
    </row>
    <row r="614" spans="2:2">
      <c r="B614" s="64"/>
    </row>
    <row r="615" spans="2:2">
      <c r="B615" s="64"/>
    </row>
    <row r="616" spans="2:2">
      <c r="B616" s="64"/>
    </row>
    <row r="617" spans="2:2">
      <c r="B617" s="64"/>
    </row>
    <row r="618" spans="2:2">
      <c r="B618" s="64"/>
    </row>
    <row r="619" spans="2:2">
      <c r="B619" s="64"/>
    </row>
    <row r="620" spans="2:2">
      <c r="B620" s="64"/>
    </row>
    <row r="621" spans="2:2">
      <c r="B621" s="64"/>
    </row>
    <row r="622" spans="2:2">
      <c r="B622" s="64"/>
    </row>
    <row r="623" spans="2:2">
      <c r="B623" s="64"/>
    </row>
    <row r="624" spans="2:2">
      <c r="B624" s="64"/>
    </row>
    <row r="625" spans="2:2">
      <c r="B625" s="64"/>
    </row>
    <row r="626" spans="2:2">
      <c r="B626" s="64"/>
    </row>
    <row r="627" spans="2:2">
      <c r="B627" s="64"/>
    </row>
    <row r="628" spans="2:2">
      <c r="B628" s="64"/>
    </row>
    <row r="629" spans="2:2">
      <c r="B629" s="64"/>
    </row>
    <row r="630" spans="2:2">
      <c r="B630" s="64"/>
    </row>
    <row r="631" spans="2:2">
      <c r="B631" s="64"/>
    </row>
    <row r="632" spans="2:2">
      <c r="B632" s="64"/>
    </row>
    <row r="633" spans="2:2">
      <c r="B633" s="64"/>
    </row>
    <row r="634" spans="2:2">
      <c r="B634" s="64"/>
    </row>
    <row r="635" spans="2:2">
      <c r="B635" s="64"/>
    </row>
    <row r="636" spans="2:2">
      <c r="B636" s="64"/>
    </row>
    <row r="637" spans="2:2">
      <c r="B637" s="64"/>
    </row>
    <row r="638" spans="2:2">
      <c r="B638" s="64"/>
    </row>
    <row r="639" spans="2:2">
      <c r="B639" s="64"/>
    </row>
    <row r="640" spans="2:2">
      <c r="B640" s="64"/>
    </row>
    <row r="641" spans="2:2">
      <c r="B641" s="64"/>
    </row>
    <row r="642" spans="2:2">
      <c r="B642" s="64"/>
    </row>
    <row r="643" spans="2:2">
      <c r="B643" s="64"/>
    </row>
    <row r="644" spans="2:2">
      <c r="B644" s="64"/>
    </row>
    <row r="645" spans="2:2">
      <c r="B645" s="64"/>
    </row>
    <row r="646" spans="2:2">
      <c r="B646" s="64"/>
    </row>
    <row r="647" spans="2:2">
      <c r="B647" s="64"/>
    </row>
    <row r="648" spans="2:2">
      <c r="B648" s="64"/>
    </row>
    <row r="649" spans="2:2">
      <c r="B649" s="64"/>
    </row>
    <row r="650" spans="2:2">
      <c r="B650" s="64"/>
    </row>
    <row r="651" spans="2:2">
      <c r="B651" s="64"/>
    </row>
    <row r="652" spans="2:2">
      <c r="B652" s="64"/>
    </row>
    <row r="653" spans="2:2">
      <c r="B653" s="64"/>
    </row>
    <row r="654" spans="2:2">
      <c r="B654" s="64"/>
    </row>
    <row r="655" spans="2:2">
      <c r="B655" s="64"/>
    </row>
    <row r="656" spans="2:2">
      <c r="B656" s="64"/>
    </row>
    <row r="657" spans="2:2">
      <c r="B657" s="64"/>
    </row>
    <row r="658" spans="2:2">
      <c r="B658" s="64"/>
    </row>
    <row r="659" spans="2:2">
      <c r="B659" s="64"/>
    </row>
    <row r="660" spans="2:2">
      <c r="B660" s="64"/>
    </row>
    <row r="661" spans="2:2">
      <c r="B661" s="64"/>
    </row>
    <row r="662" spans="2:2">
      <c r="B662" s="64"/>
    </row>
    <row r="663" spans="2:2">
      <c r="B663" s="64"/>
    </row>
    <row r="664" spans="2:2">
      <c r="B664" s="64"/>
    </row>
    <row r="665" spans="2:2">
      <c r="B665" s="64"/>
    </row>
    <row r="666" spans="2:2">
      <c r="B666" s="64"/>
    </row>
    <row r="667" spans="2:2">
      <c r="B667" s="64"/>
    </row>
    <row r="668" spans="2:2">
      <c r="B668" s="64"/>
    </row>
    <row r="669" spans="2:2">
      <c r="B669" s="64"/>
    </row>
    <row r="670" spans="2:2">
      <c r="B670" s="64"/>
    </row>
    <row r="671" spans="2:2">
      <c r="B671" s="64"/>
    </row>
    <row r="672" spans="2:2">
      <c r="B672" s="64"/>
    </row>
    <row r="673" spans="2:2">
      <c r="B673" s="64"/>
    </row>
    <row r="674" spans="2:2">
      <c r="B674" s="64"/>
    </row>
    <row r="675" spans="2:2">
      <c r="B675" s="64"/>
    </row>
    <row r="676" spans="2:2">
      <c r="B676" s="64"/>
    </row>
    <row r="677" spans="2:2">
      <c r="B677" s="64"/>
    </row>
    <row r="678" spans="2:2">
      <c r="B678" s="64"/>
    </row>
    <row r="679" spans="2:2">
      <c r="B679" s="64"/>
    </row>
    <row r="680" spans="2:2">
      <c r="B680" s="64"/>
    </row>
    <row r="681" spans="2:2">
      <c r="B681" s="64"/>
    </row>
    <row r="682" spans="2:2">
      <c r="B682" s="64"/>
    </row>
    <row r="683" spans="2:2">
      <c r="B683" s="64"/>
    </row>
    <row r="684" spans="2:2">
      <c r="B684" s="64"/>
    </row>
    <row r="685" spans="2:2">
      <c r="B685" s="64"/>
    </row>
    <row r="686" spans="2:2">
      <c r="B686" s="64"/>
    </row>
    <row r="687" spans="2:2">
      <c r="B687" s="64"/>
    </row>
    <row r="688" spans="2:2">
      <c r="B688" s="64"/>
    </row>
    <row r="689" spans="2:2">
      <c r="B689" s="64"/>
    </row>
    <row r="690" spans="2:2">
      <c r="B690" s="64"/>
    </row>
    <row r="691" spans="2:2">
      <c r="B691" s="64"/>
    </row>
    <row r="692" spans="2:2">
      <c r="B692" s="64"/>
    </row>
    <row r="693" spans="2:2">
      <c r="B693" s="64"/>
    </row>
    <row r="694" spans="2:2">
      <c r="B694" s="64"/>
    </row>
    <row r="695" spans="2:2">
      <c r="B695" s="64"/>
    </row>
    <row r="696" spans="2:2">
      <c r="B696" s="64"/>
    </row>
    <row r="697" spans="2:2">
      <c r="B697" s="64"/>
    </row>
    <row r="698" spans="2:2">
      <c r="B698" s="64"/>
    </row>
    <row r="699" spans="2:2">
      <c r="B699" s="64"/>
    </row>
    <row r="700" spans="2:2">
      <c r="B700" s="64"/>
    </row>
    <row r="701" spans="2:2">
      <c r="B701" s="64"/>
    </row>
    <row r="702" spans="2:2">
      <c r="B702" s="64"/>
    </row>
    <row r="703" spans="2:2">
      <c r="B703" s="64"/>
    </row>
    <row r="704" spans="2:2">
      <c r="B704" s="64"/>
    </row>
    <row r="705" spans="2:2">
      <c r="B705" s="64"/>
    </row>
    <row r="706" spans="2:2">
      <c r="B706" s="64"/>
    </row>
    <row r="707" spans="2:2">
      <c r="B707" s="64"/>
    </row>
    <row r="708" spans="2:2">
      <c r="B708" s="64"/>
    </row>
    <row r="709" spans="2:2">
      <c r="B709" s="64"/>
    </row>
    <row r="710" spans="2:2">
      <c r="B710" s="64"/>
    </row>
    <row r="711" spans="2:2">
      <c r="B711" s="64"/>
    </row>
    <row r="712" spans="2:2">
      <c r="B712" s="64"/>
    </row>
    <row r="713" spans="2:2">
      <c r="B713" s="64"/>
    </row>
    <row r="714" spans="2:2">
      <c r="B714" s="64"/>
    </row>
    <row r="715" spans="2:2">
      <c r="B715" s="64"/>
    </row>
    <row r="716" spans="2:2">
      <c r="B716" s="64"/>
    </row>
    <row r="717" spans="2:2">
      <c r="B717" s="64"/>
    </row>
    <row r="718" spans="2:2">
      <c r="B718" s="64"/>
    </row>
    <row r="719" spans="2:2">
      <c r="B719" s="64"/>
    </row>
    <row r="720" spans="2:2">
      <c r="B720" s="64"/>
    </row>
    <row r="721" spans="2:2">
      <c r="B721" s="64"/>
    </row>
    <row r="722" spans="2:2">
      <c r="B722" s="64"/>
    </row>
    <row r="723" spans="2:2">
      <c r="B723" s="64"/>
    </row>
    <row r="724" spans="2:2">
      <c r="B724" s="64"/>
    </row>
    <row r="725" spans="2:2">
      <c r="B725" s="64"/>
    </row>
    <row r="726" spans="2:2">
      <c r="B726" s="64"/>
    </row>
    <row r="727" spans="2:2">
      <c r="B727" s="64"/>
    </row>
    <row r="728" spans="2:2">
      <c r="B728" s="64"/>
    </row>
    <row r="729" spans="2:2">
      <c r="B729" s="64"/>
    </row>
    <row r="730" spans="2:2">
      <c r="B730" s="64"/>
    </row>
    <row r="731" spans="2:2">
      <c r="B731" s="64"/>
    </row>
    <row r="732" spans="2:2">
      <c r="B732" s="64"/>
    </row>
    <row r="733" spans="2:2">
      <c r="B733" s="64"/>
    </row>
    <row r="734" spans="2:2">
      <c r="B734" s="64"/>
    </row>
    <row r="735" spans="2:2">
      <c r="B735" s="64"/>
    </row>
    <row r="736" spans="2:2">
      <c r="B736" s="64"/>
    </row>
    <row r="737" spans="2:2">
      <c r="B737" s="64"/>
    </row>
    <row r="738" spans="2:2">
      <c r="B738" s="64"/>
    </row>
    <row r="739" spans="2:2">
      <c r="B739" s="64"/>
    </row>
    <row r="740" spans="2:2">
      <c r="B740" s="64"/>
    </row>
    <row r="741" spans="2:2">
      <c r="B741" s="64"/>
    </row>
    <row r="742" spans="2:2">
      <c r="B742" s="64"/>
    </row>
    <row r="743" spans="2:2">
      <c r="B743" s="64"/>
    </row>
    <row r="744" spans="2:2">
      <c r="B744" s="64"/>
    </row>
    <row r="745" spans="2:2">
      <c r="B745" s="64"/>
    </row>
    <row r="746" spans="2:2">
      <c r="B746" s="64"/>
    </row>
    <row r="747" spans="2:2">
      <c r="B747" s="64"/>
    </row>
    <row r="748" spans="2:2">
      <c r="B748" s="64"/>
    </row>
    <row r="749" spans="2:2">
      <c r="B749" s="64"/>
    </row>
    <row r="750" spans="2:2">
      <c r="B750" s="64"/>
    </row>
    <row r="751" spans="2:2">
      <c r="B751" s="64"/>
    </row>
    <row r="752" spans="2:2">
      <c r="B752" s="64"/>
    </row>
    <row r="753" spans="2:2">
      <c r="B753" s="64"/>
    </row>
    <row r="754" spans="2:2">
      <c r="B754" s="64"/>
    </row>
    <row r="755" spans="2:2">
      <c r="B755" s="64"/>
    </row>
    <row r="756" spans="2:2">
      <c r="B756" s="64"/>
    </row>
    <row r="757" spans="2:2">
      <c r="B757" s="64"/>
    </row>
    <row r="758" spans="2:2">
      <c r="B758" s="64"/>
    </row>
    <row r="759" spans="2:2">
      <c r="B759" s="64"/>
    </row>
    <row r="760" spans="2:2">
      <c r="B760" s="64"/>
    </row>
    <row r="761" spans="2:2">
      <c r="B761" s="64"/>
    </row>
    <row r="762" spans="2:2">
      <c r="B762" s="64"/>
    </row>
    <row r="763" spans="2:2">
      <c r="B763" s="64"/>
    </row>
    <row r="764" spans="2:2">
      <c r="B764" s="64"/>
    </row>
    <row r="765" spans="2:2">
      <c r="B765" s="64"/>
    </row>
    <row r="766" spans="2:2">
      <c r="B766" s="64"/>
    </row>
    <row r="767" spans="2:2">
      <c r="B767" s="64"/>
    </row>
    <row r="768" spans="2:2">
      <c r="B768" s="64"/>
    </row>
    <row r="769" spans="2:2">
      <c r="B769" s="64"/>
    </row>
    <row r="770" spans="2:2">
      <c r="B770" s="64"/>
    </row>
    <row r="771" spans="2:2">
      <c r="B771" s="64"/>
    </row>
    <row r="772" spans="2:2">
      <c r="B772" s="64"/>
    </row>
    <row r="773" spans="2:2">
      <c r="B773" s="64"/>
    </row>
    <row r="774" spans="2:2">
      <c r="B774" s="64"/>
    </row>
    <row r="775" spans="2:2">
      <c r="B775" s="64"/>
    </row>
    <row r="776" spans="2:2">
      <c r="B776" s="64"/>
    </row>
    <row r="777" spans="2:2">
      <c r="B777" s="64"/>
    </row>
    <row r="778" spans="2:2">
      <c r="B778" s="64"/>
    </row>
    <row r="779" spans="2:2">
      <c r="B779" s="64"/>
    </row>
    <row r="780" spans="2:2">
      <c r="B780" s="64"/>
    </row>
    <row r="781" spans="2:2">
      <c r="B781" s="64"/>
    </row>
    <row r="782" spans="2:2">
      <c r="B782" s="64"/>
    </row>
    <row r="783" spans="2:2">
      <c r="B783" s="64"/>
    </row>
    <row r="784" spans="2:2">
      <c r="B784" s="64"/>
    </row>
    <row r="785" spans="2:2">
      <c r="B785" s="64"/>
    </row>
    <row r="786" spans="2:2">
      <c r="B786" s="64"/>
    </row>
    <row r="787" spans="2:2">
      <c r="B787" s="64"/>
    </row>
    <row r="788" spans="2:2">
      <c r="B788" s="64"/>
    </row>
    <row r="789" spans="2:2">
      <c r="B789" s="64"/>
    </row>
    <row r="790" spans="2:2">
      <c r="B790" s="64"/>
    </row>
    <row r="791" spans="2:2">
      <c r="B791" s="64"/>
    </row>
    <row r="792" spans="2:2">
      <c r="B792" s="64"/>
    </row>
    <row r="793" spans="2:2">
      <c r="B793" s="64"/>
    </row>
    <row r="794" spans="2:2">
      <c r="B794" s="64"/>
    </row>
    <row r="795" spans="2:2">
      <c r="B795" s="64"/>
    </row>
    <row r="796" spans="2:2">
      <c r="B796" s="64"/>
    </row>
    <row r="797" spans="2:2">
      <c r="B797" s="64"/>
    </row>
    <row r="798" spans="2:2">
      <c r="B798" s="64"/>
    </row>
    <row r="799" spans="2:2">
      <c r="B799" s="64"/>
    </row>
    <row r="800" spans="2:2">
      <c r="B800" s="64"/>
    </row>
    <row r="801" spans="2:2">
      <c r="B801" s="64"/>
    </row>
    <row r="802" spans="2:2">
      <c r="B802" s="64"/>
    </row>
    <row r="803" spans="2:2">
      <c r="B803" s="64"/>
    </row>
    <row r="804" spans="2:2">
      <c r="B804" s="64"/>
    </row>
    <row r="805" spans="2:2">
      <c r="B805" s="64"/>
    </row>
    <row r="806" spans="2:2">
      <c r="B806" s="64"/>
    </row>
    <row r="807" spans="2:2">
      <c r="B807" s="64"/>
    </row>
    <row r="808" spans="2:2">
      <c r="B808" s="64"/>
    </row>
    <row r="809" spans="2:2">
      <c r="B809" s="64"/>
    </row>
    <row r="810" spans="2:2">
      <c r="B810" s="64"/>
    </row>
    <row r="811" spans="2:2">
      <c r="B811" s="64"/>
    </row>
    <row r="812" spans="2:2">
      <c r="B812" s="64"/>
    </row>
    <row r="813" spans="2:2">
      <c r="B813" s="64"/>
    </row>
    <row r="814" spans="2:2">
      <c r="B814" s="64"/>
    </row>
    <row r="815" spans="2:2">
      <c r="B815" s="64"/>
    </row>
    <row r="816" spans="2:2">
      <c r="B816" s="64"/>
    </row>
    <row r="817" spans="2:2">
      <c r="B817" s="64"/>
    </row>
    <row r="818" spans="2:2">
      <c r="B818" s="64"/>
    </row>
    <row r="819" spans="2:2">
      <c r="B819" s="64"/>
    </row>
    <row r="820" spans="2:2">
      <c r="B820" s="64"/>
    </row>
    <row r="821" spans="2:2">
      <c r="B821" s="64"/>
    </row>
    <row r="822" spans="2:2">
      <c r="B822" s="64"/>
    </row>
    <row r="823" spans="2:2">
      <c r="B823" s="64"/>
    </row>
    <row r="824" spans="2:2">
      <c r="B824" s="64"/>
    </row>
    <row r="825" spans="2:2">
      <c r="B825" s="64"/>
    </row>
    <row r="826" spans="2:2">
      <c r="B826" s="64"/>
    </row>
    <row r="827" spans="2:2">
      <c r="B827" s="64"/>
    </row>
    <row r="828" spans="2:2">
      <c r="B828" s="64"/>
    </row>
    <row r="829" spans="2:2">
      <c r="B829" s="64"/>
    </row>
    <row r="830" spans="2:2">
      <c r="B830" s="64"/>
    </row>
    <row r="831" spans="2:2">
      <c r="B831" s="64"/>
    </row>
    <row r="832" spans="2:2">
      <c r="B832" s="64"/>
    </row>
    <row r="833" spans="2:2">
      <c r="B833" s="64"/>
    </row>
    <row r="834" spans="2:2">
      <c r="B834" s="64"/>
    </row>
    <row r="835" spans="2:2">
      <c r="B835" s="64"/>
    </row>
    <row r="836" spans="2:2">
      <c r="B836" s="64"/>
    </row>
    <row r="837" spans="2:2">
      <c r="B837" s="64"/>
    </row>
    <row r="838" spans="2:2">
      <c r="B838" s="64"/>
    </row>
    <row r="839" spans="2:2">
      <c r="B839" s="64"/>
    </row>
    <row r="840" spans="2:2">
      <c r="B840" s="64"/>
    </row>
    <row r="841" spans="2:2">
      <c r="B841" s="64"/>
    </row>
    <row r="842" spans="2:2">
      <c r="B842" s="64"/>
    </row>
    <row r="843" spans="2:2">
      <c r="B843" s="64"/>
    </row>
    <row r="844" spans="2:2">
      <c r="B844" s="64"/>
    </row>
    <row r="845" spans="2:2">
      <c r="B845" s="64"/>
    </row>
    <row r="846" spans="2:2">
      <c r="B846" s="64"/>
    </row>
    <row r="847" spans="2:2">
      <c r="B847" s="64"/>
    </row>
    <row r="848" spans="2:2">
      <c r="B848" s="64"/>
    </row>
    <row r="849" spans="2:2">
      <c r="B849" s="64"/>
    </row>
    <row r="850" spans="2:2">
      <c r="B850" s="64"/>
    </row>
    <row r="851" spans="2:2">
      <c r="B851" s="64"/>
    </row>
    <row r="852" spans="2:2">
      <c r="B852" s="64"/>
    </row>
    <row r="853" spans="2:2">
      <c r="B853" s="64"/>
    </row>
    <row r="854" spans="2:2">
      <c r="B854" s="64"/>
    </row>
    <row r="855" spans="2:2">
      <c r="B855" s="64"/>
    </row>
    <row r="856" spans="2:2">
      <c r="B856" s="64"/>
    </row>
    <row r="857" spans="2:2">
      <c r="B857" s="64"/>
    </row>
    <row r="858" spans="2:2">
      <c r="B858" s="64"/>
    </row>
    <row r="859" spans="2:2">
      <c r="B859" s="64"/>
    </row>
    <row r="860" spans="2:2">
      <c r="B860" s="64"/>
    </row>
    <row r="861" spans="2:2">
      <c r="B861" s="64"/>
    </row>
    <row r="862" spans="2:2">
      <c r="B862" s="64"/>
    </row>
    <row r="863" spans="2:2">
      <c r="B863" s="64"/>
    </row>
    <row r="864" spans="2:2">
      <c r="B864" s="64"/>
    </row>
    <row r="865" spans="2:2">
      <c r="B865" s="64"/>
    </row>
    <row r="866" spans="2:2">
      <c r="B866" s="64"/>
    </row>
    <row r="867" spans="2:2">
      <c r="B867" s="64"/>
    </row>
    <row r="868" spans="2:2">
      <c r="B868" s="64"/>
    </row>
    <row r="869" spans="2:2">
      <c r="B869" s="64"/>
    </row>
    <row r="870" spans="2:2">
      <c r="B870" s="64"/>
    </row>
    <row r="871" spans="2:2">
      <c r="B871" s="64"/>
    </row>
    <row r="872" spans="2:2">
      <c r="B872" s="64"/>
    </row>
    <row r="873" spans="2:2">
      <c r="B873" s="64"/>
    </row>
    <row r="874" spans="2:2">
      <c r="B874" s="64"/>
    </row>
    <row r="875" spans="2:2">
      <c r="B875" s="64"/>
    </row>
    <row r="876" spans="2:2">
      <c r="B876" s="64"/>
    </row>
    <row r="877" spans="2:2">
      <c r="B877" s="64"/>
    </row>
    <row r="878" spans="2:2">
      <c r="B878" s="64"/>
    </row>
    <row r="879" spans="2:2">
      <c r="B879" s="64"/>
    </row>
    <row r="880" spans="2:2">
      <c r="B880" s="64"/>
    </row>
    <row r="881" spans="2:2">
      <c r="B881" s="64"/>
    </row>
    <row r="882" spans="2:2">
      <c r="B882" s="64"/>
    </row>
    <row r="883" spans="2:2">
      <c r="B883" s="64"/>
    </row>
    <row r="884" spans="2:2">
      <c r="B884" s="64"/>
    </row>
    <row r="885" spans="2:2">
      <c r="B885" s="64"/>
    </row>
    <row r="886" spans="2:2">
      <c r="B886" s="64"/>
    </row>
    <row r="887" spans="2:2">
      <c r="B887" s="64"/>
    </row>
    <row r="888" spans="2:2">
      <c r="B888" s="64"/>
    </row>
    <row r="889" spans="2:2">
      <c r="B889" s="64"/>
    </row>
    <row r="890" spans="2:2">
      <c r="B890" s="64"/>
    </row>
    <row r="891" spans="2:2">
      <c r="B891" s="64"/>
    </row>
    <row r="892" spans="2:2">
      <c r="B892" s="64"/>
    </row>
    <row r="893" spans="2:2">
      <c r="B893" s="64"/>
    </row>
    <row r="894" spans="2:2">
      <c r="B894" s="64"/>
    </row>
    <row r="895" spans="2:2">
      <c r="B895" s="64"/>
    </row>
    <row r="896" spans="2:2">
      <c r="B896" s="64"/>
    </row>
    <row r="897" spans="2:2">
      <c r="B897" s="64"/>
    </row>
    <row r="898" spans="2:2">
      <c r="B898" s="64"/>
    </row>
    <row r="899" spans="2:2">
      <c r="B899" s="64"/>
    </row>
    <row r="900" spans="2:2">
      <c r="B900" s="64"/>
    </row>
    <row r="901" spans="2:2">
      <c r="B901" s="64"/>
    </row>
    <row r="902" spans="2:2">
      <c r="B902" s="64"/>
    </row>
    <row r="903" spans="2:2">
      <c r="B903" s="64"/>
    </row>
    <row r="904" spans="2:2">
      <c r="B904" s="64"/>
    </row>
    <row r="905" spans="2:2">
      <c r="B905" s="64"/>
    </row>
    <row r="906" spans="2:2">
      <c r="B906" s="64"/>
    </row>
    <row r="907" spans="2:2">
      <c r="B907" s="64"/>
    </row>
    <row r="908" spans="2:2">
      <c r="B908" s="64"/>
    </row>
    <row r="909" spans="2:2">
      <c r="B909" s="64"/>
    </row>
    <row r="910" spans="2:2">
      <c r="B910" s="64"/>
    </row>
    <row r="911" spans="2:2">
      <c r="B911" s="64"/>
    </row>
    <row r="912" spans="2:2">
      <c r="B912" s="64"/>
    </row>
    <row r="913" spans="2:2">
      <c r="B913" s="64"/>
    </row>
    <row r="914" spans="2:2">
      <c r="B914" s="64"/>
    </row>
    <row r="915" spans="2:2">
      <c r="B915" s="64"/>
    </row>
    <row r="916" spans="2:2">
      <c r="B916" s="64"/>
    </row>
    <row r="917" spans="2:2">
      <c r="B917" s="64"/>
    </row>
    <row r="918" spans="2:2">
      <c r="B918" s="64"/>
    </row>
    <row r="919" spans="2:2">
      <c r="B919" s="64"/>
    </row>
    <row r="920" spans="2:2">
      <c r="B920" s="64"/>
    </row>
    <row r="921" spans="2:2">
      <c r="B921" s="64"/>
    </row>
    <row r="922" spans="2:2">
      <c r="B922" s="64"/>
    </row>
    <row r="923" spans="2:2">
      <c r="B923" s="64"/>
    </row>
    <row r="924" spans="2:2">
      <c r="B924" s="64"/>
    </row>
    <row r="925" spans="2:2">
      <c r="B925" s="64"/>
    </row>
    <row r="926" spans="2:2">
      <c r="B926" s="64"/>
    </row>
    <row r="927" spans="2:2">
      <c r="B927" s="64"/>
    </row>
    <row r="928" spans="2:2">
      <c r="B928" s="64"/>
    </row>
    <row r="929" spans="2:2">
      <c r="B929" s="64"/>
    </row>
    <row r="930" spans="2:2">
      <c r="B930" s="64"/>
    </row>
    <row r="931" spans="2:2">
      <c r="B931" s="64"/>
    </row>
    <row r="932" spans="2:2">
      <c r="B932" s="64"/>
    </row>
    <row r="933" spans="2:2">
      <c r="B933" s="64"/>
    </row>
    <row r="934" spans="2:2">
      <c r="B934" s="64"/>
    </row>
    <row r="935" spans="2:2">
      <c r="B935" s="64"/>
    </row>
    <row r="936" spans="2:2">
      <c r="B936" s="64"/>
    </row>
    <row r="937" spans="2:2">
      <c r="B937" s="64"/>
    </row>
    <row r="938" spans="2:2">
      <c r="B938" s="64"/>
    </row>
    <row r="939" spans="2:2">
      <c r="B939" s="64"/>
    </row>
    <row r="940" spans="2:2">
      <c r="B940" s="64"/>
    </row>
    <row r="941" spans="2:2">
      <c r="B941" s="64"/>
    </row>
    <row r="942" spans="2:2">
      <c r="B942" s="64"/>
    </row>
    <row r="943" spans="2:2">
      <c r="B943" s="64"/>
    </row>
    <row r="944" spans="2:2">
      <c r="B944" s="64"/>
    </row>
    <row r="945" spans="2:2">
      <c r="B945" s="64"/>
    </row>
    <row r="946" spans="2:2">
      <c r="B946" s="64"/>
    </row>
    <row r="947" spans="2:2">
      <c r="B947" s="64"/>
    </row>
    <row r="948" spans="2:2">
      <c r="B948" s="64"/>
    </row>
    <row r="949" spans="2:2">
      <c r="B949" s="64"/>
    </row>
    <row r="950" spans="2:2">
      <c r="B950" s="64"/>
    </row>
    <row r="951" spans="2:2">
      <c r="B951" s="64"/>
    </row>
    <row r="952" spans="2:2">
      <c r="B952" s="64"/>
    </row>
    <row r="953" spans="2:2">
      <c r="B953" s="64"/>
    </row>
    <row r="954" spans="2:2">
      <c r="B954" s="64"/>
    </row>
    <row r="955" spans="2:2">
      <c r="B955" s="64"/>
    </row>
    <row r="956" spans="2:2">
      <c r="B956" s="64"/>
    </row>
    <row r="957" spans="2:2">
      <c r="B957" s="64"/>
    </row>
    <row r="958" spans="2:2">
      <c r="B958" s="64"/>
    </row>
    <row r="959" spans="2:2">
      <c r="B959" s="64"/>
    </row>
    <row r="960" spans="2:2">
      <c r="B960" s="64"/>
    </row>
    <row r="961" spans="2:2">
      <c r="B961" s="64"/>
    </row>
    <row r="962" spans="2:2">
      <c r="B962" s="64"/>
    </row>
    <row r="963" spans="2:2">
      <c r="B963" s="64"/>
    </row>
    <row r="964" spans="2:2">
      <c r="B964" s="64"/>
    </row>
    <row r="965" spans="2:2">
      <c r="B965" s="64"/>
    </row>
    <row r="966" spans="2:2">
      <c r="B966" s="64"/>
    </row>
    <row r="967" spans="2:2">
      <c r="B967" s="64"/>
    </row>
    <row r="968" spans="2:2">
      <c r="B968" s="64"/>
    </row>
    <row r="969" spans="2:2">
      <c r="B969" s="64"/>
    </row>
    <row r="970" spans="2:2">
      <c r="B970" s="64"/>
    </row>
    <row r="971" spans="2:2">
      <c r="B971" s="64"/>
    </row>
    <row r="972" spans="2:2">
      <c r="B972" s="64"/>
    </row>
    <row r="973" spans="2:2">
      <c r="B973" s="64"/>
    </row>
    <row r="974" spans="2:2">
      <c r="B974" s="64"/>
    </row>
    <row r="975" spans="2:2">
      <c r="B975" s="64"/>
    </row>
    <row r="976" spans="2:2">
      <c r="B976" s="64"/>
    </row>
    <row r="977" spans="2:2">
      <c r="B977" s="64"/>
    </row>
    <row r="978" spans="2:2">
      <c r="B978" s="64"/>
    </row>
    <row r="979" spans="2:2">
      <c r="B979" s="64"/>
    </row>
    <row r="980" spans="2:2">
      <c r="B980" s="64"/>
    </row>
    <row r="981" spans="2:2">
      <c r="B981" s="64"/>
    </row>
    <row r="982" spans="2:2">
      <c r="B982" s="64"/>
    </row>
    <row r="983" spans="2:2">
      <c r="B983" s="64"/>
    </row>
    <row r="984" spans="2:2">
      <c r="B984" s="64"/>
    </row>
    <row r="985" spans="2:2">
      <c r="B985" s="64"/>
    </row>
    <row r="986" spans="2:2">
      <c r="B986" s="64"/>
    </row>
    <row r="987" spans="2:2">
      <c r="B987" s="64"/>
    </row>
    <row r="988" spans="2:2">
      <c r="B988" s="64"/>
    </row>
    <row r="989" spans="2:2">
      <c r="B989" s="64"/>
    </row>
    <row r="990" spans="2:2">
      <c r="B990" s="64"/>
    </row>
    <row r="991" spans="2:2">
      <c r="B991" s="64"/>
    </row>
    <row r="992" spans="2:2">
      <c r="B992" s="64"/>
    </row>
    <row r="993" spans="2:2">
      <c r="B993" s="64"/>
    </row>
    <row r="994" spans="2:2">
      <c r="B994" s="64"/>
    </row>
    <row r="995" spans="2:2">
      <c r="B995" s="64"/>
    </row>
    <row r="996" spans="2:2">
      <c r="B996" s="64"/>
    </row>
    <row r="997" spans="2:2">
      <c r="B997" s="64"/>
    </row>
    <row r="998" spans="2:2">
      <c r="B998" s="64"/>
    </row>
    <row r="999" spans="2:2">
      <c r="B999" s="64"/>
    </row>
    <row r="1000" spans="2:2">
      <c r="B1000" s="64"/>
    </row>
    <row r="1001" spans="2:2">
      <c r="B1001" s="64"/>
    </row>
    <row r="1002" spans="2:2">
      <c r="B1002" s="64"/>
    </row>
    <row r="1003" spans="2:2">
      <c r="B1003" s="64"/>
    </row>
    <row r="1004" spans="2:2">
      <c r="B1004" s="64"/>
    </row>
    <row r="1005" spans="2:2">
      <c r="B1005" s="64"/>
    </row>
    <row r="1006" spans="2:2">
      <c r="B1006" s="64"/>
    </row>
    <row r="1007" spans="2:2">
      <c r="B1007" s="64"/>
    </row>
    <row r="1008" spans="2:2">
      <c r="B1008" s="64"/>
    </row>
    <row r="1009" spans="2:2">
      <c r="B1009" s="64"/>
    </row>
    <row r="1010" spans="2:2">
      <c r="B1010" s="64"/>
    </row>
    <row r="1011" spans="2:2">
      <c r="B1011" s="64"/>
    </row>
    <row r="1012" spans="2:2">
      <c r="B1012" s="64"/>
    </row>
    <row r="1013" spans="2:2">
      <c r="B1013" s="64"/>
    </row>
    <row r="1014" spans="2:2">
      <c r="B1014" s="64"/>
    </row>
    <row r="1015" spans="2:2">
      <c r="B1015" s="64"/>
    </row>
    <row r="1016" spans="2:2">
      <c r="B1016" s="64"/>
    </row>
    <row r="1017" spans="2:2">
      <c r="B1017" s="64"/>
    </row>
    <row r="1018" spans="2:2">
      <c r="B1018" s="64"/>
    </row>
    <row r="1019" spans="2:2">
      <c r="B1019" s="64"/>
    </row>
    <row r="1020" spans="2:2">
      <c r="B1020" s="64"/>
    </row>
    <row r="1021" spans="2:2">
      <c r="B1021" s="64"/>
    </row>
    <row r="1022" spans="2:2">
      <c r="B1022" s="64"/>
    </row>
    <row r="1023" spans="2:2">
      <c r="B1023" s="64"/>
    </row>
    <row r="1024" spans="2:2">
      <c r="B1024" s="64"/>
    </row>
    <row r="1025" spans="2:2">
      <c r="B1025" s="64"/>
    </row>
    <row r="1026" spans="2:2">
      <c r="B1026" s="64"/>
    </row>
    <row r="1027" spans="2:2">
      <c r="B1027" s="64"/>
    </row>
    <row r="1028" spans="2:2">
      <c r="B1028" s="64"/>
    </row>
    <row r="1029" spans="2:2">
      <c r="B1029" s="64"/>
    </row>
    <row r="1030" spans="2:2">
      <c r="B1030" s="64"/>
    </row>
    <row r="1031" spans="2:2">
      <c r="B1031" s="64"/>
    </row>
    <row r="1032" spans="2:2">
      <c r="B1032" s="64"/>
    </row>
    <row r="1033" spans="2:2">
      <c r="B1033" s="64"/>
    </row>
    <row r="1034" spans="2:2">
      <c r="B1034" s="64"/>
    </row>
    <row r="1035" spans="2:2">
      <c r="B1035" s="64"/>
    </row>
    <row r="1036" spans="2:2">
      <c r="B1036" s="64"/>
    </row>
    <row r="1037" spans="2:2">
      <c r="B1037" s="64"/>
    </row>
    <row r="1038" spans="2:2">
      <c r="B1038" s="64"/>
    </row>
    <row r="1039" spans="2:2">
      <c r="B1039" s="64"/>
    </row>
    <row r="1040" spans="2:2">
      <c r="B1040" s="64"/>
    </row>
    <row r="1041" spans="2:2">
      <c r="B1041" s="64"/>
    </row>
    <row r="1042" spans="2:2">
      <c r="B1042" s="64"/>
    </row>
    <row r="1043" spans="2:2">
      <c r="B1043" s="64"/>
    </row>
    <row r="1044" spans="2:2">
      <c r="B1044" s="64"/>
    </row>
    <row r="1045" spans="2:2">
      <c r="B1045" s="64"/>
    </row>
    <row r="1046" spans="2:2">
      <c r="B1046" s="64"/>
    </row>
    <row r="1047" spans="2:2">
      <c r="B1047" s="64"/>
    </row>
    <row r="1048" spans="2:2">
      <c r="B1048" s="64"/>
    </row>
    <row r="1049" spans="2:2">
      <c r="B1049" s="64"/>
    </row>
    <row r="1050" spans="2:2">
      <c r="B1050" s="64"/>
    </row>
    <row r="1051" spans="2:2">
      <c r="B1051" s="64"/>
    </row>
    <row r="1052" spans="2:2">
      <c r="B1052" s="64"/>
    </row>
    <row r="1053" spans="2:2">
      <c r="B1053" s="64"/>
    </row>
    <row r="1054" spans="2:2">
      <c r="B1054" s="64"/>
    </row>
    <row r="1055" spans="2:2">
      <c r="B1055" s="64"/>
    </row>
    <row r="1056" spans="2:2">
      <c r="B1056" s="64"/>
    </row>
    <row r="1057" spans="2:2">
      <c r="B1057" s="64"/>
    </row>
    <row r="1058" spans="2:2">
      <c r="B1058" s="64"/>
    </row>
    <row r="1059" spans="2:2">
      <c r="B1059" s="64"/>
    </row>
    <row r="1060" spans="2:2">
      <c r="B1060" s="64"/>
    </row>
    <row r="1061" spans="2:2">
      <c r="B1061" s="64"/>
    </row>
    <row r="1062" spans="2:2">
      <c r="B1062" s="64"/>
    </row>
    <row r="1063" spans="2:2">
      <c r="B1063" s="64"/>
    </row>
    <row r="1064" spans="2:2">
      <c r="B1064" s="64"/>
    </row>
    <row r="1065" spans="2:2">
      <c r="B1065" s="64"/>
    </row>
    <row r="1066" spans="2:2">
      <c r="B1066" s="64"/>
    </row>
    <row r="1067" spans="2:2">
      <c r="B1067" s="64"/>
    </row>
    <row r="1068" spans="2:2">
      <c r="B1068" s="64"/>
    </row>
    <row r="1069" spans="2:2">
      <c r="B1069" s="64"/>
    </row>
    <row r="1070" spans="2:2">
      <c r="B1070" s="64"/>
    </row>
    <row r="1071" spans="2:2">
      <c r="B1071" s="64"/>
    </row>
    <row r="1072" spans="2:2">
      <c r="B1072" s="64"/>
    </row>
    <row r="1073" spans="2:2">
      <c r="B1073" s="64"/>
    </row>
    <row r="1074" spans="2:2">
      <c r="B1074" s="64"/>
    </row>
    <row r="1075" spans="2:2">
      <c r="B1075" s="64"/>
    </row>
    <row r="1076" spans="2:2">
      <c r="B1076" s="64"/>
    </row>
    <row r="1077" spans="2:2">
      <c r="B1077" s="64"/>
    </row>
    <row r="1078" spans="2:2">
      <c r="B1078" s="64"/>
    </row>
    <row r="1079" spans="2:2">
      <c r="B1079" s="64"/>
    </row>
    <row r="1080" spans="2:2">
      <c r="B1080" s="64"/>
    </row>
    <row r="1081" spans="2:2">
      <c r="B1081" s="64"/>
    </row>
    <row r="1082" spans="2:2">
      <c r="B1082" s="64"/>
    </row>
    <row r="1083" spans="2:2">
      <c r="B1083" s="64"/>
    </row>
    <row r="1084" spans="2:2">
      <c r="B1084" s="64"/>
    </row>
    <row r="1085" spans="2:2">
      <c r="B1085" s="64"/>
    </row>
    <row r="1086" spans="2:2">
      <c r="B1086" s="64"/>
    </row>
    <row r="1087" spans="2:2">
      <c r="B1087" s="64"/>
    </row>
    <row r="1088" spans="2:2">
      <c r="B1088" s="64"/>
    </row>
    <row r="1089" spans="2:2">
      <c r="B1089" s="64"/>
    </row>
    <row r="1090" spans="2:2">
      <c r="B1090" s="64"/>
    </row>
    <row r="1091" spans="2:2">
      <c r="B1091" s="64"/>
    </row>
    <row r="1092" spans="2:2">
      <c r="B1092" s="64"/>
    </row>
    <row r="1093" spans="2:2">
      <c r="B1093" s="64"/>
    </row>
    <row r="1094" spans="2:2">
      <c r="B1094" s="64"/>
    </row>
    <row r="1095" spans="2:2">
      <c r="B1095" s="64"/>
    </row>
    <row r="1096" spans="2:2">
      <c r="B1096" s="64"/>
    </row>
    <row r="1097" spans="2:2">
      <c r="B1097" s="64"/>
    </row>
    <row r="1098" spans="2:2">
      <c r="B1098" s="64"/>
    </row>
    <row r="1099" spans="2:2">
      <c r="B1099" s="64"/>
    </row>
    <row r="1100" spans="2:2">
      <c r="B1100" s="64"/>
    </row>
    <row r="1101" spans="2:2">
      <c r="B1101" s="64"/>
    </row>
    <row r="1102" spans="2:2">
      <c r="B1102" s="64"/>
    </row>
    <row r="1103" spans="2:2">
      <c r="B1103" s="64"/>
    </row>
    <row r="1104" spans="2:2">
      <c r="B1104" s="64"/>
    </row>
    <row r="1105" spans="2:2">
      <c r="B1105" s="64"/>
    </row>
    <row r="1106" spans="2:2">
      <c r="B1106" s="64"/>
    </row>
    <row r="1107" spans="2:2">
      <c r="B1107" s="64"/>
    </row>
    <row r="1108" spans="2:2">
      <c r="B1108" s="64"/>
    </row>
    <row r="1109" spans="2:2">
      <c r="B1109" s="64"/>
    </row>
    <row r="1110" spans="2:2">
      <c r="B1110" s="64"/>
    </row>
    <row r="1111" spans="2:2">
      <c r="B1111" s="64"/>
    </row>
    <row r="1112" spans="2:2">
      <c r="B1112" s="64"/>
    </row>
    <row r="1113" spans="2:2">
      <c r="B1113" s="64"/>
    </row>
    <row r="1114" spans="2:2">
      <c r="B1114" s="64"/>
    </row>
    <row r="1115" spans="2:2">
      <c r="B1115" s="64"/>
    </row>
    <row r="1116" spans="2:2">
      <c r="B1116" s="64"/>
    </row>
    <row r="1117" spans="2:2">
      <c r="B1117" s="64"/>
    </row>
    <row r="1118" spans="2:2">
      <c r="B1118" s="64"/>
    </row>
    <row r="1119" spans="2:2">
      <c r="B1119" s="64"/>
    </row>
    <row r="1120" spans="2:2">
      <c r="B1120" s="64"/>
    </row>
    <row r="1121" spans="2:2">
      <c r="B1121" s="64"/>
    </row>
    <row r="1122" spans="2:2">
      <c r="B1122" s="64"/>
    </row>
    <row r="1123" spans="2:2">
      <c r="B1123" s="64"/>
    </row>
    <row r="1124" spans="2:2">
      <c r="B1124" s="64"/>
    </row>
    <row r="1125" spans="2:2">
      <c r="B1125" s="64"/>
    </row>
    <row r="1126" spans="2:2">
      <c r="B1126" s="64"/>
    </row>
    <row r="1127" spans="2:2">
      <c r="B1127" s="64"/>
    </row>
    <row r="1128" spans="2:2">
      <c r="B1128" s="64"/>
    </row>
    <row r="1129" spans="2:2">
      <c r="B1129" s="64"/>
    </row>
    <row r="1130" spans="2:2">
      <c r="B1130" s="64"/>
    </row>
    <row r="1131" spans="2:2">
      <c r="B1131" s="64"/>
    </row>
    <row r="1132" spans="2:2">
      <c r="B1132" s="64"/>
    </row>
    <row r="1133" spans="2:2">
      <c r="B1133" s="64"/>
    </row>
    <row r="1134" spans="2:2">
      <c r="B1134" s="64"/>
    </row>
    <row r="1135" spans="2:2">
      <c r="B1135" s="64"/>
    </row>
    <row r="1136" spans="2:2">
      <c r="B1136" s="64"/>
    </row>
    <row r="1137" spans="2:2">
      <c r="B1137" s="64"/>
    </row>
    <row r="1138" spans="2:2">
      <c r="B1138" s="64"/>
    </row>
    <row r="1139" spans="2:2">
      <c r="B1139" s="64"/>
    </row>
    <row r="1140" spans="2:2">
      <c r="B1140" s="64"/>
    </row>
    <row r="1141" spans="2:2">
      <c r="B1141" s="64"/>
    </row>
    <row r="1142" spans="2:2">
      <c r="B1142" s="64"/>
    </row>
    <row r="1143" spans="2:2">
      <c r="B1143" s="64"/>
    </row>
    <row r="1144" spans="2:2">
      <c r="B1144" s="64"/>
    </row>
    <row r="1145" spans="2:2">
      <c r="B1145" s="64"/>
    </row>
    <row r="1146" spans="2:2">
      <c r="B1146" s="64"/>
    </row>
    <row r="1147" spans="2:2">
      <c r="B1147" s="64"/>
    </row>
    <row r="1148" spans="2:2">
      <c r="B1148" s="64"/>
    </row>
    <row r="1149" spans="2:2">
      <c r="B1149" s="64"/>
    </row>
    <row r="1150" spans="2:2">
      <c r="B1150" s="64"/>
    </row>
    <row r="1151" spans="2:2">
      <c r="B1151" s="64"/>
    </row>
    <row r="1152" spans="2:2">
      <c r="B1152" s="64"/>
    </row>
    <row r="1153" spans="2:2">
      <c r="B1153" s="64"/>
    </row>
    <row r="1154" spans="2:2">
      <c r="B1154" s="64"/>
    </row>
    <row r="1155" spans="2:2">
      <c r="B1155" s="64"/>
    </row>
    <row r="1156" spans="2:2">
      <c r="B1156" s="64"/>
    </row>
    <row r="1157" spans="2:2">
      <c r="B1157" s="64"/>
    </row>
    <row r="1158" spans="2:2">
      <c r="B1158" s="64"/>
    </row>
    <row r="1159" spans="2:2">
      <c r="B1159" s="64"/>
    </row>
    <row r="1160" spans="2:2">
      <c r="B1160" s="64"/>
    </row>
    <row r="1161" spans="2:2">
      <c r="B1161" s="64"/>
    </row>
    <row r="1162" spans="2:2">
      <c r="B1162" s="64"/>
    </row>
    <row r="1163" spans="2:2">
      <c r="B1163" s="64"/>
    </row>
    <row r="1164" spans="2:2">
      <c r="B1164" s="64"/>
    </row>
    <row r="1165" spans="2:2">
      <c r="B1165" s="64"/>
    </row>
    <row r="1166" spans="2:2">
      <c r="B1166" s="64"/>
    </row>
    <row r="1167" spans="2:2">
      <c r="B1167" s="64"/>
    </row>
    <row r="1168" spans="2:2">
      <c r="B1168" s="64"/>
    </row>
    <row r="1169" spans="2:2">
      <c r="B1169" s="64"/>
    </row>
    <row r="1170" spans="2:2">
      <c r="B1170" s="64"/>
    </row>
    <row r="1171" spans="2:2">
      <c r="B1171" s="64"/>
    </row>
    <row r="1172" spans="2:2">
      <c r="B1172" s="64"/>
    </row>
    <row r="1173" spans="2:2">
      <c r="B1173" s="64"/>
    </row>
    <row r="1174" spans="2:2">
      <c r="B1174" s="64"/>
    </row>
    <row r="1175" spans="2:2">
      <c r="B1175" s="64"/>
    </row>
    <row r="1176" spans="2:2">
      <c r="B1176" s="64"/>
    </row>
    <row r="1177" spans="2:2">
      <c r="B1177" s="64"/>
    </row>
    <row r="1178" spans="2:2">
      <c r="B1178" s="64"/>
    </row>
    <row r="1179" spans="2:2">
      <c r="B1179" s="64"/>
    </row>
    <row r="1180" spans="2:2">
      <c r="B1180" s="64"/>
    </row>
    <row r="1181" spans="2:2">
      <c r="B1181" s="64"/>
    </row>
    <row r="1182" spans="2:2">
      <c r="B1182" s="64"/>
    </row>
    <row r="1183" spans="2:2">
      <c r="B1183" s="64"/>
    </row>
    <row r="1184" spans="2:2">
      <c r="B1184" s="64"/>
    </row>
    <row r="1185" spans="2:2">
      <c r="B1185" s="64"/>
    </row>
    <row r="1186" spans="2:2">
      <c r="B1186" s="64"/>
    </row>
    <row r="1187" spans="2:2">
      <c r="B1187" s="64"/>
    </row>
    <row r="1188" spans="2:2">
      <c r="B1188" s="64"/>
    </row>
    <row r="1189" spans="2:2">
      <c r="B1189" s="64"/>
    </row>
    <row r="1190" spans="2:2">
      <c r="B1190" s="64"/>
    </row>
    <row r="1191" spans="2:2">
      <c r="B1191" s="64"/>
    </row>
    <row r="1192" spans="2:2">
      <c r="B1192" s="64"/>
    </row>
    <row r="1193" spans="2:2">
      <c r="B1193" s="64"/>
    </row>
    <row r="1194" spans="2:2">
      <c r="B1194" s="64"/>
    </row>
    <row r="1195" spans="2:2">
      <c r="B1195" s="64"/>
    </row>
    <row r="1196" spans="2:2">
      <c r="B1196" s="64"/>
    </row>
    <row r="1197" spans="2:2">
      <c r="B1197" s="64"/>
    </row>
    <row r="1198" spans="2:2">
      <c r="B1198" s="64"/>
    </row>
    <row r="1199" spans="2:2">
      <c r="B1199" s="64"/>
    </row>
    <row r="1200" spans="2:2">
      <c r="B1200" s="64"/>
    </row>
    <row r="1201" spans="2:2">
      <c r="B1201" s="64"/>
    </row>
    <row r="1202" spans="2:2">
      <c r="B1202" s="64"/>
    </row>
    <row r="1203" spans="2:2">
      <c r="B1203" s="64"/>
    </row>
    <row r="1204" spans="2:2">
      <c r="B1204" s="64"/>
    </row>
    <row r="1205" spans="2:2">
      <c r="B1205" s="64"/>
    </row>
    <row r="1206" spans="2:2">
      <c r="B1206" s="64"/>
    </row>
    <row r="1207" spans="2:2">
      <c r="B1207" s="64"/>
    </row>
    <row r="1208" spans="2:2">
      <c r="B1208" s="64"/>
    </row>
    <row r="1209" spans="2:2">
      <c r="B1209" s="64"/>
    </row>
    <row r="1210" spans="2:2">
      <c r="B1210" s="64"/>
    </row>
    <row r="1211" spans="2:2">
      <c r="B1211" s="64"/>
    </row>
    <row r="1212" spans="2:2">
      <c r="B1212" s="64"/>
    </row>
    <row r="1213" spans="2:2">
      <c r="B1213" s="64"/>
    </row>
    <row r="1214" spans="2:2">
      <c r="B1214" s="64"/>
    </row>
    <row r="1215" spans="2:2">
      <c r="B1215" s="64"/>
    </row>
    <row r="1216" spans="2:2">
      <c r="B1216" s="64"/>
    </row>
    <row r="1217" spans="2:2">
      <c r="B1217" s="64"/>
    </row>
    <row r="1218" spans="2:2">
      <c r="B1218" s="64"/>
    </row>
    <row r="1219" spans="2:2">
      <c r="B1219" s="64"/>
    </row>
    <row r="1220" spans="2:2">
      <c r="B1220" s="64"/>
    </row>
    <row r="1221" spans="2:2">
      <c r="B1221" s="64"/>
    </row>
    <row r="1222" spans="2:2">
      <c r="B1222" s="64"/>
    </row>
    <row r="1223" spans="2:2">
      <c r="B1223" s="64"/>
    </row>
    <row r="1224" spans="2:2">
      <c r="B1224" s="64"/>
    </row>
    <row r="1225" spans="2:2">
      <c r="B1225" s="64"/>
    </row>
    <row r="1226" spans="2:2">
      <c r="B1226" s="64"/>
    </row>
    <row r="1227" spans="2:2">
      <c r="B1227" s="64"/>
    </row>
    <row r="1228" spans="2:2">
      <c r="B1228" s="64"/>
    </row>
    <row r="1229" spans="2:2">
      <c r="B1229" s="64"/>
    </row>
    <row r="1230" spans="2:2">
      <c r="B1230" s="64"/>
    </row>
    <row r="1231" spans="2:2">
      <c r="B1231" s="64"/>
    </row>
    <row r="1232" spans="2:2">
      <c r="B1232" s="64"/>
    </row>
    <row r="1233" spans="2:2">
      <c r="B1233" s="64"/>
    </row>
    <row r="1234" spans="2:2">
      <c r="B1234" s="64"/>
    </row>
    <row r="1235" spans="2:2">
      <c r="B1235" s="64"/>
    </row>
    <row r="1236" spans="2:2">
      <c r="B1236" s="64"/>
    </row>
    <row r="1237" spans="2:2">
      <c r="B1237" s="64"/>
    </row>
    <row r="1238" spans="2:2">
      <c r="B1238" s="64"/>
    </row>
    <row r="1239" spans="2:2">
      <c r="B1239" s="64"/>
    </row>
    <row r="1240" spans="2:2">
      <c r="B1240" s="64"/>
    </row>
    <row r="1241" spans="2:2">
      <c r="B1241" s="64"/>
    </row>
    <row r="1242" spans="2:2">
      <c r="B1242" s="64"/>
    </row>
    <row r="1243" spans="2:2">
      <c r="B1243" s="64"/>
    </row>
    <row r="1244" spans="2:2">
      <c r="B1244" s="64"/>
    </row>
    <row r="1245" spans="2:2">
      <c r="B1245" s="64"/>
    </row>
    <row r="1246" spans="2:2">
      <c r="B1246" s="64"/>
    </row>
    <row r="1247" spans="2:2">
      <c r="B1247" s="64"/>
    </row>
    <row r="1248" spans="2:2">
      <c r="B1248" s="64"/>
    </row>
    <row r="1249" spans="2:2">
      <c r="B1249" s="64"/>
    </row>
    <row r="1250" spans="2:2">
      <c r="B1250" s="64"/>
    </row>
    <row r="1251" spans="2:2">
      <c r="B1251" s="64"/>
    </row>
    <row r="1252" spans="2:2">
      <c r="B1252" s="64"/>
    </row>
    <row r="1253" spans="2:2">
      <c r="B1253" s="64"/>
    </row>
    <row r="1254" spans="2:2">
      <c r="B1254" s="64"/>
    </row>
    <row r="1255" spans="2:2">
      <c r="B1255" s="64"/>
    </row>
    <row r="1256" spans="2:2">
      <c r="B1256" s="64"/>
    </row>
    <row r="1257" spans="2:2">
      <c r="B1257" s="64"/>
    </row>
    <row r="1258" spans="2:2">
      <c r="B1258" s="64"/>
    </row>
    <row r="1259" spans="2:2">
      <c r="B1259" s="64"/>
    </row>
    <row r="1260" spans="2:2">
      <c r="B1260" s="64"/>
    </row>
    <row r="1261" spans="2:2">
      <c r="B1261" s="64"/>
    </row>
    <row r="1262" spans="2:2">
      <c r="B1262" s="64"/>
    </row>
    <row r="1263" spans="2:2">
      <c r="B1263" s="64"/>
    </row>
    <row r="1264" spans="2:2">
      <c r="B1264" s="64"/>
    </row>
    <row r="1265" spans="2:2">
      <c r="B1265" s="64"/>
    </row>
    <row r="1266" spans="2:2">
      <c r="B1266" s="64"/>
    </row>
    <row r="1267" spans="2:2">
      <c r="B1267" s="64"/>
    </row>
    <row r="1268" spans="2:2">
      <c r="B1268" s="64"/>
    </row>
    <row r="1269" spans="2:2">
      <c r="B1269" s="64"/>
    </row>
    <row r="1270" spans="2:2">
      <c r="B1270" s="64"/>
    </row>
    <row r="1271" spans="2:2">
      <c r="B1271" s="64"/>
    </row>
    <row r="1272" spans="2:2">
      <c r="B1272" s="64"/>
    </row>
    <row r="1273" spans="2:2">
      <c r="B1273" s="64"/>
    </row>
    <row r="1274" spans="2:2">
      <c r="B1274" s="64"/>
    </row>
    <row r="1275" spans="2:2">
      <c r="B1275" s="64"/>
    </row>
    <row r="1276" spans="2:2">
      <c r="B1276" s="64"/>
    </row>
    <row r="1277" spans="2:2">
      <c r="B1277" s="64"/>
    </row>
    <row r="1278" spans="2:2">
      <c r="B1278" s="64"/>
    </row>
    <row r="1279" spans="2:2">
      <c r="B1279" s="64"/>
    </row>
    <row r="1280" spans="2:2">
      <c r="B1280" s="64"/>
    </row>
    <row r="1281" spans="2:2">
      <c r="B1281" s="64"/>
    </row>
    <row r="1282" spans="2:2">
      <c r="B1282" s="64"/>
    </row>
    <row r="1283" spans="2:2">
      <c r="B1283" s="64"/>
    </row>
    <row r="1284" spans="2:2">
      <c r="B1284" s="64"/>
    </row>
    <row r="1285" spans="2:2">
      <c r="B1285" s="64"/>
    </row>
    <row r="1286" spans="2:2">
      <c r="B1286" s="64"/>
    </row>
    <row r="1287" spans="2:2">
      <c r="B1287" s="64"/>
    </row>
    <row r="1288" spans="2:2">
      <c r="B1288" s="64"/>
    </row>
    <row r="1289" spans="2:2">
      <c r="B1289" s="64"/>
    </row>
    <row r="1290" spans="2:2">
      <c r="B1290" s="64"/>
    </row>
    <row r="1291" spans="2:2">
      <c r="B1291" s="64"/>
    </row>
    <row r="1292" spans="2:2">
      <c r="B1292" s="64"/>
    </row>
    <row r="1293" spans="2:2">
      <c r="B1293" s="64"/>
    </row>
    <row r="1294" spans="2:2">
      <c r="B1294" s="64"/>
    </row>
    <row r="1295" spans="2:2">
      <c r="B1295" s="64"/>
    </row>
    <row r="1296" spans="2:2">
      <c r="B1296" s="64"/>
    </row>
    <row r="1297" spans="2:2">
      <c r="B1297" s="64"/>
    </row>
    <row r="1298" spans="2:2">
      <c r="B1298" s="64"/>
    </row>
    <row r="1299" spans="2:2">
      <c r="B1299" s="64"/>
    </row>
    <row r="1300" spans="2:2">
      <c r="B1300" s="64"/>
    </row>
    <row r="1301" spans="2:2">
      <c r="B1301" s="64"/>
    </row>
    <row r="1302" spans="2:2">
      <c r="B1302" s="64"/>
    </row>
    <row r="1303" spans="2:2">
      <c r="B1303" s="64"/>
    </row>
    <row r="1304" spans="2:2">
      <c r="B1304" s="64"/>
    </row>
    <row r="1305" spans="2:2">
      <c r="B1305" s="64"/>
    </row>
    <row r="1306" spans="2:2">
      <c r="B1306" s="64"/>
    </row>
    <row r="1307" spans="2:2">
      <c r="B1307" s="64"/>
    </row>
    <row r="1308" spans="2:2">
      <c r="B1308" s="64"/>
    </row>
    <row r="1309" spans="2:2">
      <c r="B1309" s="64"/>
    </row>
    <row r="1310" spans="2:2">
      <c r="B1310" s="64"/>
    </row>
    <row r="1311" spans="2:2">
      <c r="B1311" s="64"/>
    </row>
    <row r="1312" spans="2:2">
      <c r="B1312" s="64"/>
    </row>
    <row r="1313" spans="2:2">
      <c r="B1313" s="64"/>
    </row>
    <row r="1314" spans="2:2">
      <c r="B1314" s="64"/>
    </row>
    <row r="1315" spans="2:2">
      <c r="B1315" s="64"/>
    </row>
    <row r="1316" spans="2:2">
      <c r="B1316" s="64"/>
    </row>
    <row r="1317" spans="2:2">
      <c r="B1317" s="64"/>
    </row>
    <row r="1318" spans="2:2">
      <c r="B1318" s="64"/>
    </row>
    <row r="1319" spans="2:2">
      <c r="B1319" s="64"/>
    </row>
    <row r="1320" spans="2:2">
      <c r="B1320" s="64"/>
    </row>
    <row r="1321" spans="2:2">
      <c r="B1321" s="64"/>
    </row>
    <row r="1322" spans="2:2">
      <c r="B1322" s="64"/>
    </row>
    <row r="1323" spans="2:2">
      <c r="B1323" s="64"/>
    </row>
    <row r="1324" spans="2:2">
      <c r="B1324" s="64"/>
    </row>
    <row r="1325" spans="2:2">
      <c r="B1325" s="64"/>
    </row>
    <row r="1326" spans="2:2">
      <c r="B1326" s="64"/>
    </row>
    <row r="1327" spans="2:2">
      <c r="B1327" s="64"/>
    </row>
    <row r="1328" spans="2:2">
      <c r="B1328" s="64"/>
    </row>
    <row r="1329" spans="2:2">
      <c r="B1329" s="64"/>
    </row>
    <row r="1330" spans="2:2">
      <c r="B1330" s="64"/>
    </row>
    <row r="1331" spans="2:2">
      <c r="B1331" s="64"/>
    </row>
    <row r="1332" spans="2:2">
      <c r="B1332" s="64"/>
    </row>
    <row r="1333" spans="2:2">
      <c r="B1333" s="64"/>
    </row>
    <row r="1334" spans="2:2">
      <c r="B1334" s="64"/>
    </row>
    <row r="1335" spans="2:2">
      <c r="B1335" s="64"/>
    </row>
    <row r="1336" spans="2:2">
      <c r="B1336" s="64"/>
    </row>
    <row r="1337" spans="2:2">
      <c r="B1337" s="64"/>
    </row>
    <row r="1338" spans="2:2">
      <c r="B1338" s="64"/>
    </row>
    <row r="1339" spans="2:2">
      <c r="B1339" s="64"/>
    </row>
    <row r="1340" spans="2:2">
      <c r="B1340" s="64"/>
    </row>
    <row r="1341" spans="2:2">
      <c r="B1341" s="64"/>
    </row>
    <row r="1342" spans="2:2">
      <c r="B1342" s="64"/>
    </row>
    <row r="1343" spans="2:2">
      <c r="B1343" s="64"/>
    </row>
    <row r="1344" spans="2:2">
      <c r="B1344" s="64"/>
    </row>
    <row r="1345" spans="2:2">
      <c r="B1345" s="64"/>
    </row>
    <row r="1346" spans="2:2">
      <c r="B1346" s="64"/>
    </row>
    <row r="1347" spans="2:2">
      <c r="B1347" s="64"/>
    </row>
    <row r="1348" spans="2:2">
      <c r="B1348" s="64"/>
    </row>
    <row r="1349" spans="2:2">
      <c r="B1349" s="64"/>
    </row>
    <row r="1350" spans="2:2">
      <c r="B1350" s="64"/>
    </row>
    <row r="1351" spans="2:2">
      <c r="B1351" s="64"/>
    </row>
    <row r="1352" spans="2:2">
      <c r="B1352" s="64"/>
    </row>
    <row r="1353" spans="2:2">
      <c r="B1353" s="64"/>
    </row>
    <row r="1354" spans="2:2">
      <c r="B1354" s="64"/>
    </row>
    <row r="1355" spans="2:2">
      <c r="B1355" s="64"/>
    </row>
    <row r="1356" spans="2:2">
      <c r="B1356" s="64"/>
    </row>
    <row r="1357" spans="2:2">
      <c r="B1357" s="64"/>
    </row>
    <row r="1358" spans="2:2">
      <c r="B1358" s="64"/>
    </row>
    <row r="1359" spans="2:2">
      <c r="B1359" s="64"/>
    </row>
    <row r="1360" spans="2:2">
      <c r="B1360" s="64"/>
    </row>
    <row r="1361" spans="2:2">
      <c r="B1361" s="64"/>
    </row>
    <row r="1362" spans="2:2">
      <c r="B1362" s="64"/>
    </row>
    <row r="1363" spans="2:2">
      <c r="B1363" s="64"/>
    </row>
    <row r="1364" spans="2:2">
      <c r="B1364" s="64"/>
    </row>
    <row r="1365" spans="2:2">
      <c r="B1365" s="64"/>
    </row>
    <row r="1366" spans="2:2">
      <c r="B1366" s="64"/>
    </row>
    <row r="1367" spans="2:2">
      <c r="B1367" s="64"/>
    </row>
    <row r="1368" spans="2:2">
      <c r="B1368" s="64"/>
    </row>
    <row r="1369" spans="2:2">
      <c r="B1369" s="64"/>
    </row>
    <row r="1370" spans="2:2">
      <c r="B1370" s="64"/>
    </row>
    <row r="1371" spans="2:2">
      <c r="B1371" s="64"/>
    </row>
    <row r="1372" spans="2:2">
      <c r="B1372" s="64"/>
    </row>
    <row r="1373" spans="2:2">
      <c r="B1373" s="64"/>
    </row>
    <row r="1374" spans="2:2">
      <c r="B1374" s="64"/>
    </row>
    <row r="1375" spans="2:2">
      <c r="B1375" s="64"/>
    </row>
    <row r="1376" spans="2:2">
      <c r="B1376" s="64"/>
    </row>
    <row r="1377" spans="2:2">
      <c r="B1377" s="64"/>
    </row>
    <row r="1378" spans="2:2">
      <c r="B1378" s="64"/>
    </row>
    <row r="1379" spans="2:2">
      <c r="B1379" s="64"/>
    </row>
    <row r="1380" spans="2:2">
      <c r="B1380" s="64"/>
    </row>
    <row r="1381" spans="2:2">
      <c r="B1381" s="64"/>
    </row>
    <row r="1382" spans="2:2">
      <c r="B1382" s="64"/>
    </row>
    <row r="1383" spans="2:2">
      <c r="B1383" s="64"/>
    </row>
    <row r="1384" spans="2:2">
      <c r="B1384" s="64"/>
    </row>
    <row r="1385" spans="2:2">
      <c r="B1385" s="64"/>
    </row>
    <row r="1386" spans="2:2">
      <c r="B1386" s="64"/>
    </row>
    <row r="1387" spans="2:2">
      <c r="B1387" s="64"/>
    </row>
    <row r="1388" spans="2:2">
      <c r="B1388" s="64"/>
    </row>
    <row r="1389" spans="2:2">
      <c r="B1389" s="64"/>
    </row>
    <row r="1390" spans="2:2">
      <c r="B1390" s="64"/>
    </row>
    <row r="1391" spans="2:2">
      <c r="B1391" s="64"/>
    </row>
    <row r="1392" spans="2:2">
      <c r="B1392" s="64"/>
    </row>
    <row r="1393" spans="2:2">
      <c r="B1393" s="64"/>
    </row>
    <row r="1394" spans="2:2">
      <c r="B1394" s="64"/>
    </row>
    <row r="1395" spans="2:2">
      <c r="B1395" s="64"/>
    </row>
    <row r="1396" spans="2:2">
      <c r="B1396" s="64"/>
    </row>
    <row r="1397" spans="2:2">
      <c r="B1397" s="64"/>
    </row>
    <row r="1398" spans="2:2">
      <c r="B1398" s="64"/>
    </row>
    <row r="1399" spans="2:2">
      <c r="B1399" s="64"/>
    </row>
    <row r="1400" spans="2:2">
      <c r="B1400" s="64"/>
    </row>
    <row r="1401" spans="2:2">
      <c r="B1401" s="64"/>
    </row>
    <row r="1402" spans="2:2">
      <c r="B1402" s="64"/>
    </row>
    <row r="1403" spans="2:2">
      <c r="B1403" s="64"/>
    </row>
    <row r="1404" spans="2:2">
      <c r="B1404" s="64"/>
    </row>
    <row r="1405" spans="2:2">
      <c r="B1405" s="64"/>
    </row>
    <row r="1406" spans="2:2">
      <c r="B1406" s="64"/>
    </row>
    <row r="1407" spans="2:2">
      <c r="B1407" s="64"/>
    </row>
    <row r="1408" spans="2:2">
      <c r="B1408" s="64"/>
    </row>
    <row r="1409" spans="2:2">
      <c r="B1409" s="64"/>
    </row>
    <row r="1410" spans="2:2">
      <c r="B1410" s="64"/>
    </row>
    <row r="1411" spans="2:2">
      <c r="B1411" s="64"/>
    </row>
    <row r="1412" spans="2:2">
      <c r="B1412" s="64"/>
    </row>
    <row r="1413" spans="2:2">
      <c r="B1413" s="64"/>
    </row>
    <row r="1414" spans="2:2">
      <c r="B1414" s="64"/>
    </row>
    <row r="1415" spans="2:2">
      <c r="B1415" s="64"/>
    </row>
    <row r="1416" spans="2:2">
      <c r="B1416" s="64"/>
    </row>
    <row r="1417" spans="2:2">
      <c r="B1417" s="64"/>
    </row>
    <row r="1418" spans="2:2">
      <c r="B1418" s="64"/>
    </row>
    <row r="1419" spans="2:2">
      <c r="B1419" s="64"/>
    </row>
    <row r="1420" spans="2:2">
      <c r="B1420" s="64"/>
    </row>
    <row r="1421" spans="2:2">
      <c r="B1421" s="64"/>
    </row>
    <row r="1422" spans="2:2">
      <c r="B1422" s="64"/>
    </row>
    <row r="1423" spans="2:2">
      <c r="B1423" s="64"/>
    </row>
    <row r="1424" spans="2:2">
      <c r="B1424" s="64"/>
    </row>
    <row r="1425" spans="2:2">
      <c r="B1425" s="64"/>
    </row>
    <row r="1426" spans="2:2">
      <c r="B1426" s="64"/>
    </row>
    <row r="1427" spans="2:2">
      <c r="B1427" s="64"/>
    </row>
    <row r="1428" spans="2:2">
      <c r="B1428" s="64"/>
    </row>
    <row r="1429" spans="2:2">
      <c r="B1429" s="64"/>
    </row>
    <row r="1430" spans="2:2">
      <c r="B1430" s="64"/>
    </row>
    <row r="1431" spans="2:2">
      <c r="B1431" s="64"/>
    </row>
    <row r="1432" spans="2:2">
      <c r="B1432" s="64"/>
    </row>
    <row r="1433" spans="2:2">
      <c r="B1433" s="64"/>
    </row>
    <row r="1434" spans="2:2">
      <c r="B1434" s="64"/>
    </row>
    <row r="1435" spans="2:2">
      <c r="B1435" s="64"/>
    </row>
    <row r="1436" spans="2:2">
      <c r="B1436" s="64"/>
    </row>
    <row r="1437" spans="2:2">
      <c r="B1437" s="64"/>
    </row>
    <row r="1438" spans="2:2">
      <c r="B1438" s="64"/>
    </row>
    <row r="1439" spans="2:2">
      <c r="B1439" s="64"/>
    </row>
    <row r="1440" spans="2:2">
      <c r="B1440" s="64"/>
    </row>
    <row r="1441" spans="2:2">
      <c r="B1441" s="64"/>
    </row>
    <row r="1442" spans="2:2">
      <c r="B1442" s="64"/>
    </row>
    <row r="1443" spans="2:2">
      <c r="B1443" s="64"/>
    </row>
    <row r="1444" spans="2:2">
      <c r="B1444" s="64"/>
    </row>
    <row r="1445" spans="2:2">
      <c r="B1445" s="64"/>
    </row>
    <row r="1446" spans="2:2">
      <c r="B1446" s="64"/>
    </row>
    <row r="1447" spans="2:2">
      <c r="B1447" s="64"/>
    </row>
    <row r="1448" spans="2:2">
      <c r="B1448" s="64"/>
    </row>
    <row r="1449" spans="2:2">
      <c r="B1449" s="64"/>
    </row>
    <row r="1450" spans="2:2">
      <c r="B1450" s="64"/>
    </row>
    <row r="1451" spans="2:2">
      <c r="B1451" s="64"/>
    </row>
    <row r="1452" spans="2:2">
      <c r="B1452" s="64"/>
    </row>
    <row r="1453" spans="2:2">
      <c r="B1453" s="64"/>
    </row>
    <row r="1454" spans="2:2">
      <c r="B1454" s="64"/>
    </row>
    <row r="1455" spans="2:2">
      <c r="B1455" s="64"/>
    </row>
    <row r="1456" spans="2:2">
      <c r="B1456" s="64"/>
    </row>
    <row r="1457" spans="2:2">
      <c r="B1457" s="64"/>
    </row>
    <row r="1458" spans="2:2">
      <c r="B1458" s="64"/>
    </row>
  </sheetData>
  <mergeCells count="27">
    <mergeCell ref="A2:C2"/>
    <mergeCell ref="A13:A19"/>
    <mergeCell ref="A11:A12"/>
    <mergeCell ref="A9:A10"/>
    <mergeCell ref="A7:A8"/>
    <mergeCell ref="A5:A6"/>
    <mergeCell ref="C33:C34"/>
    <mergeCell ref="A51:A53"/>
    <mergeCell ref="A54:A55"/>
    <mergeCell ref="A56:A58"/>
    <mergeCell ref="A49:A50"/>
    <mergeCell ref="A47:A48"/>
    <mergeCell ref="A45:A46"/>
    <mergeCell ref="A43:A44"/>
    <mergeCell ref="A41:A42"/>
    <mergeCell ref="C35:C36"/>
    <mergeCell ref="A39:A40"/>
    <mergeCell ref="A37:A38"/>
    <mergeCell ref="B33:B34"/>
    <mergeCell ref="B35:B36"/>
    <mergeCell ref="A20:A21"/>
    <mergeCell ref="A22:A23"/>
    <mergeCell ref="A26:A27"/>
    <mergeCell ref="A24:A25"/>
    <mergeCell ref="A33:A36"/>
    <mergeCell ref="A30:A32"/>
    <mergeCell ref="A28:A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N21" sqref="N21"/>
    </sheetView>
  </sheetViews>
  <sheetFormatPr defaultRowHeight="15"/>
  <cols>
    <col min="1" max="1" width="35.5703125" style="312" customWidth="1"/>
    <col min="2" max="3" width="13.7109375" style="265" customWidth="1"/>
    <col min="4" max="4" width="10.7109375" style="265" customWidth="1"/>
    <col min="5" max="5" width="15.85546875" style="265" customWidth="1"/>
    <col min="6" max="6" width="10.7109375" style="265" customWidth="1"/>
    <col min="7" max="7" width="11.7109375" style="265" customWidth="1"/>
    <col min="8" max="8" width="14" style="265" customWidth="1"/>
    <col min="9" max="9" width="9.28515625" style="288" customWidth="1"/>
    <col min="10" max="255" width="9.140625" style="265"/>
    <col min="256" max="256" width="29.28515625" style="265" customWidth="1"/>
    <col min="257" max="257" width="0.140625" style="265" customWidth="1"/>
    <col min="258" max="258" width="0" style="265" hidden="1" customWidth="1"/>
    <col min="259" max="259" width="10.5703125" style="265" customWidth="1"/>
    <col min="260" max="260" width="10.7109375" style="265" customWidth="1"/>
    <col min="261" max="261" width="11.7109375" style="265" customWidth="1"/>
    <col min="262" max="263" width="10.28515625" style="265" customWidth="1"/>
    <col min="264" max="264" width="9.28515625" style="265" customWidth="1"/>
    <col min="265" max="511" width="9.140625" style="265"/>
    <col min="512" max="512" width="29.28515625" style="265" customWidth="1"/>
    <col min="513" max="513" width="0.140625" style="265" customWidth="1"/>
    <col min="514" max="514" width="0" style="265" hidden="1" customWidth="1"/>
    <col min="515" max="515" width="10.5703125" style="265" customWidth="1"/>
    <col min="516" max="516" width="10.7109375" style="265" customWidth="1"/>
    <col min="517" max="517" width="11.7109375" style="265" customWidth="1"/>
    <col min="518" max="519" width="10.28515625" style="265" customWidth="1"/>
    <col min="520" max="520" width="9.28515625" style="265" customWidth="1"/>
    <col min="521" max="767" width="9.140625" style="265"/>
    <col min="768" max="768" width="29.28515625" style="265" customWidth="1"/>
    <col min="769" max="769" width="0.140625" style="265" customWidth="1"/>
    <col min="770" max="770" width="0" style="265" hidden="1" customWidth="1"/>
    <col min="771" max="771" width="10.5703125" style="265" customWidth="1"/>
    <col min="772" max="772" width="10.7109375" style="265" customWidth="1"/>
    <col min="773" max="773" width="11.7109375" style="265" customWidth="1"/>
    <col min="774" max="775" width="10.28515625" style="265" customWidth="1"/>
    <col min="776" max="776" width="9.28515625" style="265" customWidth="1"/>
    <col min="777" max="1023" width="9.140625" style="265"/>
    <col min="1024" max="1024" width="29.28515625" style="265" customWidth="1"/>
    <col min="1025" max="1025" width="0.140625" style="265" customWidth="1"/>
    <col min="1026" max="1026" width="0" style="265" hidden="1" customWidth="1"/>
    <col min="1027" max="1027" width="10.5703125" style="265" customWidth="1"/>
    <col min="1028" max="1028" width="10.7109375" style="265" customWidth="1"/>
    <col min="1029" max="1029" width="11.7109375" style="265" customWidth="1"/>
    <col min="1030" max="1031" width="10.28515625" style="265" customWidth="1"/>
    <col min="1032" max="1032" width="9.28515625" style="265" customWidth="1"/>
    <col min="1033" max="1279" width="9.140625" style="265"/>
    <col min="1280" max="1280" width="29.28515625" style="265" customWidth="1"/>
    <col min="1281" max="1281" width="0.140625" style="265" customWidth="1"/>
    <col min="1282" max="1282" width="0" style="265" hidden="1" customWidth="1"/>
    <col min="1283" max="1283" width="10.5703125" style="265" customWidth="1"/>
    <col min="1284" max="1284" width="10.7109375" style="265" customWidth="1"/>
    <col min="1285" max="1285" width="11.7109375" style="265" customWidth="1"/>
    <col min="1286" max="1287" width="10.28515625" style="265" customWidth="1"/>
    <col min="1288" max="1288" width="9.28515625" style="265" customWidth="1"/>
    <col min="1289" max="1535" width="9.140625" style="265"/>
    <col min="1536" max="1536" width="29.28515625" style="265" customWidth="1"/>
    <col min="1537" max="1537" width="0.140625" style="265" customWidth="1"/>
    <col min="1538" max="1538" width="0" style="265" hidden="1" customWidth="1"/>
    <col min="1539" max="1539" width="10.5703125" style="265" customWidth="1"/>
    <col min="1540" max="1540" width="10.7109375" style="265" customWidth="1"/>
    <col min="1541" max="1541" width="11.7109375" style="265" customWidth="1"/>
    <col min="1542" max="1543" width="10.28515625" style="265" customWidth="1"/>
    <col min="1544" max="1544" width="9.28515625" style="265" customWidth="1"/>
    <col min="1545" max="1791" width="9.140625" style="265"/>
    <col min="1792" max="1792" width="29.28515625" style="265" customWidth="1"/>
    <col min="1793" max="1793" width="0.140625" style="265" customWidth="1"/>
    <col min="1794" max="1794" width="0" style="265" hidden="1" customWidth="1"/>
    <col min="1795" max="1795" width="10.5703125" style="265" customWidth="1"/>
    <col min="1796" max="1796" width="10.7109375" style="265" customWidth="1"/>
    <col min="1797" max="1797" width="11.7109375" style="265" customWidth="1"/>
    <col min="1798" max="1799" width="10.28515625" style="265" customWidth="1"/>
    <col min="1800" max="1800" width="9.28515625" style="265" customWidth="1"/>
    <col min="1801" max="2047" width="9.140625" style="265"/>
    <col min="2048" max="2048" width="29.28515625" style="265" customWidth="1"/>
    <col min="2049" max="2049" width="0.140625" style="265" customWidth="1"/>
    <col min="2050" max="2050" width="0" style="265" hidden="1" customWidth="1"/>
    <col min="2051" max="2051" width="10.5703125" style="265" customWidth="1"/>
    <col min="2052" max="2052" width="10.7109375" style="265" customWidth="1"/>
    <col min="2053" max="2053" width="11.7109375" style="265" customWidth="1"/>
    <col min="2054" max="2055" width="10.28515625" style="265" customWidth="1"/>
    <col min="2056" max="2056" width="9.28515625" style="265" customWidth="1"/>
    <col min="2057" max="2303" width="9.140625" style="265"/>
    <col min="2304" max="2304" width="29.28515625" style="265" customWidth="1"/>
    <col min="2305" max="2305" width="0.140625" style="265" customWidth="1"/>
    <col min="2306" max="2306" width="0" style="265" hidden="1" customWidth="1"/>
    <col min="2307" max="2307" width="10.5703125" style="265" customWidth="1"/>
    <col min="2308" max="2308" width="10.7109375" style="265" customWidth="1"/>
    <col min="2309" max="2309" width="11.7109375" style="265" customWidth="1"/>
    <col min="2310" max="2311" width="10.28515625" style="265" customWidth="1"/>
    <col min="2312" max="2312" width="9.28515625" style="265" customWidth="1"/>
    <col min="2313" max="2559" width="9.140625" style="265"/>
    <col min="2560" max="2560" width="29.28515625" style="265" customWidth="1"/>
    <col min="2561" max="2561" width="0.140625" style="265" customWidth="1"/>
    <col min="2562" max="2562" width="0" style="265" hidden="1" customWidth="1"/>
    <col min="2563" max="2563" width="10.5703125" style="265" customWidth="1"/>
    <col min="2564" max="2564" width="10.7109375" style="265" customWidth="1"/>
    <col min="2565" max="2565" width="11.7109375" style="265" customWidth="1"/>
    <col min="2566" max="2567" width="10.28515625" style="265" customWidth="1"/>
    <col min="2568" max="2568" width="9.28515625" style="265" customWidth="1"/>
    <col min="2569" max="2815" width="9.140625" style="265"/>
    <col min="2816" max="2816" width="29.28515625" style="265" customWidth="1"/>
    <col min="2817" max="2817" width="0.140625" style="265" customWidth="1"/>
    <col min="2818" max="2818" width="0" style="265" hidden="1" customWidth="1"/>
    <col min="2819" max="2819" width="10.5703125" style="265" customWidth="1"/>
    <col min="2820" max="2820" width="10.7109375" style="265" customWidth="1"/>
    <col min="2821" max="2821" width="11.7109375" style="265" customWidth="1"/>
    <col min="2822" max="2823" width="10.28515625" style="265" customWidth="1"/>
    <col min="2824" max="2824" width="9.28515625" style="265" customWidth="1"/>
    <col min="2825" max="3071" width="9.140625" style="265"/>
    <col min="3072" max="3072" width="29.28515625" style="265" customWidth="1"/>
    <col min="3073" max="3073" width="0.140625" style="265" customWidth="1"/>
    <col min="3074" max="3074" width="0" style="265" hidden="1" customWidth="1"/>
    <col min="3075" max="3075" width="10.5703125" style="265" customWidth="1"/>
    <col min="3076" max="3076" width="10.7109375" style="265" customWidth="1"/>
    <col min="3077" max="3077" width="11.7109375" style="265" customWidth="1"/>
    <col min="3078" max="3079" width="10.28515625" style="265" customWidth="1"/>
    <col min="3080" max="3080" width="9.28515625" style="265" customWidth="1"/>
    <col min="3081" max="3327" width="9.140625" style="265"/>
    <col min="3328" max="3328" width="29.28515625" style="265" customWidth="1"/>
    <col min="3329" max="3329" width="0.140625" style="265" customWidth="1"/>
    <col min="3330" max="3330" width="0" style="265" hidden="1" customWidth="1"/>
    <col min="3331" max="3331" width="10.5703125" style="265" customWidth="1"/>
    <col min="3332" max="3332" width="10.7109375" style="265" customWidth="1"/>
    <col min="3333" max="3333" width="11.7109375" style="265" customWidth="1"/>
    <col min="3334" max="3335" width="10.28515625" style="265" customWidth="1"/>
    <col min="3336" max="3336" width="9.28515625" style="265" customWidth="1"/>
    <col min="3337" max="3583" width="9.140625" style="265"/>
    <col min="3584" max="3584" width="29.28515625" style="265" customWidth="1"/>
    <col min="3585" max="3585" width="0.140625" style="265" customWidth="1"/>
    <col min="3586" max="3586" width="0" style="265" hidden="1" customWidth="1"/>
    <col min="3587" max="3587" width="10.5703125" style="265" customWidth="1"/>
    <col min="3588" max="3588" width="10.7109375" style="265" customWidth="1"/>
    <col min="3589" max="3589" width="11.7109375" style="265" customWidth="1"/>
    <col min="3590" max="3591" width="10.28515625" style="265" customWidth="1"/>
    <col min="3592" max="3592" width="9.28515625" style="265" customWidth="1"/>
    <col min="3593" max="3839" width="9.140625" style="265"/>
    <col min="3840" max="3840" width="29.28515625" style="265" customWidth="1"/>
    <col min="3841" max="3841" width="0.140625" style="265" customWidth="1"/>
    <col min="3842" max="3842" width="0" style="265" hidden="1" customWidth="1"/>
    <col min="3843" max="3843" width="10.5703125" style="265" customWidth="1"/>
    <col min="3844" max="3844" width="10.7109375" style="265" customWidth="1"/>
    <col min="3845" max="3845" width="11.7109375" style="265" customWidth="1"/>
    <col min="3846" max="3847" width="10.28515625" style="265" customWidth="1"/>
    <col min="3848" max="3848" width="9.28515625" style="265" customWidth="1"/>
    <col min="3849" max="4095" width="9.140625" style="265"/>
    <col min="4096" max="4096" width="29.28515625" style="265" customWidth="1"/>
    <col min="4097" max="4097" width="0.140625" style="265" customWidth="1"/>
    <col min="4098" max="4098" width="0" style="265" hidden="1" customWidth="1"/>
    <col min="4099" max="4099" width="10.5703125" style="265" customWidth="1"/>
    <col min="4100" max="4100" width="10.7109375" style="265" customWidth="1"/>
    <col min="4101" max="4101" width="11.7109375" style="265" customWidth="1"/>
    <col min="4102" max="4103" width="10.28515625" style="265" customWidth="1"/>
    <col min="4104" max="4104" width="9.28515625" style="265" customWidth="1"/>
    <col min="4105" max="4351" width="9.140625" style="265"/>
    <col min="4352" max="4352" width="29.28515625" style="265" customWidth="1"/>
    <col min="4353" max="4353" width="0.140625" style="265" customWidth="1"/>
    <col min="4354" max="4354" width="0" style="265" hidden="1" customWidth="1"/>
    <col min="4355" max="4355" width="10.5703125" style="265" customWidth="1"/>
    <col min="4356" max="4356" width="10.7109375" style="265" customWidth="1"/>
    <col min="4357" max="4357" width="11.7109375" style="265" customWidth="1"/>
    <col min="4358" max="4359" width="10.28515625" style="265" customWidth="1"/>
    <col min="4360" max="4360" width="9.28515625" style="265" customWidth="1"/>
    <col min="4361" max="4607" width="9.140625" style="265"/>
    <col min="4608" max="4608" width="29.28515625" style="265" customWidth="1"/>
    <col min="4609" max="4609" width="0.140625" style="265" customWidth="1"/>
    <col min="4610" max="4610" width="0" style="265" hidden="1" customWidth="1"/>
    <col min="4611" max="4611" width="10.5703125" style="265" customWidth="1"/>
    <col min="4612" max="4612" width="10.7109375" style="265" customWidth="1"/>
    <col min="4613" max="4613" width="11.7109375" style="265" customWidth="1"/>
    <col min="4614" max="4615" width="10.28515625" style="265" customWidth="1"/>
    <col min="4616" max="4616" width="9.28515625" style="265" customWidth="1"/>
    <col min="4617" max="4863" width="9.140625" style="265"/>
    <col min="4864" max="4864" width="29.28515625" style="265" customWidth="1"/>
    <col min="4865" max="4865" width="0.140625" style="265" customWidth="1"/>
    <col min="4866" max="4866" width="0" style="265" hidden="1" customWidth="1"/>
    <col min="4867" max="4867" width="10.5703125" style="265" customWidth="1"/>
    <col min="4868" max="4868" width="10.7109375" style="265" customWidth="1"/>
    <col min="4869" max="4869" width="11.7109375" style="265" customWidth="1"/>
    <col min="4870" max="4871" width="10.28515625" style="265" customWidth="1"/>
    <col min="4872" max="4872" width="9.28515625" style="265" customWidth="1"/>
    <col min="4873" max="5119" width="9.140625" style="265"/>
    <col min="5120" max="5120" width="29.28515625" style="265" customWidth="1"/>
    <col min="5121" max="5121" width="0.140625" style="265" customWidth="1"/>
    <col min="5122" max="5122" width="0" style="265" hidden="1" customWidth="1"/>
    <col min="5123" max="5123" width="10.5703125" style="265" customWidth="1"/>
    <col min="5124" max="5124" width="10.7109375" style="265" customWidth="1"/>
    <col min="5125" max="5125" width="11.7109375" style="265" customWidth="1"/>
    <col min="5126" max="5127" width="10.28515625" style="265" customWidth="1"/>
    <col min="5128" max="5128" width="9.28515625" style="265" customWidth="1"/>
    <col min="5129" max="5375" width="9.140625" style="265"/>
    <col min="5376" max="5376" width="29.28515625" style="265" customWidth="1"/>
    <col min="5377" max="5377" width="0.140625" style="265" customWidth="1"/>
    <col min="5378" max="5378" width="0" style="265" hidden="1" customWidth="1"/>
    <col min="5379" max="5379" width="10.5703125" style="265" customWidth="1"/>
    <col min="5380" max="5380" width="10.7109375" style="265" customWidth="1"/>
    <col min="5381" max="5381" width="11.7109375" style="265" customWidth="1"/>
    <col min="5382" max="5383" width="10.28515625" style="265" customWidth="1"/>
    <col min="5384" max="5384" width="9.28515625" style="265" customWidth="1"/>
    <col min="5385" max="5631" width="9.140625" style="265"/>
    <col min="5632" max="5632" width="29.28515625" style="265" customWidth="1"/>
    <col min="5633" max="5633" width="0.140625" style="265" customWidth="1"/>
    <col min="5634" max="5634" width="0" style="265" hidden="1" customWidth="1"/>
    <col min="5635" max="5635" width="10.5703125" style="265" customWidth="1"/>
    <col min="5636" max="5636" width="10.7109375" style="265" customWidth="1"/>
    <col min="5637" max="5637" width="11.7109375" style="265" customWidth="1"/>
    <col min="5638" max="5639" width="10.28515625" style="265" customWidth="1"/>
    <col min="5640" max="5640" width="9.28515625" style="265" customWidth="1"/>
    <col min="5641" max="5887" width="9.140625" style="265"/>
    <col min="5888" max="5888" width="29.28515625" style="265" customWidth="1"/>
    <col min="5889" max="5889" width="0.140625" style="265" customWidth="1"/>
    <col min="5890" max="5890" width="0" style="265" hidden="1" customWidth="1"/>
    <col min="5891" max="5891" width="10.5703125" style="265" customWidth="1"/>
    <col min="5892" max="5892" width="10.7109375" style="265" customWidth="1"/>
    <col min="5893" max="5893" width="11.7109375" style="265" customWidth="1"/>
    <col min="5894" max="5895" width="10.28515625" style="265" customWidth="1"/>
    <col min="5896" max="5896" width="9.28515625" style="265" customWidth="1"/>
    <col min="5897" max="6143" width="9.140625" style="265"/>
    <col min="6144" max="6144" width="29.28515625" style="265" customWidth="1"/>
    <col min="6145" max="6145" width="0.140625" style="265" customWidth="1"/>
    <col min="6146" max="6146" width="0" style="265" hidden="1" customWidth="1"/>
    <col min="6147" max="6147" width="10.5703125" style="265" customWidth="1"/>
    <col min="6148" max="6148" width="10.7109375" style="265" customWidth="1"/>
    <col min="6149" max="6149" width="11.7109375" style="265" customWidth="1"/>
    <col min="6150" max="6151" width="10.28515625" style="265" customWidth="1"/>
    <col min="6152" max="6152" width="9.28515625" style="265" customWidth="1"/>
    <col min="6153" max="6399" width="9.140625" style="265"/>
    <col min="6400" max="6400" width="29.28515625" style="265" customWidth="1"/>
    <col min="6401" max="6401" width="0.140625" style="265" customWidth="1"/>
    <col min="6402" max="6402" width="0" style="265" hidden="1" customWidth="1"/>
    <col min="6403" max="6403" width="10.5703125" style="265" customWidth="1"/>
    <col min="6404" max="6404" width="10.7109375" style="265" customWidth="1"/>
    <col min="6405" max="6405" width="11.7109375" style="265" customWidth="1"/>
    <col min="6406" max="6407" width="10.28515625" style="265" customWidth="1"/>
    <col min="6408" max="6408" width="9.28515625" style="265" customWidth="1"/>
    <col min="6409" max="6655" width="9.140625" style="265"/>
    <col min="6656" max="6656" width="29.28515625" style="265" customWidth="1"/>
    <col min="6657" max="6657" width="0.140625" style="265" customWidth="1"/>
    <col min="6658" max="6658" width="0" style="265" hidden="1" customWidth="1"/>
    <col min="6659" max="6659" width="10.5703125" style="265" customWidth="1"/>
    <col min="6660" max="6660" width="10.7109375" style="265" customWidth="1"/>
    <col min="6661" max="6661" width="11.7109375" style="265" customWidth="1"/>
    <col min="6662" max="6663" width="10.28515625" style="265" customWidth="1"/>
    <col min="6664" max="6664" width="9.28515625" style="265" customWidth="1"/>
    <col min="6665" max="6911" width="9.140625" style="265"/>
    <col min="6912" max="6912" width="29.28515625" style="265" customWidth="1"/>
    <col min="6913" max="6913" width="0.140625" style="265" customWidth="1"/>
    <col min="6914" max="6914" width="0" style="265" hidden="1" customWidth="1"/>
    <col min="6915" max="6915" width="10.5703125" style="265" customWidth="1"/>
    <col min="6916" max="6916" width="10.7109375" style="265" customWidth="1"/>
    <col min="6917" max="6917" width="11.7109375" style="265" customWidth="1"/>
    <col min="6918" max="6919" width="10.28515625" style="265" customWidth="1"/>
    <col min="6920" max="6920" width="9.28515625" style="265" customWidth="1"/>
    <col min="6921" max="7167" width="9.140625" style="265"/>
    <col min="7168" max="7168" width="29.28515625" style="265" customWidth="1"/>
    <col min="7169" max="7169" width="0.140625" style="265" customWidth="1"/>
    <col min="7170" max="7170" width="0" style="265" hidden="1" customWidth="1"/>
    <col min="7171" max="7171" width="10.5703125" style="265" customWidth="1"/>
    <col min="7172" max="7172" width="10.7109375" style="265" customWidth="1"/>
    <col min="7173" max="7173" width="11.7109375" style="265" customWidth="1"/>
    <col min="7174" max="7175" width="10.28515625" style="265" customWidth="1"/>
    <col min="7176" max="7176" width="9.28515625" style="265" customWidth="1"/>
    <col min="7177" max="7423" width="9.140625" style="265"/>
    <col min="7424" max="7424" width="29.28515625" style="265" customWidth="1"/>
    <col min="7425" max="7425" width="0.140625" style="265" customWidth="1"/>
    <col min="7426" max="7426" width="0" style="265" hidden="1" customWidth="1"/>
    <col min="7427" max="7427" width="10.5703125" style="265" customWidth="1"/>
    <col min="7428" max="7428" width="10.7109375" style="265" customWidth="1"/>
    <col min="7429" max="7429" width="11.7109375" style="265" customWidth="1"/>
    <col min="7430" max="7431" width="10.28515625" style="265" customWidth="1"/>
    <col min="7432" max="7432" width="9.28515625" style="265" customWidth="1"/>
    <col min="7433" max="7679" width="9.140625" style="265"/>
    <col min="7680" max="7680" width="29.28515625" style="265" customWidth="1"/>
    <col min="7681" max="7681" width="0.140625" style="265" customWidth="1"/>
    <col min="7682" max="7682" width="0" style="265" hidden="1" customWidth="1"/>
    <col min="7683" max="7683" width="10.5703125" style="265" customWidth="1"/>
    <col min="7684" max="7684" width="10.7109375" style="265" customWidth="1"/>
    <col min="7685" max="7685" width="11.7109375" style="265" customWidth="1"/>
    <col min="7686" max="7687" width="10.28515625" style="265" customWidth="1"/>
    <col min="7688" max="7688" width="9.28515625" style="265" customWidth="1"/>
    <col min="7689" max="7935" width="9.140625" style="265"/>
    <col min="7936" max="7936" width="29.28515625" style="265" customWidth="1"/>
    <col min="7937" max="7937" width="0.140625" style="265" customWidth="1"/>
    <col min="7938" max="7938" width="0" style="265" hidden="1" customWidth="1"/>
    <col min="7939" max="7939" width="10.5703125" style="265" customWidth="1"/>
    <col min="7940" max="7940" width="10.7109375" style="265" customWidth="1"/>
    <col min="7941" max="7941" width="11.7109375" style="265" customWidth="1"/>
    <col min="7942" max="7943" width="10.28515625" style="265" customWidth="1"/>
    <col min="7944" max="7944" width="9.28515625" style="265" customWidth="1"/>
    <col min="7945" max="8191" width="9.140625" style="265"/>
    <col min="8192" max="8192" width="29.28515625" style="265" customWidth="1"/>
    <col min="8193" max="8193" width="0.140625" style="265" customWidth="1"/>
    <col min="8194" max="8194" width="0" style="265" hidden="1" customWidth="1"/>
    <col min="8195" max="8195" width="10.5703125" style="265" customWidth="1"/>
    <col min="8196" max="8196" width="10.7109375" style="265" customWidth="1"/>
    <col min="8197" max="8197" width="11.7109375" style="265" customWidth="1"/>
    <col min="8198" max="8199" width="10.28515625" style="265" customWidth="1"/>
    <col min="8200" max="8200" width="9.28515625" style="265" customWidth="1"/>
    <col min="8201" max="8447" width="9.140625" style="265"/>
    <col min="8448" max="8448" width="29.28515625" style="265" customWidth="1"/>
    <col min="8449" max="8449" width="0.140625" style="265" customWidth="1"/>
    <col min="8450" max="8450" width="0" style="265" hidden="1" customWidth="1"/>
    <col min="8451" max="8451" width="10.5703125" style="265" customWidth="1"/>
    <col min="8452" max="8452" width="10.7109375" style="265" customWidth="1"/>
    <col min="8453" max="8453" width="11.7109375" style="265" customWidth="1"/>
    <col min="8454" max="8455" width="10.28515625" style="265" customWidth="1"/>
    <col min="8456" max="8456" width="9.28515625" style="265" customWidth="1"/>
    <col min="8457" max="8703" width="9.140625" style="265"/>
    <col min="8704" max="8704" width="29.28515625" style="265" customWidth="1"/>
    <col min="8705" max="8705" width="0.140625" style="265" customWidth="1"/>
    <col min="8706" max="8706" width="0" style="265" hidden="1" customWidth="1"/>
    <col min="8707" max="8707" width="10.5703125" style="265" customWidth="1"/>
    <col min="8708" max="8708" width="10.7109375" style="265" customWidth="1"/>
    <col min="8709" max="8709" width="11.7109375" style="265" customWidth="1"/>
    <col min="8710" max="8711" width="10.28515625" style="265" customWidth="1"/>
    <col min="8712" max="8712" width="9.28515625" style="265" customWidth="1"/>
    <col min="8713" max="8959" width="9.140625" style="265"/>
    <col min="8960" max="8960" width="29.28515625" style="265" customWidth="1"/>
    <col min="8961" max="8961" width="0.140625" style="265" customWidth="1"/>
    <col min="8962" max="8962" width="0" style="265" hidden="1" customWidth="1"/>
    <col min="8963" max="8963" width="10.5703125" style="265" customWidth="1"/>
    <col min="8964" max="8964" width="10.7109375" style="265" customWidth="1"/>
    <col min="8965" max="8965" width="11.7109375" style="265" customWidth="1"/>
    <col min="8966" max="8967" width="10.28515625" style="265" customWidth="1"/>
    <col min="8968" max="8968" width="9.28515625" style="265" customWidth="1"/>
    <col min="8969" max="9215" width="9.140625" style="265"/>
    <col min="9216" max="9216" width="29.28515625" style="265" customWidth="1"/>
    <col min="9217" max="9217" width="0.140625" style="265" customWidth="1"/>
    <col min="9218" max="9218" width="0" style="265" hidden="1" customWidth="1"/>
    <col min="9219" max="9219" width="10.5703125" style="265" customWidth="1"/>
    <col min="9220" max="9220" width="10.7109375" style="265" customWidth="1"/>
    <col min="9221" max="9221" width="11.7109375" style="265" customWidth="1"/>
    <col min="9222" max="9223" width="10.28515625" style="265" customWidth="1"/>
    <col min="9224" max="9224" width="9.28515625" style="265" customWidth="1"/>
    <col min="9225" max="9471" width="9.140625" style="265"/>
    <col min="9472" max="9472" width="29.28515625" style="265" customWidth="1"/>
    <col min="9473" max="9473" width="0.140625" style="265" customWidth="1"/>
    <col min="9474" max="9474" width="0" style="265" hidden="1" customWidth="1"/>
    <col min="9475" max="9475" width="10.5703125" style="265" customWidth="1"/>
    <col min="9476" max="9476" width="10.7109375" style="265" customWidth="1"/>
    <col min="9477" max="9477" width="11.7109375" style="265" customWidth="1"/>
    <col min="9478" max="9479" width="10.28515625" style="265" customWidth="1"/>
    <col min="9480" max="9480" width="9.28515625" style="265" customWidth="1"/>
    <col min="9481" max="9727" width="9.140625" style="265"/>
    <col min="9728" max="9728" width="29.28515625" style="265" customWidth="1"/>
    <col min="9729" max="9729" width="0.140625" style="265" customWidth="1"/>
    <col min="9730" max="9730" width="0" style="265" hidden="1" customWidth="1"/>
    <col min="9731" max="9731" width="10.5703125" style="265" customWidth="1"/>
    <col min="9732" max="9732" width="10.7109375" style="265" customWidth="1"/>
    <col min="9733" max="9733" width="11.7109375" style="265" customWidth="1"/>
    <col min="9734" max="9735" width="10.28515625" style="265" customWidth="1"/>
    <col min="9736" max="9736" width="9.28515625" style="265" customWidth="1"/>
    <col min="9737" max="9983" width="9.140625" style="265"/>
    <col min="9984" max="9984" width="29.28515625" style="265" customWidth="1"/>
    <col min="9985" max="9985" width="0.140625" style="265" customWidth="1"/>
    <col min="9986" max="9986" width="0" style="265" hidden="1" customWidth="1"/>
    <col min="9987" max="9987" width="10.5703125" style="265" customWidth="1"/>
    <col min="9988" max="9988" width="10.7109375" style="265" customWidth="1"/>
    <col min="9989" max="9989" width="11.7109375" style="265" customWidth="1"/>
    <col min="9990" max="9991" width="10.28515625" style="265" customWidth="1"/>
    <col min="9992" max="9992" width="9.28515625" style="265" customWidth="1"/>
    <col min="9993" max="10239" width="9.140625" style="265"/>
    <col min="10240" max="10240" width="29.28515625" style="265" customWidth="1"/>
    <col min="10241" max="10241" width="0.140625" style="265" customWidth="1"/>
    <col min="10242" max="10242" width="0" style="265" hidden="1" customWidth="1"/>
    <col min="10243" max="10243" width="10.5703125" style="265" customWidth="1"/>
    <col min="10244" max="10244" width="10.7109375" style="265" customWidth="1"/>
    <col min="10245" max="10245" width="11.7109375" style="265" customWidth="1"/>
    <col min="10246" max="10247" width="10.28515625" style="265" customWidth="1"/>
    <col min="10248" max="10248" width="9.28515625" style="265" customWidth="1"/>
    <col min="10249" max="10495" width="9.140625" style="265"/>
    <col min="10496" max="10496" width="29.28515625" style="265" customWidth="1"/>
    <col min="10497" max="10497" width="0.140625" style="265" customWidth="1"/>
    <col min="10498" max="10498" width="0" style="265" hidden="1" customWidth="1"/>
    <col min="10499" max="10499" width="10.5703125" style="265" customWidth="1"/>
    <col min="10500" max="10500" width="10.7109375" style="265" customWidth="1"/>
    <col min="10501" max="10501" width="11.7109375" style="265" customWidth="1"/>
    <col min="10502" max="10503" width="10.28515625" style="265" customWidth="1"/>
    <col min="10504" max="10504" width="9.28515625" style="265" customWidth="1"/>
    <col min="10505" max="10751" width="9.140625" style="265"/>
    <col min="10752" max="10752" width="29.28515625" style="265" customWidth="1"/>
    <col min="10753" max="10753" width="0.140625" style="265" customWidth="1"/>
    <col min="10754" max="10754" width="0" style="265" hidden="1" customWidth="1"/>
    <col min="10755" max="10755" width="10.5703125" style="265" customWidth="1"/>
    <col min="10756" max="10756" width="10.7109375" style="265" customWidth="1"/>
    <col min="10757" max="10757" width="11.7109375" style="265" customWidth="1"/>
    <col min="10758" max="10759" width="10.28515625" style="265" customWidth="1"/>
    <col min="10760" max="10760" width="9.28515625" style="265" customWidth="1"/>
    <col min="10761" max="11007" width="9.140625" style="265"/>
    <col min="11008" max="11008" width="29.28515625" style="265" customWidth="1"/>
    <col min="11009" max="11009" width="0.140625" style="265" customWidth="1"/>
    <col min="11010" max="11010" width="0" style="265" hidden="1" customWidth="1"/>
    <col min="11011" max="11011" width="10.5703125" style="265" customWidth="1"/>
    <col min="11012" max="11012" width="10.7109375" style="265" customWidth="1"/>
    <col min="11013" max="11013" width="11.7109375" style="265" customWidth="1"/>
    <col min="11014" max="11015" width="10.28515625" style="265" customWidth="1"/>
    <col min="11016" max="11016" width="9.28515625" style="265" customWidth="1"/>
    <col min="11017" max="11263" width="9.140625" style="265"/>
    <col min="11264" max="11264" width="29.28515625" style="265" customWidth="1"/>
    <col min="11265" max="11265" width="0.140625" style="265" customWidth="1"/>
    <col min="11266" max="11266" width="0" style="265" hidden="1" customWidth="1"/>
    <col min="11267" max="11267" width="10.5703125" style="265" customWidth="1"/>
    <col min="11268" max="11268" width="10.7109375" style="265" customWidth="1"/>
    <col min="11269" max="11269" width="11.7109375" style="265" customWidth="1"/>
    <col min="11270" max="11271" width="10.28515625" style="265" customWidth="1"/>
    <col min="11272" max="11272" width="9.28515625" style="265" customWidth="1"/>
    <col min="11273" max="11519" width="9.140625" style="265"/>
    <col min="11520" max="11520" width="29.28515625" style="265" customWidth="1"/>
    <col min="11521" max="11521" width="0.140625" style="265" customWidth="1"/>
    <col min="11522" max="11522" width="0" style="265" hidden="1" customWidth="1"/>
    <col min="11523" max="11523" width="10.5703125" style="265" customWidth="1"/>
    <col min="11524" max="11524" width="10.7109375" style="265" customWidth="1"/>
    <col min="11525" max="11525" width="11.7109375" style="265" customWidth="1"/>
    <col min="11526" max="11527" width="10.28515625" style="265" customWidth="1"/>
    <col min="11528" max="11528" width="9.28515625" style="265" customWidth="1"/>
    <col min="11529" max="11775" width="9.140625" style="265"/>
    <col min="11776" max="11776" width="29.28515625" style="265" customWidth="1"/>
    <col min="11777" max="11777" width="0.140625" style="265" customWidth="1"/>
    <col min="11778" max="11778" width="0" style="265" hidden="1" customWidth="1"/>
    <col min="11779" max="11779" width="10.5703125" style="265" customWidth="1"/>
    <col min="11780" max="11780" width="10.7109375" style="265" customWidth="1"/>
    <col min="11781" max="11781" width="11.7109375" style="265" customWidth="1"/>
    <col min="11782" max="11783" width="10.28515625" style="265" customWidth="1"/>
    <col min="11784" max="11784" width="9.28515625" style="265" customWidth="1"/>
    <col min="11785" max="12031" width="9.140625" style="265"/>
    <col min="12032" max="12032" width="29.28515625" style="265" customWidth="1"/>
    <col min="12033" max="12033" width="0.140625" style="265" customWidth="1"/>
    <col min="12034" max="12034" width="0" style="265" hidden="1" customWidth="1"/>
    <col min="12035" max="12035" width="10.5703125" style="265" customWidth="1"/>
    <col min="12036" max="12036" width="10.7109375" style="265" customWidth="1"/>
    <col min="12037" max="12037" width="11.7109375" style="265" customWidth="1"/>
    <col min="12038" max="12039" width="10.28515625" style="265" customWidth="1"/>
    <col min="12040" max="12040" width="9.28515625" style="265" customWidth="1"/>
    <col min="12041" max="12287" width="9.140625" style="265"/>
    <col min="12288" max="12288" width="29.28515625" style="265" customWidth="1"/>
    <col min="12289" max="12289" width="0.140625" style="265" customWidth="1"/>
    <col min="12290" max="12290" width="0" style="265" hidden="1" customWidth="1"/>
    <col min="12291" max="12291" width="10.5703125" style="265" customWidth="1"/>
    <col min="12292" max="12292" width="10.7109375" style="265" customWidth="1"/>
    <col min="12293" max="12293" width="11.7109375" style="265" customWidth="1"/>
    <col min="12294" max="12295" width="10.28515625" style="265" customWidth="1"/>
    <col min="12296" max="12296" width="9.28515625" style="265" customWidth="1"/>
    <col min="12297" max="12543" width="9.140625" style="265"/>
    <col min="12544" max="12544" width="29.28515625" style="265" customWidth="1"/>
    <col min="12545" max="12545" width="0.140625" style="265" customWidth="1"/>
    <col min="12546" max="12546" width="0" style="265" hidden="1" customWidth="1"/>
    <col min="12547" max="12547" width="10.5703125" style="265" customWidth="1"/>
    <col min="12548" max="12548" width="10.7109375" style="265" customWidth="1"/>
    <col min="12549" max="12549" width="11.7109375" style="265" customWidth="1"/>
    <col min="12550" max="12551" width="10.28515625" style="265" customWidth="1"/>
    <col min="12552" max="12552" width="9.28515625" style="265" customWidth="1"/>
    <col min="12553" max="12799" width="9.140625" style="265"/>
    <col min="12800" max="12800" width="29.28515625" style="265" customWidth="1"/>
    <col min="12801" max="12801" width="0.140625" style="265" customWidth="1"/>
    <col min="12802" max="12802" width="0" style="265" hidden="1" customWidth="1"/>
    <col min="12803" max="12803" width="10.5703125" style="265" customWidth="1"/>
    <col min="12804" max="12804" width="10.7109375" style="265" customWidth="1"/>
    <col min="12805" max="12805" width="11.7109375" style="265" customWidth="1"/>
    <col min="12806" max="12807" width="10.28515625" style="265" customWidth="1"/>
    <col min="12808" max="12808" width="9.28515625" style="265" customWidth="1"/>
    <col min="12809" max="13055" width="9.140625" style="265"/>
    <col min="13056" max="13056" width="29.28515625" style="265" customWidth="1"/>
    <col min="13057" max="13057" width="0.140625" style="265" customWidth="1"/>
    <col min="13058" max="13058" width="0" style="265" hidden="1" customWidth="1"/>
    <col min="13059" max="13059" width="10.5703125" style="265" customWidth="1"/>
    <col min="13060" max="13060" width="10.7109375" style="265" customWidth="1"/>
    <col min="13061" max="13061" width="11.7109375" style="265" customWidth="1"/>
    <col min="13062" max="13063" width="10.28515625" style="265" customWidth="1"/>
    <col min="13064" max="13064" width="9.28515625" style="265" customWidth="1"/>
    <col min="13065" max="13311" width="9.140625" style="265"/>
    <col min="13312" max="13312" width="29.28515625" style="265" customWidth="1"/>
    <col min="13313" max="13313" width="0.140625" style="265" customWidth="1"/>
    <col min="13314" max="13314" width="0" style="265" hidden="1" customWidth="1"/>
    <col min="13315" max="13315" width="10.5703125" style="265" customWidth="1"/>
    <col min="13316" max="13316" width="10.7109375" style="265" customWidth="1"/>
    <col min="13317" max="13317" width="11.7109375" style="265" customWidth="1"/>
    <col min="13318" max="13319" width="10.28515625" style="265" customWidth="1"/>
    <col min="13320" max="13320" width="9.28515625" style="265" customWidth="1"/>
    <col min="13321" max="13567" width="9.140625" style="265"/>
    <col min="13568" max="13568" width="29.28515625" style="265" customWidth="1"/>
    <col min="13569" max="13569" width="0.140625" style="265" customWidth="1"/>
    <col min="13570" max="13570" width="0" style="265" hidden="1" customWidth="1"/>
    <col min="13571" max="13571" width="10.5703125" style="265" customWidth="1"/>
    <col min="13572" max="13572" width="10.7109375" style="265" customWidth="1"/>
    <col min="13573" max="13573" width="11.7109375" style="265" customWidth="1"/>
    <col min="13574" max="13575" width="10.28515625" style="265" customWidth="1"/>
    <col min="13576" max="13576" width="9.28515625" style="265" customWidth="1"/>
    <col min="13577" max="13823" width="9.140625" style="265"/>
    <col min="13824" max="13824" width="29.28515625" style="265" customWidth="1"/>
    <col min="13825" max="13825" width="0.140625" style="265" customWidth="1"/>
    <col min="13826" max="13826" width="0" style="265" hidden="1" customWidth="1"/>
    <col min="13827" max="13827" width="10.5703125" style="265" customWidth="1"/>
    <col min="13828" max="13828" width="10.7109375" style="265" customWidth="1"/>
    <col min="13829" max="13829" width="11.7109375" style="265" customWidth="1"/>
    <col min="13830" max="13831" width="10.28515625" style="265" customWidth="1"/>
    <col min="13832" max="13832" width="9.28515625" style="265" customWidth="1"/>
    <col min="13833" max="14079" width="9.140625" style="265"/>
    <col min="14080" max="14080" width="29.28515625" style="265" customWidth="1"/>
    <col min="14081" max="14081" width="0.140625" style="265" customWidth="1"/>
    <col min="14082" max="14082" width="0" style="265" hidden="1" customWidth="1"/>
    <col min="14083" max="14083" width="10.5703125" style="265" customWidth="1"/>
    <col min="14084" max="14084" width="10.7109375" style="265" customWidth="1"/>
    <col min="14085" max="14085" width="11.7109375" style="265" customWidth="1"/>
    <col min="14086" max="14087" width="10.28515625" style="265" customWidth="1"/>
    <col min="14088" max="14088" width="9.28515625" style="265" customWidth="1"/>
    <col min="14089" max="14335" width="9.140625" style="265"/>
    <col min="14336" max="14336" width="29.28515625" style="265" customWidth="1"/>
    <col min="14337" max="14337" width="0.140625" style="265" customWidth="1"/>
    <col min="14338" max="14338" width="0" style="265" hidden="1" customWidth="1"/>
    <col min="14339" max="14339" width="10.5703125" style="265" customWidth="1"/>
    <col min="14340" max="14340" width="10.7109375" style="265" customWidth="1"/>
    <col min="14341" max="14341" width="11.7109375" style="265" customWidth="1"/>
    <col min="14342" max="14343" width="10.28515625" style="265" customWidth="1"/>
    <col min="14344" max="14344" width="9.28515625" style="265" customWidth="1"/>
    <col min="14345" max="14591" width="9.140625" style="265"/>
    <col min="14592" max="14592" width="29.28515625" style="265" customWidth="1"/>
    <col min="14593" max="14593" width="0.140625" style="265" customWidth="1"/>
    <col min="14594" max="14594" width="0" style="265" hidden="1" customWidth="1"/>
    <col min="14595" max="14595" width="10.5703125" style="265" customWidth="1"/>
    <col min="14596" max="14596" width="10.7109375" style="265" customWidth="1"/>
    <col min="14597" max="14597" width="11.7109375" style="265" customWidth="1"/>
    <col min="14598" max="14599" width="10.28515625" style="265" customWidth="1"/>
    <col min="14600" max="14600" width="9.28515625" style="265" customWidth="1"/>
    <col min="14601" max="14847" width="9.140625" style="265"/>
    <col min="14848" max="14848" width="29.28515625" style="265" customWidth="1"/>
    <col min="14849" max="14849" width="0.140625" style="265" customWidth="1"/>
    <col min="14850" max="14850" width="0" style="265" hidden="1" customWidth="1"/>
    <col min="14851" max="14851" width="10.5703125" style="265" customWidth="1"/>
    <col min="14852" max="14852" width="10.7109375" style="265" customWidth="1"/>
    <col min="14853" max="14853" width="11.7109375" style="265" customWidth="1"/>
    <col min="14854" max="14855" width="10.28515625" style="265" customWidth="1"/>
    <col min="14856" max="14856" width="9.28515625" style="265" customWidth="1"/>
    <col min="14857" max="15103" width="9.140625" style="265"/>
    <col min="15104" max="15104" width="29.28515625" style="265" customWidth="1"/>
    <col min="15105" max="15105" width="0.140625" style="265" customWidth="1"/>
    <col min="15106" max="15106" width="0" style="265" hidden="1" customWidth="1"/>
    <col min="15107" max="15107" width="10.5703125" style="265" customWidth="1"/>
    <col min="15108" max="15108" width="10.7109375" style="265" customWidth="1"/>
    <col min="15109" max="15109" width="11.7109375" style="265" customWidth="1"/>
    <col min="15110" max="15111" width="10.28515625" style="265" customWidth="1"/>
    <col min="15112" max="15112" width="9.28515625" style="265" customWidth="1"/>
    <col min="15113" max="15359" width="9.140625" style="265"/>
    <col min="15360" max="15360" width="29.28515625" style="265" customWidth="1"/>
    <col min="15361" max="15361" width="0.140625" style="265" customWidth="1"/>
    <col min="15362" max="15362" width="0" style="265" hidden="1" customWidth="1"/>
    <col min="15363" max="15363" width="10.5703125" style="265" customWidth="1"/>
    <col min="15364" max="15364" width="10.7109375" style="265" customWidth="1"/>
    <col min="15365" max="15365" width="11.7109375" style="265" customWidth="1"/>
    <col min="15366" max="15367" width="10.28515625" style="265" customWidth="1"/>
    <col min="15368" max="15368" width="9.28515625" style="265" customWidth="1"/>
    <col min="15369" max="15615" width="9.140625" style="265"/>
    <col min="15616" max="15616" width="29.28515625" style="265" customWidth="1"/>
    <col min="15617" max="15617" width="0.140625" style="265" customWidth="1"/>
    <col min="15618" max="15618" width="0" style="265" hidden="1" customWidth="1"/>
    <col min="15619" max="15619" width="10.5703125" style="265" customWidth="1"/>
    <col min="15620" max="15620" width="10.7109375" style="265" customWidth="1"/>
    <col min="15621" max="15621" width="11.7109375" style="265" customWidth="1"/>
    <col min="15622" max="15623" width="10.28515625" style="265" customWidth="1"/>
    <col min="15624" max="15624" width="9.28515625" style="265" customWidth="1"/>
    <col min="15625" max="15871" width="9.140625" style="265"/>
    <col min="15872" max="15872" width="29.28515625" style="265" customWidth="1"/>
    <col min="15873" max="15873" width="0.140625" style="265" customWidth="1"/>
    <col min="15874" max="15874" width="0" style="265" hidden="1" customWidth="1"/>
    <col min="15875" max="15875" width="10.5703125" style="265" customWidth="1"/>
    <col min="15876" max="15876" width="10.7109375" style="265" customWidth="1"/>
    <col min="15877" max="15877" width="11.7109375" style="265" customWidth="1"/>
    <col min="15878" max="15879" width="10.28515625" style="265" customWidth="1"/>
    <col min="15880" max="15880" width="9.28515625" style="265" customWidth="1"/>
    <col min="15881" max="16127" width="9.140625" style="265"/>
    <col min="16128" max="16128" width="29.28515625" style="265" customWidth="1"/>
    <col min="16129" max="16129" width="0.140625" style="265" customWidth="1"/>
    <col min="16130" max="16130" width="0" style="265" hidden="1" customWidth="1"/>
    <col min="16131" max="16131" width="10.5703125" style="265" customWidth="1"/>
    <col min="16132" max="16132" width="10.7109375" style="265" customWidth="1"/>
    <col min="16133" max="16133" width="11.7109375" style="265" customWidth="1"/>
    <col min="16134" max="16135" width="10.28515625" style="265" customWidth="1"/>
    <col min="16136" max="16136" width="9.28515625" style="265" customWidth="1"/>
    <col min="16137" max="16384" width="9.140625" style="265"/>
  </cols>
  <sheetData>
    <row r="1" spans="1:10" s="264" customFormat="1" ht="15.75">
      <c r="A1" s="260"/>
      <c r="B1" s="637"/>
      <c r="C1" s="637"/>
      <c r="D1" s="637"/>
      <c r="E1" s="261"/>
      <c r="F1" s="261"/>
      <c r="G1" s="261"/>
      <c r="H1" s="262" t="s">
        <v>534</v>
      </c>
      <c r="I1" s="263"/>
    </row>
    <row r="2" spans="1:10">
      <c r="A2" s="638" t="s">
        <v>533</v>
      </c>
      <c r="B2" s="638"/>
      <c r="C2" s="638"/>
      <c r="D2" s="638"/>
      <c r="E2" s="638"/>
      <c r="F2" s="638"/>
      <c r="G2" s="638"/>
      <c r="H2" s="638"/>
      <c r="I2" s="201"/>
    </row>
    <row r="3" spans="1:10" ht="15.75" thickBot="1">
      <c r="A3" s="202"/>
      <c r="B3" s="202"/>
      <c r="C3" s="202"/>
      <c r="D3" s="202"/>
      <c r="E3" s="202"/>
      <c r="F3" s="202"/>
      <c r="G3" s="202"/>
      <c r="H3" s="203" t="s">
        <v>535</v>
      </c>
      <c r="I3" s="201"/>
    </row>
    <row r="4" spans="1:10" ht="129" thickBot="1">
      <c r="A4" s="266" t="s">
        <v>489</v>
      </c>
      <c r="B4" s="267" t="s">
        <v>490</v>
      </c>
      <c r="C4" s="267" t="s">
        <v>491</v>
      </c>
      <c r="D4" s="268" t="s">
        <v>492</v>
      </c>
      <c r="E4" s="269" t="s">
        <v>493</v>
      </c>
      <c r="F4" s="268" t="s">
        <v>494</v>
      </c>
      <c r="G4" s="269" t="s">
        <v>495</v>
      </c>
      <c r="H4" s="270" t="s">
        <v>496</v>
      </c>
      <c r="I4" s="271"/>
    </row>
    <row r="5" spans="1:10" ht="15.75">
      <c r="A5" s="272" t="s">
        <v>497</v>
      </c>
      <c r="B5" s="273">
        <v>148.4</v>
      </c>
      <c r="C5" s="273"/>
      <c r="D5" s="273">
        <v>598</v>
      </c>
      <c r="E5" s="274"/>
      <c r="F5" s="275"/>
      <c r="G5" s="273"/>
      <c r="H5" s="276">
        <f t="shared" ref="H5:H45" si="0">+B5+D5+E5+F5+G5+C5</f>
        <v>746.4</v>
      </c>
      <c r="I5" s="277"/>
    </row>
    <row r="6" spans="1:10" ht="15.75">
      <c r="A6" s="278" t="s">
        <v>498</v>
      </c>
      <c r="B6" s="279">
        <v>244.3</v>
      </c>
      <c r="C6" s="279"/>
      <c r="D6" s="279">
        <v>1580.9</v>
      </c>
      <c r="E6" s="279"/>
      <c r="F6" s="280"/>
      <c r="G6" s="279"/>
      <c r="H6" s="281">
        <f t="shared" si="0"/>
        <v>1825.2</v>
      </c>
      <c r="I6" s="277"/>
    </row>
    <row r="7" spans="1:10" ht="15.75">
      <c r="A7" s="282" t="s">
        <v>499</v>
      </c>
      <c r="B7" s="279">
        <v>533.20000000000005</v>
      </c>
      <c r="C7" s="279"/>
      <c r="D7" s="279">
        <v>1275.2</v>
      </c>
      <c r="E7" s="283"/>
      <c r="F7" s="279">
        <v>1.6</v>
      </c>
      <c r="G7" s="279"/>
      <c r="H7" s="281">
        <f t="shared" si="0"/>
        <v>1810</v>
      </c>
      <c r="I7" s="277"/>
    </row>
    <row r="8" spans="1:10" ht="15.75">
      <c r="A8" s="278" t="s">
        <v>500</v>
      </c>
      <c r="B8" s="279">
        <v>281.8</v>
      </c>
      <c r="C8" s="279"/>
      <c r="D8" s="284">
        <v>2300.3000000000002</v>
      </c>
      <c r="E8" s="283"/>
      <c r="F8" s="279">
        <v>93.5</v>
      </c>
      <c r="G8" s="279"/>
      <c r="H8" s="281">
        <f t="shared" si="0"/>
        <v>2675.6000000000004</v>
      </c>
      <c r="I8" s="277"/>
    </row>
    <row r="9" spans="1:10" ht="15.75">
      <c r="A9" s="278" t="s">
        <v>501</v>
      </c>
      <c r="B9" s="279">
        <v>336.3</v>
      </c>
      <c r="C9" s="279"/>
      <c r="D9" s="279">
        <v>1992</v>
      </c>
      <c r="E9" s="283"/>
      <c r="F9" s="285">
        <v>0</v>
      </c>
      <c r="G9" s="279"/>
      <c r="H9" s="281">
        <f t="shared" si="0"/>
        <v>2328.3000000000002</v>
      </c>
      <c r="I9" s="277"/>
    </row>
    <row r="10" spans="1:10" ht="15.75">
      <c r="A10" s="278" t="s">
        <v>502</v>
      </c>
      <c r="B10" s="279">
        <v>273.10000000000002</v>
      </c>
      <c r="C10" s="279"/>
      <c r="D10" s="279">
        <v>2320</v>
      </c>
      <c r="E10" s="283"/>
      <c r="F10" s="279">
        <v>92.4</v>
      </c>
      <c r="G10" s="279"/>
      <c r="H10" s="281">
        <f t="shared" si="0"/>
        <v>2685.5</v>
      </c>
      <c r="I10" s="277"/>
      <c r="J10" s="286"/>
    </row>
    <row r="11" spans="1:10" ht="15.75">
      <c r="A11" s="282" t="s">
        <v>503</v>
      </c>
      <c r="B11" s="279">
        <v>65.8</v>
      </c>
      <c r="C11" s="279"/>
      <c r="D11" s="279">
        <v>974.5</v>
      </c>
      <c r="E11" s="279">
        <v>9.1</v>
      </c>
      <c r="F11" s="280"/>
      <c r="G11" s="279">
        <v>2.7</v>
      </c>
      <c r="H11" s="281">
        <f t="shared" si="0"/>
        <v>1052.0999999999999</v>
      </c>
      <c r="I11" s="277"/>
    </row>
    <row r="12" spans="1:10" ht="15.75">
      <c r="A12" s="278" t="s">
        <v>504</v>
      </c>
      <c r="B12" s="279">
        <v>1200.5999999999999</v>
      </c>
      <c r="C12" s="279"/>
      <c r="D12" s="279">
        <v>2780.1</v>
      </c>
      <c r="E12" s="283">
        <v>1</v>
      </c>
      <c r="F12" s="279">
        <v>35.799999999999997</v>
      </c>
      <c r="G12" s="279"/>
      <c r="H12" s="281">
        <f t="shared" si="0"/>
        <v>4017.5</v>
      </c>
      <c r="I12" s="277"/>
    </row>
    <row r="13" spans="1:10" ht="15.75">
      <c r="A13" s="278" t="s">
        <v>505</v>
      </c>
      <c r="B13" s="279">
        <v>494</v>
      </c>
      <c r="C13" s="279"/>
      <c r="D13" s="279">
        <v>451.6</v>
      </c>
      <c r="E13" s="279"/>
      <c r="F13" s="280"/>
      <c r="G13" s="279"/>
      <c r="H13" s="281">
        <f t="shared" si="0"/>
        <v>945.6</v>
      </c>
      <c r="I13" s="277"/>
      <c r="J13" s="286"/>
    </row>
    <row r="14" spans="1:10" ht="15.75">
      <c r="A14" s="278" t="s">
        <v>506</v>
      </c>
      <c r="B14" s="279">
        <v>773.6</v>
      </c>
      <c r="C14" s="279"/>
      <c r="D14" s="279">
        <v>639.79999999999995</v>
      </c>
      <c r="E14" s="279"/>
      <c r="F14" s="280"/>
      <c r="G14" s="279"/>
      <c r="H14" s="281">
        <f t="shared" si="0"/>
        <v>1413.4</v>
      </c>
      <c r="I14" s="277"/>
      <c r="J14" s="286"/>
    </row>
    <row r="15" spans="1:10" ht="15.75">
      <c r="A15" s="278" t="s">
        <v>507</v>
      </c>
      <c r="B15" s="279">
        <v>750.7</v>
      </c>
      <c r="C15" s="279"/>
      <c r="D15" s="279">
        <v>796.5</v>
      </c>
      <c r="E15" s="279"/>
      <c r="F15" s="280"/>
      <c r="G15" s="279"/>
      <c r="H15" s="281">
        <f t="shared" si="0"/>
        <v>1547.2</v>
      </c>
      <c r="I15" s="277"/>
    </row>
    <row r="16" spans="1:10" s="288" customFormat="1" ht="15.75">
      <c r="A16" s="278" t="s">
        <v>508</v>
      </c>
      <c r="B16" s="279">
        <v>671.1</v>
      </c>
      <c r="C16" s="279"/>
      <c r="D16" s="279">
        <v>605.5</v>
      </c>
      <c r="E16" s="279"/>
      <c r="F16" s="280"/>
      <c r="G16" s="279"/>
      <c r="H16" s="281">
        <f t="shared" si="0"/>
        <v>1276.5999999999999</v>
      </c>
      <c r="I16" s="277"/>
      <c r="J16" s="287"/>
    </row>
    <row r="17" spans="1:14" ht="15.75">
      <c r="A17" s="278" t="s">
        <v>509</v>
      </c>
      <c r="B17" s="279">
        <v>606.9</v>
      </c>
      <c r="C17" s="279"/>
      <c r="D17" s="279">
        <v>621.20000000000005</v>
      </c>
      <c r="E17" s="279"/>
      <c r="F17" s="280"/>
      <c r="G17" s="279"/>
      <c r="H17" s="281">
        <f t="shared" si="0"/>
        <v>1228.0999999999999</v>
      </c>
      <c r="I17" s="289"/>
      <c r="J17" s="286"/>
    </row>
    <row r="18" spans="1:14" ht="15.75">
      <c r="A18" s="278" t="s">
        <v>510</v>
      </c>
      <c r="B18" s="279">
        <v>887.7</v>
      </c>
      <c r="C18" s="279"/>
      <c r="D18" s="279">
        <v>897.3</v>
      </c>
      <c r="E18" s="279"/>
      <c r="F18" s="280"/>
      <c r="G18" s="279"/>
      <c r="H18" s="281">
        <f t="shared" si="0"/>
        <v>1785</v>
      </c>
      <c r="I18" s="277"/>
    </row>
    <row r="19" spans="1:14" ht="15.75">
      <c r="A19" s="278" t="s">
        <v>511</v>
      </c>
      <c r="B19" s="279">
        <v>1337.9</v>
      </c>
      <c r="C19" s="284"/>
      <c r="D19" s="279">
        <v>45.1</v>
      </c>
      <c r="E19" s="279">
        <v>330.2</v>
      </c>
      <c r="F19" s="279">
        <v>2.5</v>
      </c>
      <c r="G19" s="279"/>
      <c r="H19" s="281">
        <f t="shared" si="0"/>
        <v>1715.7</v>
      </c>
      <c r="I19" s="277"/>
    </row>
    <row r="20" spans="1:14" ht="15.75">
      <c r="A20" s="278" t="s">
        <v>512</v>
      </c>
      <c r="B20" s="279">
        <v>500.5</v>
      </c>
      <c r="C20" s="284"/>
      <c r="D20" s="279">
        <v>15.1</v>
      </c>
      <c r="E20" s="279"/>
      <c r="F20" s="280"/>
      <c r="G20" s="279"/>
      <c r="H20" s="281">
        <f t="shared" si="0"/>
        <v>515.6</v>
      </c>
      <c r="I20" s="277"/>
    </row>
    <row r="21" spans="1:14" ht="15.75">
      <c r="A21" s="278" t="s">
        <v>302</v>
      </c>
      <c r="B21" s="290">
        <v>652.79999999999995</v>
      </c>
      <c r="C21" s="279"/>
      <c r="D21" s="279">
        <v>38.1</v>
      </c>
      <c r="E21" s="279"/>
      <c r="F21" s="280"/>
      <c r="G21" s="279"/>
      <c r="H21" s="281">
        <f t="shared" si="0"/>
        <v>690.9</v>
      </c>
      <c r="I21" s="277"/>
    </row>
    <row r="22" spans="1:14" ht="15.75">
      <c r="A22" s="278" t="s">
        <v>513</v>
      </c>
      <c r="B22" s="279">
        <v>246.4</v>
      </c>
      <c r="C22" s="279"/>
      <c r="D22" s="279"/>
      <c r="E22" s="279"/>
      <c r="F22" s="279">
        <v>89.1</v>
      </c>
      <c r="G22" s="279"/>
      <c r="H22" s="281">
        <f t="shared" si="0"/>
        <v>335.5</v>
      </c>
      <c r="I22" s="277"/>
    </row>
    <row r="23" spans="1:14" ht="15.75">
      <c r="A23" s="278" t="s">
        <v>514</v>
      </c>
      <c r="B23" s="279">
        <v>296.5</v>
      </c>
      <c r="C23" s="279"/>
      <c r="D23" s="279"/>
      <c r="E23" s="283">
        <v>31.024000000000001</v>
      </c>
      <c r="F23" s="280"/>
      <c r="G23" s="279">
        <v>3.2</v>
      </c>
      <c r="H23" s="281">
        <f t="shared" si="0"/>
        <v>330.72399999999999</v>
      </c>
      <c r="I23" s="277"/>
      <c r="L23" s="286"/>
    </row>
    <row r="24" spans="1:14" ht="15.75">
      <c r="A24" s="278" t="s">
        <v>515</v>
      </c>
      <c r="B24" s="284">
        <v>1598.7</v>
      </c>
      <c r="C24" s="284">
        <v>805.7</v>
      </c>
      <c r="D24" s="279"/>
      <c r="E24" s="279">
        <v>369.8</v>
      </c>
      <c r="F24" s="280"/>
      <c r="G24" s="279">
        <v>44.8</v>
      </c>
      <c r="H24" s="281">
        <f t="shared" si="0"/>
        <v>2819</v>
      </c>
      <c r="I24" s="291"/>
      <c r="J24" s="288"/>
      <c r="K24" s="288"/>
      <c r="L24" s="288"/>
      <c r="M24" s="287"/>
    </row>
    <row r="25" spans="1:14" ht="15.75">
      <c r="A25" s="292" t="s">
        <v>516</v>
      </c>
      <c r="B25" s="279">
        <v>154.6</v>
      </c>
      <c r="C25" s="279">
        <v>315</v>
      </c>
      <c r="D25" s="279"/>
      <c r="E25" s="293">
        <v>4</v>
      </c>
      <c r="F25" s="280"/>
      <c r="G25" s="279"/>
      <c r="H25" s="281">
        <f t="shared" si="0"/>
        <v>473.6</v>
      </c>
      <c r="I25" s="277"/>
      <c r="J25" s="288"/>
      <c r="K25" s="288"/>
      <c r="L25" s="288"/>
      <c r="M25" s="288"/>
    </row>
    <row r="26" spans="1:14" ht="26.25">
      <c r="A26" s="294" t="s">
        <v>517</v>
      </c>
      <c r="B26" s="279">
        <v>35.700000000000003</v>
      </c>
      <c r="C26" s="279"/>
      <c r="D26" s="279"/>
      <c r="E26" s="279"/>
      <c r="F26" s="280"/>
      <c r="G26" s="279"/>
      <c r="H26" s="281">
        <f t="shared" si="0"/>
        <v>35.700000000000003</v>
      </c>
      <c r="I26" s="277"/>
      <c r="J26" s="288"/>
      <c r="K26" s="288"/>
      <c r="L26" s="288"/>
      <c r="M26" s="288"/>
      <c r="N26" s="295"/>
    </row>
    <row r="27" spans="1:14" ht="15.75">
      <c r="A27" s="278" t="s">
        <v>518</v>
      </c>
      <c r="B27" s="279">
        <v>841.5</v>
      </c>
      <c r="C27" s="279"/>
      <c r="D27" s="279"/>
      <c r="E27" s="279"/>
      <c r="F27" s="280"/>
      <c r="G27" s="279"/>
      <c r="H27" s="281">
        <f t="shared" si="0"/>
        <v>841.5</v>
      </c>
      <c r="I27" s="296"/>
      <c r="J27" s="288"/>
      <c r="K27" s="288"/>
      <c r="L27" s="288"/>
      <c r="M27" s="288"/>
    </row>
    <row r="28" spans="1:14" ht="15.75">
      <c r="A28" s="278" t="s">
        <v>310</v>
      </c>
      <c r="B28" s="279">
        <v>103.1</v>
      </c>
      <c r="C28" s="279"/>
      <c r="D28" s="279"/>
      <c r="E28" s="279"/>
      <c r="F28" s="280"/>
      <c r="G28" s="279"/>
      <c r="H28" s="281">
        <f t="shared" si="0"/>
        <v>103.1</v>
      </c>
      <c r="I28" s="296"/>
      <c r="J28" s="288"/>
      <c r="K28" s="288"/>
      <c r="L28" s="288"/>
      <c r="M28" s="288"/>
    </row>
    <row r="29" spans="1:14" ht="15.75">
      <c r="A29" s="278" t="s">
        <v>519</v>
      </c>
      <c r="B29" s="279">
        <v>503.3</v>
      </c>
      <c r="C29" s="279"/>
      <c r="D29" s="279"/>
      <c r="E29" s="284">
        <v>29.7</v>
      </c>
      <c r="F29" s="279">
        <v>50</v>
      </c>
      <c r="G29" s="279">
        <v>5.9</v>
      </c>
      <c r="H29" s="281">
        <f t="shared" si="0"/>
        <v>588.9</v>
      </c>
      <c r="I29" s="277"/>
      <c r="J29" s="288"/>
      <c r="K29" s="288"/>
      <c r="L29" s="288"/>
      <c r="M29" s="277"/>
    </row>
    <row r="30" spans="1:14" ht="15.75">
      <c r="A30" s="278" t="s">
        <v>520</v>
      </c>
      <c r="B30" s="279">
        <v>13.6</v>
      </c>
      <c r="C30" s="279"/>
      <c r="D30" s="279"/>
      <c r="E30" s="279"/>
      <c r="F30" s="280"/>
      <c r="G30" s="279"/>
      <c r="H30" s="281">
        <f t="shared" si="0"/>
        <v>13.6</v>
      </c>
      <c r="I30" s="277"/>
      <c r="J30" s="288"/>
      <c r="K30" s="288"/>
      <c r="L30" s="288"/>
      <c r="M30" s="288"/>
    </row>
    <row r="31" spans="1:14" ht="15.75">
      <c r="A31" s="278" t="s">
        <v>521</v>
      </c>
      <c r="B31" s="279">
        <v>763.4</v>
      </c>
      <c r="C31" s="279"/>
      <c r="D31" s="279"/>
      <c r="E31" s="279"/>
      <c r="F31" s="279"/>
      <c r="G31" s="279"/>
      <c r="H31" s="281">
        <f t="shared" si="0"/>
        <v>763.4</v>
      </c>
      <c r="I31" s="296"/>
      <c r="J31" s="288"/>
      <c r="K31" s="288"/>
      <c r="L31" s="288"/>
      <c r="M31" s="288"/>
    </row>
    <row r="32" spans="1:14" ht="15.75">
      <c r="A32" s="278" t="s">
        <v>522</v>
      </c>
      <c r="B32" s="279">
        <v>118.6</v>
      </c>
      <c r="C32" s="279"/>
      <c r="D32" s="279"/>
      <c r="E32" s="279"/>
      <c r="F32" s="279"/>
      <c r="G32" s="279"/>
      <c r="H32" s="281">
        <f t="shared" si="0"/>
        <v>118.6</v>
      </c>
      <c r="I32" s="296"/>
      <c r="J32" s="288"/>
      <c r="K32" s="288"/>
      <c r="L32" s="288"/>
      <c r="M32" s="277"/>
    </row>
    <row r="33" spans="1:15" ht="15.75">
      <c r="A33" s="278" t="s">
        <v>307</v>
      </c>
      <c r="B33" s="279">
        <v>123.7</v>
      </c>
      <c r="C33" s="279"/>
      <c r="D33" s="279"/>
      <c r="E33" s="279"/>
      <c r="F33" s="279"/>
      <c r="G33" s="279"/>
      <c r="H33" s="281">
        <f t="shared" si="0"/>
        <v>123.7</v>
      </c>
      <c r="I33" s="296"/>
      <c r="J33" s="288"/>
      <c r="K33" s="288"/>
      <c r="L33" s="288"/>
      <c r="M33" s="288"/>
    </row>
    <row r="34" spans="1:15" ht="15.75">
      <c r="A34" s="278" t="s">
        <v>523</v>
      </c>
      <c r="B34" s="279">
        <v>166.9</v>
      </c>
      <c r="C34" s="279"/>
      <c r="D34" s="279"/>
      <c r="E34" s="279"/>
      <c r="F34" s="279"/>
      <c r="G34" s="279"/>
      <c r="H34" s="281">
        <f t="shared" si="0"/>
        <v>166.9</v>
      </c>
      <c r="I34" s="296"/>
    </row>
    <row r="35" spans="1:15" ht="15.75">
      <c r="A35" s="278" t="s">
        <v>309</v>
      </c>
      <c r="B35" s="279">
        <v>186.4</v>
      </c>
      <c r="C35" s="279"/>
      <c r="D35" s="279"/>
      <c r="E35" s="279"/>
      <c r="F35" s="279"/>
      <c r="G35" s="279"/>
      <c r="H35" s="281">
        <f t="shared" si="0"/>
        <v>186.4</v>
      </c>
      <c r="I35" s="296"/>
      <c r="M35" s="295"/>
    </row>
    <row r="36" spans="1:15" ht="15.75">
      <c r="A36" s="278" t="s">
        <v>304</v>
      </c>
      <c r="B36" s="279">
        <v>1134.7</v>
      </c>
      <c r="C36" s="279"/>
      <c r="D36" s="279">
        <v>202.5</v>
      </c>
      <c r="E36" s="279">
        <v>36</v>
      </c>
      <c r="F36" s="279"/>
      <c r="G36" s="279"/>
      <c r="H36" s="281">
        <f t="shared" si="0"/>
        <v>1373.2</v>
      </c>
      <c r="J36" s="288"/>
      <c r="K36" s="288"/>
      <c r="L36" s="288"/>
      <c r="M36" s="288"/>
    </row>
    <row r="37" spans="1:15" ht="15.75">
      <c r="A37" s="297" t="s">
        <v>524</v>
      </c>
      <c r="B37" s="279"/>
      <c r="C37" s="279">
        <v>1010.2</v>
      </c>
      <c r="D37" s="293"/>
      <c r="E37" s="293"/>
      <c r="F37" s="279"/>
      <c r="G37" s="279"/>
      <c r="H37" s="281">
        <f t="shared" si="0"/>
        <v>1010.2</v>
      </c>
      <c r="J37" s="288"/>
      <c r="K37" s="288"/>
      <c r="L37" s="288"/>
      <c r="M37" s="288"/>
    </row>
    <row r="38" spans="1:15" ht="15.75">
      <c r="A38" s="298" t="s">
        <v>525</v>
      </c>
      <c r="B38" s="279">
        <v>159.69999999999999</v>
      </c>
      <c r="C38" s="279"/>
      <c r="D38" s="279"/>
      <c r="E38" s="279"/>
      <c r="F38" s="279"/>
      <c r="G38" s="279"/>
      <c r="H38" s="281">
        <f t="shared" si="0"/>
        <v>159.69999999999999</v>
      </c>
      <c r="I38" s="296"/>
      <c r="J38" s="288"/>
      <c r="K38" s="288"/>
      <c r="L38" s="288"/>
      <c r="M38" s="287"/>
    </row>
    <row r="39" spans="1:15" ht="15.75">
      <c r="A39" s="298" t="s">
        <v>526</v>
      </c>
      <c r="B39" s="279">
        <v>658.2</v>
      </c>
      <c r="C39" s="279"/>
      <c r="D39" s="279"/>
      <c r="E39" s="279"/>
      <c r="F39" s="279"/>
      <c r="G39" s="279"/>
      <c r="H39" s="281">
        <f t="shared" si="0"/>
        <v>658.2</v>
      </c>
      <c r="I39" s="296"/>
      <c r="J39" s="288"/>
      <c r="K39" s="288"/>
      <c r="L39" s="288"/>
      <c r="M39" s="287"/>
    </row>
    <row r="40" spans="1:15" ht="15.75">
      <c r="A40" s="299" t="s">
        <v>527</v>
      </c>
      <c r="B40" s="284">
        <v>26.6</v>
      </c>
      <c r="C40" s="300"/>
      <c r="D40" s="284"/>
      <c r="E40" s="301"/>
      <c r="F40" s="284"/>
      <c r="G40" s="284"/>
      <c r="H40" s="281">
        <f t="shared" si="0"/>
        <v>26.6</v>
      </c>
      <c r="I40" s="277"/>
      <c r="J40" s="288"/>
      <c r="K40" s="277"/>
      <c r="L40" s="288"/>
      <c r="M40" s="277"/>
    </row>
    <row r="41" spans="1:15" ht="15.75">
      <c r="A41" s="299" t="s">
        <v>528</v>
      </c>
      <c r="B41" s="284">
        <v>4205.7</v>
      </c>
      <c r="C41" s="300">
        <v>527.52700000000004</v>
      </c>
      <c r="D41" s="284"/>
      <c r="E41" s="300">
        <v>40.747999999999998</v>
      </c>
      <c r="F41" s="284"/>
      <c r="G41" s="284">
        <v>1437.5</v>
      </c>
      <c r="H41" s="281">
        <f t="shared" si="0"/>
        <v>6211.4749999999995</v>
      </c>
      <c r="I41" s="277"/>
      <c r="J41" s="288"/>
      <c r="K41" s="277"/>
      <c r="L41" s="287"/>
      <c r="M41" s="277"/>
      <c r="O41" s="295"/>
    </row>
    <row r="42" spans="1:15" ht="15.75">
      <c r="A42" s="299" t="s">
        <v>529</v>
      </c>
      <c r="B42" s="284">
        <v>473.6</v>
      </c>
      <c r="C42" s="300"/>
      <c r="D42" s="284"/>
      <c r="E42" s="300"/>
      <c r="F42" s="284"/>
      <c r="G42" s="284"/>
      <c r="H42" s="281">
        <f t="shared" si="0"/>
        <v>473.6</v>
      </c>
      <c r="I42" s="277"/>
      <c r="J42" s="287"/>
      <c r="K42" s="277"/>
      <c r="L42" s="287"/>
      <c r="M42" s="277"/>
      <c r="O42" s="295"/>
    </row>
    <row r="43" spans="1:15" ht="15.75">
      <c r="A43" s="299" t="s">
        <v>530</v>
      </c>
      <c r="B43" s="284">
        <v>31.5</v>
      </c>
      <c r="C43" s="300"/>
      <c r="D43" s="284"/>
      <c r="E43" s="300"/>
      <c r="F43" s="284"/>
      <c r="G43" s="284"/>
      <c r="H43" s="281">
        <f t="shared" si="0"/>
        <v>31.5</v>
      </c>
      <c r="I43" s="277"/>
      <c r="J43" s="277"/>
      <c r="K43" s="277"/>
      <c r="L43" s="287"/>
      <c r="M43" s="277"/>
      <c r="O43" s="295"/>
    </row>
    <row r="44" spans="1:15" ht="15.75">
      <c r="A44" s="302" t="s">
        <v>531</v>
      </c>
      <c r="B44" s="284"/>
      <c r="C44" s="300"/>
      <c r="D44" s="284"/>
      <c r="E44" s="300">
        <v>191.5</v>
      </c>
      <c r="F44" s="284"/>
      <c r="G44" s="284"/>
      <c r="H44" s="281">
        <f t="shared" si="0"/>
        <v>191.5</v>
      </c>
      <c r="I44" s="296"/>
      <c r="J44" s="288"/>
      <c r="K44" s="277"/>
      <c r="L44" s="288"/>
      <c r="M44" s="277"/>
    </row>
    <row r="45" spans="1:15" ht="16.5" thickBot="1">
      <c r="A45" s="303" t="s">
        <v>532</v>
      </c>
      <c r="B45" s="304"/>
      <c r="C45" s="305"/>
      <c r="D45" s="304"/>
      <c r="E45" s="305"/>
      <c r="F45" s="304"/>
      <c r="G45" s="306">
        <v>9.1</v>
      </c>
      <c r="H45" s="307">
        <f t="shared" si="0"/>
        <v>9.1</v>
      </c>
      <c r="I45" s="277"/>
      <c r="J45" s="288"/>
      <c r="K45" s="277"/>
      <c r="L45" s="288"/>
      <c r="M45" s="277"/>
    </row>
    <row r="46" spans="1:15" ht="16.5" thickBot="1">
      <c r="A46" s="308" t="s">
        <v>328</v>
      </c>
      <c r="B46" s="309">
        <f>SUM(B5:B45)</f>
        <v>21601.1</v>
      </c>
      <c r="C46" s="309">
        <f t="shared" ref="C46:H46" si="1">SUM(C5:C45)</f>
        <v>2658.4270000000001</v>
      </c>
      <c r="D46" s="309">
        <f t="shared" si="1"/>
        <v>18133.699999999997</v>
      </c>
      <c r="E46" s="309">
        <f t="shared" si="1"/>
        <v>1043.0720000000001</v>
      </c>
      <c r="F46" s="309">
        <f t="shared" si="1"/>
        <v>364.9</v>
      </c>
      <c r="G46" s="309">
        <f t="shared" si="1"/>
        <v>1503.1999999999998</v>
      </c>
      <c r="H46" s="310">
        <f t="shared" si="1"/>
        <v>45304.398999999976</v>
      </c>
      <c r="I46" s="311"/>
      <c r="J46" s="288"/>
      <c r="K46" s="288"/>
      <c r="L46" s="288"/>
      <c r="M46" s="288"/>
    </row>
    <row r="48" spans="1:15">
      <c r="B48" s="313"/>
      <c r="D48" s="295"/>
      <c r="E48" s="295"/>
    </row>
    <row r="50" spans="2:3">
      <c r="B50" s="295"/>
    </row>
    <row r="56" spans="2:3">
      <c r="C56" s="286"/>
    </row>
  </sheetData>
  <mergeCells count="2">
    <mergeCell ref="B1:D1"/>
    <mergeCell ref="A2:H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9"/>
  <sheetViews>
    <sheetView zoomScaleNormal="100" workbookViewId="0">
      <selection activeCell="F25" sqref="F25"/>
    </sheetView>
  </sheetViews>
  <sheetFormatPr defaultColWidth="14.42578125" defaultRowHeight="15" customHeight="1"/>
  <cols>
    <col min="1" max="5" width="4.28515625" style="87" customWidth="1"/>
    <col min="6" max="6" width="58.42578125" style="87" customWidth="1"/>
    <col min="7" max="25" width="31.140625" style="87" customWidth="1"/>
    <col min="26" max="16384" width="14.42578125" style="87"/>
  </cols>
  <sheetData>
    <row r="1" spans="1:25" ht="15" customHeight="1">
      <c r="G1" s="117" t="s">
        <v>280</v>
      </c>
    </row>
    <row r="2" spans="1:25" ht="37.5" customHeight="1">
      <c r="A2" s="563" t="s">
        <v>361</v>
      </c>
      <c r="B2" s="563"/>
      <c r="C2" s="563"/>
      <c r="D2" s="563"/>
      <c r="E2" s="563"/>
      <c r="F2" s="563"/>
      <c r="G2" s="563"/>
      <c r="H2" s="86"/>
      <c r="I2" s="86"/>
      <c r="J2" s="86"/>
      <c r="K2" s="86"/>
      <c r="L2" s="86"/>
      <c r="M2" s="86"/>
      <c r="N2" s="86"/>
      <c r="O2" s="86"/>
      <c r="P2" s="86"/>
      <c r="Q2" s="86"/>
      <c r="R2" s="85"/>
      <c r="S2" s="88"/>
      <c r="T2" s="88"/>
      <c r="U2" s="88"/>
      <c r="V2" s="88"/>
      <c r="W2" s="88"/>
      <c r="X2" s="88"/>
      <c r="Y2" s="88"/>
    </row>
    <row r="3" spans="1:25" ht="15.75">
      <c r="A3" s="89"/>
      <c r="B3" s="89"/>
      <c r="C3" s="89"/>
      <c r="D3" s="89"/>
      <c r="E3" s="89"/>
      <c r="F3" s="89"/>
      <c r="G3" s="88"/>
      <c r="H3" s="88"/>
      <c r="I3" s="88"/>
      <c r="J3" s="88"/>
      <c r="K3" s="88"/>
      <c r="L3" s="88"/>
      <c r="M3" s="88"/>
      <c r="N3" s="88"/>
      <c r="O3" s="88"/>
      <c r="P3" s="88"/>
      <c r="Q3" s="88"/>
      <c r="R3" s="88"/>
      <c r="S3" s="88"/>
      <c r="T3" s="88"/>
      <c r="U3" s="88"/>
      <c r="V3" s="88"/>
      <c r="W3" s="88"/>
      <c r="X3" s="88"/>
      <c r="Y3" s="88"/>
    </row>
    <row r="4" spans="1:25" ht="15.75">
      <c r="A4" s="561" t="s">
        <v>0</v>
      </c>
      <c r="B4" s="562"/>
      <c r="C4" s="562"/>
      <c r="D4" s="564" t="s">
        <v>86</v>
      </c>
      <c r="E4" s="564" t="s">
        <v>87</v>
      </c>
      <c r="F4" s="561" t="s">
        <v>88</v>
      </c>
      <c r="G4" s="561" t="s">
        <v>89</v>
      </c>
      <c r="H4" s="88"/>
      <c r="I4" s="88"/>
      <c r="J4" s="88"/>
      <c r="K4" s="88"/>
      <c r="L4" s="88"/>
      <c r="M4" s="88"/>
      <c r="N4" s="88"/>
      <c r="O4" s="88"/>
      <c r="P4" s="88"/>
      <c r="Q4" s="88"/>
      <c r="R4" s="88"/>
      <c r="S4" s="88"/>
      <c r="T4" s="88"/>
      <c r="U4" s="88"/>
      <c r="V4" s="88"/>
      <c r="W4" s="88"/>
      <c r="X4" s="88"/>
      <c r="Y4" s="88"/>
    </row>
    <row r="5" spans="1:25" ht="100.5" customHeight="1">
      <c r="A5" s="90" t="s">
        <v>6</v>
      </c>
      <c r="B5" s="90" t="s">
        <v>7</v>
      </c>
      <c r="C5" s="90" t="s">
        <v>8</v>
      </c>
      <c r="D5" s="562"/>
      <c r="E5" s="562"/>
      <c r="F5" s="562"/>
      <c r="G5" s="562"/>
      <c r="H5" s="88"/>
      <c r="I5" s="88"/>
      <c r="J5" s="88"/>
      <c r="K5" s="88"/>
      <c r="L5" s="88"/>
      <c r="M5" s="88"/>
      <c r="N5" s="88"/>
      <c r="O5" s="88"/>
      <c r="P5" s="88"/>
      <c r="Q5" s="88"/>
      <c r="R5" s="88"/>
      <c r="S5" s="88"/>
      <c r="T5" s="88"/>
      <c r="U5" s="88"/>
      <c r="V5" s="88"/>
      <c r="W5" s="88"/>
      <c r="X5" s="88"/>
      <c r="Y5" s="88"/>
    </row>
    <row r="6" spans="1:25" ht="15.75">
      <c r="A6" s="91">
        <v>1</v>
      </c>
      <c r="B6" s="91">
        <v>2</v>
      </c>
      <c r="C6" s="91">
        <v>3</v>
      </c>
      <c r="D6" s="91">
        <v>4</v>
      </c>
      <c r="E6" s="91">
        <v>5</v>
      </c>
      <c r="F6" s="91">
        <v>6</v>
      </c>
      <c r="G6" s="91">
        <v>7</v>
      </c>
      <c r="H6" s="88"/>
      <c r="I6" s="88"/>
      <c r="J6" s="88"/>
      <c r="K6" s="88"/>
      <c r="L6" s="88"/>
      <c r="M6" s="88"/>
      <c r="N6" s="88"/>
      <c r="O6" s="88"/>
      <c r="P6" s="88"/>
      <c r="Q6" s="88"/>
      <c r="R6" s="88"/>
      <c r="S6" s="88"/>
      <c r="T6" s="88"/>
      <c r="U6" s="88"/>
      <c r="V6" s="88"/>
      <c r="W6" s="88"/>
      <c r="X6" s="88"/>
      <c r="Y6" s="88"/>
    </row>
    <row r="7" spans="1:25" ht="15.75">
      <c r="A7" s="92" t="s">
        <v>12</v>
      </c>
      <c r="B7" s="93" t="s">
        <v>12</v>
      </c>
      <c r="C7" s="93" t="s">
        <v>12</v>
      </c>
      <c r="D7" s="92" t="s">
        <v>90</v>
      </c>
      <c r="E7" s="92"/>
      <c r="F7" s="94" t="s">
        <v>91</v>
      </c>
      <c r="G7" s="95">
        <f>G8+G9+G10+G11</f>
        <v>60</v>
      </c>
      <c r="H7" s="88"/>
      <c r="I7" s="88"/>
      <c r="J7" s="88"/>
      <c r="K7" s="88"/>
      <c r="L7" s="88"/>
      <c r="M7" s="88"/>
      <c r="N7" s="88"/>
      <c r="O7" s="88"/>
      <c r="P7" s="88"/>
      <c r="Q7" s="88"/>
      <c r="R7" s="88"/>
      <c r="S7" s="88"/>
      <c r="T7" s="88"/>
      <c r="U7" s="88"/>
      <c r="V7" s="88"/>
      <c r="W7" s="88"/>
      <c r="X7" s="88"/>
      <c r="Y7" s="88"/>
    </row>
    <row r="8" spans="1:25" ht="78.75">
      <c r="A8" s="565"/>
      <c r="B8" s="562"/>
      <c r="C8" s="562"/>
      <c r="D8" s="562"/>
      <c r="E8" s="92" t="s">
        <v>16</v>
      </c>
      <c r="F8" s="96" t="s">
        <v>92</v>
      </c>
      <c r="G8" s="97">
        <v>50</v>
      </c>
      <c r="H8" s="98"/>
      <c r="I8" s="88"/>
      <c r="J8" s="88"/>
      <c r="K8" s="88"/>
      <c r="L8" s="88"/>
      <c r="M8" s="88"/>
      <c r="N8" s="88"/>
      <c r="O8" s="88"/>
      <c r="P8" s="88"/>
      <c r="Q8" s="88"/>
      <c r="R8" s="88"/>
      <c r="S8" s="88"/>
      <c r="T8" s="88"/>
      <c r="U8" s="88"/>
      <c r="V8" s="88"/>
      <c r="W8" s="88"/>
      <c r="X8" s="88"/>
      <c r="Y8" s="88"/>
    </row>
    <row r="9" spans="1:25" ht="15.75">
      <c r="A9" s="562"/>
      <c r="B9" s="566"/>
      <c r="C9" s="566"/>
      <c r="D9" s="562"/>
      <c r="E9" s="92" t="s">
        <v>24</v>
      </c>
      <c r="F9" s="99" t="s">
        <v>93</v>
      </c>
      <c r="G9" s="100">
        <v>5</v>
      </c>
      <c r="H9" s="88"/>
      <c r="I9" s="88"/>
      <c r="J9" s="88"/>
      <c r="K9" s="88"/>
      <c r="L9" s="88"/>
      <c r="M9" s="88"/>
      <c r="N9" s="88"/>
      <c r="O9" s="88"/>
      <c r="P9" s="88"/>
      <c r="Q9" s="88"/>
      <c r="R9" s="88"/>
      <c r="S9" s="88"/>
      <c r="T9" s="88"/>
      <c r="U9" s="88"/>
      <c r="V9" s="88"/>
      <c r="W9" s="88"/>
      <c r="X9" s="88"/>
      <c r="Y9" s="88"/>
    </row>
    <row r="10" spans="1:25" ht="47.25">
      <c r="A10" s="562"/>
      <c r="B10" s="566"/>
      <c r="C10" s="566"/>
      <c r="D10" s="562"/>
      <c r="E10" s="101" t="s">
        <v>25</v>
      </c>
      <c r="F10" s="96" t="s">
        <v>94</v>
      </c>
      <c r="G10" s="100">
        <v>4.8</v>
      </c>
      <c r="H10" s="88"/>
      <c r="I10" s="88"/>
      <c r="J10" s="88"/>
      <c r="K10" s="88"/>
      <c r="L10" s="88"/>
      <c r="M10" s="88"/>
      <c r="N10" s="88"/>
      <c r="O10" s="88"/>
      <c r="P10" s="88"/>
      <c r="Q10" s="88"/>
      <c r="R10" s="88"/>
      <c r="S10" s="88"/>
      <c r="T10" s="88"/>
      <c r="U10" s="88"/>
      <c r="V10" s="88"/>
      <c r="W10" s="88"/>
      <c r="X10" s="88"/>
      <c r="Y10" s="88"/>
    </row>
    <row r="11" spans="1:25" ht="15.75">
      <c r="A11" s="562"/>
      <c r="B11" s="562"/>
      <c r="C11" s="562"/>
      <c r="D11" s="562"/>
      <c r="E11" s="92" t="s">
        <v>26</v>
      </c>
      <c r="F11" s="96" t="s">
        <v>95</v>
      </c>
      <c r="G11" s="100">
        <v>0.2</v>
      </c>
      <c r="H11" s="88"/>
      <c r="I11" s="88"/>
      <c r="J11" s="88"/>
      <c r="K11" s="88"/>
      <c r="L11" s="88"/>
      <c r="M11" s="88"/>
      <c r="N11" s="88"/>
      <c r="O11" s="88"/>
      <c r="P11" s="88"/>
      <c r="Q11" s="88"/>
      <c r="R11" s="88"/>
      <c r="S11" s="88"/>
      <c r="T11" s="88"/>
      <c r="U11" s="88"/>
      <c r="V11" s="88"/>
      <c r="W11" s="88"/>
      <c r="X11" s="88"/>
      <c r="Y11" s="88"/>
    </row>
    <row r="12" spans="1:25" ht="15.75">
      <c r="A12" s="102" t="s">
        <v>12</v>
      </c>
      <c r="B12" s="93" t="s">
        <v>14</v>
      </c>
      <c r="C12" s="93" t="s">
        <v>12</v>
      </c>
      <c r="D12" s="92" t="s">
        <v>90</v>
      </c>
      <c r="E12" s="92"/>
      <c r="F12" s="103" t="s">
        <v>96</v>
      </c>
      <c r="G12" s="104">
        <v>20</v>
      </c>
      <c r="H12" s="88"/>
      <c r="I12" s="88"/>
      <c r="J12" s="88"/>
      <c r="K12" s="88"/>
      <c r="L12" s="88"/>
      <c r="M12" s="88"/>
      <c r="N12" s="88"/>
      <c r="O12" s="88"/>
      <c r="P12" s="88"/>
      <c r="Q12" s="88"/>
      <c r="R12" s="88"/>
      <c r="S12" s="88"/>
      <c r="T12" s="88"/>
      <c r="U12" s="88"/>
      <c r="V12" s="88"/>
      <c r="W12" s="88"/>
      <c r="X12" s="88"/>
      <c r="Y12" s="88"/>
    </row>
    <row r="13" spans="1:25" ht="15.75">
      <c r="A13" s="102" t="s">
        <v>12</v>
      </c>
      <c r="B13" s="93" t="s">
        <v>14</v>
      </c>
      <c r="C13" s="93" t="s">
        <v>14</v>
      </c>
      <c r="D13" s="92" t="s">
        <v>90</v>
      </c>
      <c r="E13" s="92"/>
      <c r="F13" s="54" t="s">
        <v>144</v>
      </c>
      <c r="G13" s="53">
        <v>30</v>
      </c>
      <c r="H13" s="88"/>
      <c r="I13" s="88"/>
      <c r="J13" s="88"/>
      <c r="K13" s="88"/>
      <c r="L13" s="88"/>
      <c r="M13" s="88"/>
      <c r="N13" s="88"/>
      <c r="O13" s="88"/>
      <c r="P13" s="88"/>
      <c r="Q13" s="88"/>
      <c r="R13" s="88"/>
      <c r="S13" s="88"/>
      <c r="T13" s="88"/>
      <c r="U13" s="88"/>
      <c r="V13" s="88"/>
      <c r="W13" s="88"/>
      <c r="X13" s="88"/>
      <c r="Y13" s="88"/>
    </row>
    <row r="14" spans="1:25" ht="15.75">
      <c r="A14" s="102" t="s">
        <v>12</v>
      </c>
      <c r="B14" s="93" t="s">
        <v>45</v>
      </c>
      <c r="C14" s="93" t="s">
        <v>12</v>
      </c>
      <c r="D14" s="92" t="s">
        <v>90</v>
      </c>
      <c r="E14" s="92"/>
      <c r="F14" s="103" t="s">
        <v>97</v>
      </c>
      <c r="G14" s="104">
        <f>SUM(G15:G17)</f>
        <v>46.5</v>
      </c>
      <c r="H14" s="88"/>
      <c r="I14" s="88"/>
      <c r="J14" s="88"/>
      <c r="K14" s="88"/>
      <c r="L14" s="88"/>
      <c r="M14" s="88"/>
      <c r="N14" s="88"/>
      <c r="O14" s="88"/>
      <c r="P14" s="88"/>
      <c r="Q14" s="88"/>
      <c r="R14" s="88"/>
      <c r="S14" s="88"/>
      <c r="T14" s="88"/>
      <c r="U14" s="88"/>
      <c r="V14" s="88"/>
      <c r="W14" s="88"/>
      <c r="X14" s="88"/>
      <c r="Y14" s="88"/>
    </row>
    <row r="15" spans="1:25" ht="15.75">
      <c r="A15" s="567"/>
      <c r="B15" s="568"/>
      <c r="C15" s="568"/>
      <c r="D15" s="569"/>
      <c r="E15" s="92" t="s">
        <v>16</v>
      </c>
      <c r="F15" s="99" t="s">
        <v>213</v>
      </c>
      <c r="G15" s="100">
        <v>5</v>
      </c>
      <c r="H15" s="88"/>
      <c r="I15" s="88"/>
      <c r="J15" s="88"/>
      <c r="K15" s="88"/>
      <c r="L15" s="88"/>
      <c r="M15" s="88"/>
      <c r="N15" s="88"/>
      <c r="O15" s="88"/>
      <c r="P15" s="88"/>
      <c r="Q15" s="88"/>
      <c r="R15" s="88"/>
      <c r="S15" s="88"/>
      <c r="T15" s="88"/>
      <c r="U15" s="88"/>
      <c r="V15" s="88"/>
      <c r="W15" s="88"/>
      <c r="X15" s="88"/>
      <c r="Y15" s="88"/>
    </row>
    <row r="16" spans="1:25" ht="15.75">
      <c r="A16" s="570"/>
      <c r="B16" s="571"/>
      <c r="C16" s="571"/>
      <c r="D16" s="572"/>
      <c r="E16" s="92" t="s">
        <v>24</v>
      </c>
      <c r="F16" s="99" t="s">
        <v>210</v>
      </c>
      <c r="G16" s="100">
        <v>30</v>
      </c>
      <c r="H16" s="88"/>
      <c r="I16" s="88"/>
      <c r="J16" s="88"/>
      <c r="K16" s="88"/>
      <c r="L16" s="88"/>
      <c r="M16" s="88"/>
      <c r="N16" s="88"/>
      <c r="O16" s="88"/>
      <c r="P16" s="88"/>
      <c r="Q16" s="88"/>
      <c r="R16" s="88"/>
      <c r="S16" s="88"/>
      <c r="T16" s="88"/>
      <c r="U16" s="88"/>
      <c r="V16" s="88"/>
      <c r="W16" s="88"/>
      <c r="X16" s="88"/>
      <c r="Y16" s="88"/>
    </row>
    <row r="17" spans="1:25" ht="15.75">
      <c r="A17" s="573"/>
      <c r="B17" s="574"/>
      <c r="C17" s="574"/>
      <c r="D17" s="575"/>
      <c r="E17" s="92" t="s">
        <v>25</v>
      </c>
      <c r="F17" s="99" t="s">
        <v>212</v>
      </c>
      <c r="G17" s="105">
        <v>11.5</v>
      </c>
      <c r="H17" s="88"/>
      <c r="I17" s="88"/>
      <c r="J17" s="88"/>
      <c r="K17" s="88"/>
      <c r="L17" s="88"/>
      <c r="M17" s="88"/>
      <c r="N17" s="88"/>
      <c r="O17" s="88"/>
      <c r="P17" s="88"/>
      <c r="Q17" s="88"/>
      <c r="R17" s="88"/>
      <c r="S17" s="88"/>
      <c r="T17" s="88"/>
      <c r="U17" s="88"/>
      <c r="V17" s="88"/>
      <c r="W17" s="88"/>
      <c r="X17" s="88"/>
      <c r="Y17" s="88"/>
    </row>
    <row r="18" spans="1:25" ht="15.75">
      <c r="A18" s="102" t="s">
        <v>12</v>
      </c>
      <c r="B18" s="93" t="s">
        <v>45</v>
      </c>
      <c r="C18" s="93" t="s">
        <v>14</v>
      </c>
      <c r="D18" s="92" t="s">
        <v>63</v>
      </c>
      <c r="E18" s="92"/>
      <c r="F18" s="94" t="s">
        <v>98</v>
      </c>
      <c r="G18" s="106">
        <f>G19+G20+G21+G22+G23</f>
        <v>72.699999999999989</v>
      </c>
      <c r="H18" s="88"/>
      <c r="I18" s="88"/>
      <c r="J18" s="88"/>
      <c r="K18" s="88"/>
      <c r="L18" s="88"/>
      <c r="M18" s="88"/>
      <c r="N18" s="88"/>
      <c r="O18" s="88"/>
      <c r="P18" s="88"/>
      <c r="Q18" s="88"/>
      <c r="R18" s="88"/>
      <c r="S18" s="88"/>
      <c r="T18" s="88"/>
      <c r="U18" s="88"/>
      <c r="V18" s="88"/>
      <c r="W18" s="88"/>
      <c r="X18" s="88"/>
      <c r="Y18" s="88"/>
    </row>
    <row r="19" spans="1:25" ht="47.25">
      <c r="A19" s="552"/>
      <c r="B19" s="553"/>
      <c r="C19" s="553"/>
      <c r="D19" s="554"/>
      <c r="E19" s="92" t="s">
        <v>16</v>
      </c>
      <c r="F19" s="96" t="s">
        <v>99</v>
      </c>
      <c r="G19" s="107">
        <v>10.5</v>
      </c>
      <c r="H19" s="88"/>
      <c r="I19" s="88"/>
      <c r="J19" s="88"/>
      <c r="K19" s="88"/>
      <c r="L19" s="88"/>
      <c r="M19" s="88"/>
      <c r="N19" s="88"/>
      <c r="O19" s="88"/>
      <c r="P19" s="88"/>
      <c r="Q19" s="88"/>
      <c r="R19" s="88"/>
      <c r="S19" s="88"/>
      <c r="T19" s="88"/>
      <c r="U19" s="88"/>
      <c r="V19" s="88"/>
      <c r="W19" s="88"/>
      <c r="X19" s="88"/>
      <c r="Y19" s="88"/>
    </row>
    <row r="20" spans="1:25" ht="47.25">
      <c r="A20" s="555"/>
      <c r="B20" s="556"/>
      <c r="C20" s="556"/>
      <c r="D20" s="557"/>
      <c r="E20" s="92" t="s">
        <v>24</v>
      </c>
      <c r="F20" s="96" t="s">
        <v>100</v>
      </c>
      <c r="G20" s="107">
        <v>5</v>
      </c>
      <c r="H20" s="88"/>
      <c r="I20" s="88"/>
      <c r="J20" s="88"/>
      <c r="K20" s="88"/>
      <c r="L20" s="88"/>
      <c r="M20" s="88"/>
      <c r="N20" s="88"/>
      <c r="O20" s="88"/>
      <c r="P20" s="88"/>
      <c r="Q20" s="88"/>
      <c r="R20" s="88"/>
      <c r="S20" s="88"/>
      <c r="T20" s="88"/>
      <c r="U20" s="88"/>
      <c r="V20" s="88"/>
      <c r="W20" s="88"/>
      <c r="X20" s="88"/>
      <c r="Y20" s="88"/>
    </row>
    <row r="21" spans="1:25" ht="15.75">
      <c r="A21" s="555"/>
      <c r="B21" s="556"/>
      <c r="C21" s="556"/>
      <c r="D21" s="557"/>
      <c r="E21" s="92" t="s">
        <v>25</v>
      </c>
      <c r="F21" s="96" t="s">
        <v>101</v>
      </c>
      <c r="G21" s="107">
        <v>7</v>
      </c>
      <c r="H21" s="88"/>
      <c r="I21" s="88"/>
      <c r="J21" s="88"/>
      <c r="K21" s="88"/>
      <c r="L21" s="88"/>
      <c r="M21" s="88"/>
      <c r="N21" s="88"/>
      <c r="O21" s="88"/>
      <c r="P21" s="88"/>
      <c r="Q21" s="88"/>
      <c r="R21" s="88"/>
      <c r="S21" s="88"/>
      <c r="T21" s="88"/>
      <c r="U21" s="88"/>
      <c r="V21" s="88"/>
      <c r="W21" s="88"/>
      <c r="X21" s="88"/>
      <c r="Y21" s="88"/>
    </row>
    <row r="22" spans="1:25" ht="31.5">
      <c r="A22" s="555"/>
      <c r="B22" s="556"/>
      <c r="C22" s="556"/>
      <c r="D22" s="557"/>
      <c r="E22" s="92" t="s">
        <v>26</v>
      </c>
      <c r="F22" s="96" t="s">
        <v>211</v>
      </c>
      <c r="G22" s="107">
        <v>48.1</v>
      </c>
      <c r="H22" s="88"/>
      <c r="I22" s="88"/>
      <c r="J22" s="88"/>
      <c r="K22" s="88"/>
      <c r="L22" s="88"/>
      <c r="M22" s="88"/>
      <c r="N22" s="88"/>
      <c r="O22" s="88"/>
      <c r="P22" s="88"/>
      <c r="Q22" s="88"/>
      <c r="R22" s="88"/>
      <c r="S22" s="88"/>
      <c r="T22" s="88"/>
      <c r="U22" s="88"/>
      <c r="V22" s="88"/>
      <c r="W22" s="88"/>
      <c r="X22" s="88"/>
      <c r="Y22" s="88"/>
    </row>
    <row r="23" spans="1:25" ht="78.75">
      <c r="A23" s="558"/>
      <c r="B23" s="559"/>
      <c r="C23" s="559"/>
      <c r="D23" s="560"/>
      <c r="E23" s="92" t="s">
        <v>27</v>
      </c>
      <c r="F23" s="96" t="s">
        <v>217</v>
      </c>
      <c r="G23" s="52">
        <v>2.1</v>
      </c>
      <c r="H23" s="88"/>
      <c r="I23" s="88"/>
      <c r="J23" s="88"/>
      <c r="K23" s="88"/>
      <c r="L23" s="88"/>
      <c r="M23" s="88"/>
      <c r="N23" s="88"/>
      <c r="O23" s="88"/>
      <c r="P23" s="88"/>
      <c r="Q23" s="88"/>
      <c r="R23" s="88"/>
      <c r="S23" s="88"/>
      <c r="T23" s="88"/>
      <c r="U23" s="88"/>
      <c r="V23" s="88"/>
      <c r="W23" s="88"/>
      <c r="X23" s="88"/>
      <c r="Y23" s="88"/>
    </row>
    <row r="24" spans="1:25" ht="15.75">
      <c r="A24" s="102" t="s">
        <v>12</v>
      </c>
      <c r="B24" s="93" t="s">
        <v>45</v>
      </c>
      <c r="C24" s="93" t="s">
        <v>45</v>
      </c>
      <c r="D24" s="92" t="s">
        <v>90</v>
      </c>
      <c r="E24" s="92"/>
      <c r="F24" s="94" t="s">
        <v>102</v>
      </c>
      <c r="G24" s="53">
        <v>35</v>
      </c>
      <c r="H24" s="88"/>
      <c r="I24" s="88"/>
      <c r="J24" s="88"/>
      <c r="K24" s="88"/>
      <c r="L24" s="88"/>
      <c r="M24" s="88"/>
      <c r="N24" s="88"/>
      <c r="O24" s="88"/>
      <c r="P24" s="88"/>
      <c r="Q24" s="88"/>
      <c r="R24" s="88"/>
      <c r="S24" s="88"/>
      <c r="T24" s="88"/>
      <c r="U24" s="88"/>
      <c r="V24" s="88"/>
      <c r="W24" s="88"/>
      <c r="X24" s="88"/>
      <c r="Y24" s="88"/>
    </row>
    <row r="25" spans="1:25" ht="15.75">
      <c r="A25" s="94"/>
      <c r="B25" s="94"/>
      <c r="C25" s="108"/>
      <c r="D25" s="96"/>
      <c r="E25" s="96"/>
      <c r="F25" s="109" t="s">
        <v>103</v>
      </c>
      <c r="G25" s="104">
        <f>G7+G12+G13+G14+G18+G24</f>
        <v>264.2</v>
      </c>
      <c r="H25" s="88"/>
      <c r="I25" s="88"/>
      <c r="J25" s="88"/>
      <c r="K25" s="88"/>
      <c r="L25" s="88"/>
      <c r="M25" s="88"/>
      <c r="N25" s="88"/>
      <c r="O25" s="88"/>
      <c r="P25" s="88"/>
      <c r="Q25" s="88"/>
      <c r="R25" s="88"/>
      <c r="S25" s="88"/>
      <c r="T25" s="88"/>
      <c r="U25" s="88"/>
      <c r="V25" s="88"/>
      <c r="W25" s="88"/>
      <c r="X25" s="88"/>
      <c r="Y25" s="88"/>
    </row>
    <row r="26" spans="1:25" ht="15.75">
      <c r="A26" s="88"/>
      <c r="B26" s="88"/>
      <c r="C26" s="88"/>
      <c r="D26" s="88"/>
      <c r="E26" s="88"/>
      <c r="F26" s="88"/>
      <c r="G26" s="88"/>
      <c r="H26" s="88"/>
      <c r="I26" s="88"/>
      <c r="J26" s="88"/>
      <c r="K26" s="88"/>
      <c r="L26" s="88"/>
      <c r="M26" s="88"/>
      <c r="N26" s="88"/>
      <c r="O26" s="88"/>
      <c r="P26" s="88"/>
      <c r="Q26" s="88"/>
      <c r="R26" s="88"/>
      <c r="S26" s="88"/>
      <c r="T26" s="88"/>
      <c r="U26" s="88"/>
      <c r="V26" s="88"/>
      <c r="W26" s="88"/>
      <c r="X26" s="88"/>
      <c r="Y26" s="88"/>
    </row>
    <row r="27" spans="1:25" ht="15.75">
      <c r="A27" s="88"/>
      <c r="B27" s="88"/>
      <c r="C27" s="88"/>
      <c r="D27" s="88"/>
      <c r="E27" s="88"/>
      <c r="F27" s="88"/>
      <c r="G27" s="88"/>
      <c r="H27" s="88"/>
      <c r="I27" s="88"/>
      <c r="J27" s="88"/>
      <c r="K27" s="88"/>
      <c r="L27" s="88"/>
      <c r="M27" s="88"/>
      <c r="N27" s="88"/>
      <c r="O27" s="88"/>
      <c r="P27" s="88"/>
      <c r="Q27" s="88"/>
      <c r="R27" s="88"/>
      <c r="S27" s="88"/>
      <c r="T27" s="88"/>
      <c r="U27" s="88"/>
      <c r="V27" s="88"/>
      <c r="W27" s="88"/>
      <c r="X27" s="88"/>
      <c r="Y27" s="88"/>
    </row>
    <row r="28" spans="1:25" ht="15.75">
      <c r="A28" s="110"/>
      <c r="B28" s="110"/>
      <c r="C28" s="110"/>
      <c r="D28" s="110"/>
      <c r="E28" s="110"/>
      <c r="F28" s="110"/>
      <c r="G28" s="110"/>
      <c r="H28" s="110"/>
      <c r="I28" s="110"/>
      <c r="J28" s="110"/>
      <c r="K28" s="110"/>
      <c r="L28" s="110"/>
      <c r="M28" s="88"/>
      <c r="N28" s="88"/>
      <c r="O28" s="88"/>
      <c r="P28" s="88"/>
      <c r="Q28" s="88"/>
      <c r="R28" s="88"/>
      <c r="S28" s="88"/>
      <c r="T28" s="88"/>
      <c r="U28" s="88"/>
      <c r="V28" s="88"/>
      <c r="W28" s="88"/>
      <c r="X28" s="88"/>
      <c r="Y28" s="88"/>
    </row>
    <row r="29" spans="1:25" ht="15.75">
      <c r="A29" s="111"/>
      <c r="B29" s="111"/>
      <c r="C29" s="111"/>
      <c r="D29" s="111"/>
      <c r="E29" s="110"/>
      <c r="F29" s="110"/>
      <c r="G29" s="110"/>
      <c r="H29" s="110"/>
      <c r="I29" s="110"/>
      <c r="J29" s="110"/>
      <c r="K29" s="110"/>
      <c r="L29" s="110"/>
      <c r="M29" s="88"/>
      <c r="N29" s="88"/>
      <c r="O29" s="88"/>
      <c r="P29" s="88"/>
      <c r="Q29" s="88"/>
      <c r="R29" s="88"/>
      <c r="S29" s="88"/>
      <c r="T29" s="88"/>
      <c r="U29" s="88"/>
      <c r="V29" s="88"/>
      <c r="W29" s="88"/>
      <c r="X29" s="88"/>
      <c r="Y29" s="88"/>
    </row>
    <row r="30" spans="1:25" ht="15.75">
      <c r="A30" s="111"/>
      <c r="B30" s="111"/>
      <c r="C30" s="111"/>
      <c r="D30" s="111"/>
      <c r="E30" s="110"/>
      <c r="F30" s="110"/>
      <c r="G30" s="110"/>
      <c r="H30" s="110"/>
      <c r="I30" s="110"/>
      <c r="J30" s="110"/>
      <c r="K30" s="110"/>
      <c r="L30" s="110"/>
      <c r="M30" s="88"/>
      <c r="N30" s="88"/>
      <c r="O30" s="88"/>
      <c r="P30" s="88"/>
      <c r="Q30" s="88"/>
      <c r="R30" s="88"/>
      <c r="S30" s="88"/>
      <c r="T30" s="88"/>
      <c r="U30" s="88"/>
      <c r="V30" s="88"/>
      <c r="W30" s="88"/>
      <c r="X30" s="88"/>
      <c r="Y30" s="88"/>
    </row>
    <row r="31" spans="1:25" ht="15.75">
      <c r="A31" s="111"/>
      <c r="B31" s="111"/>
      <c r="C31" s="111"/>
      <c r="D31" s="111"/>
      <c r="E31" s="110"/>
      <c r="F31" s="110"/>
      <c r="G31" s="110"/>
      <c r="H31" s="110"/>
      <c r="I31" s="110"/>
      <c r="J31" s="110"/>
      <c r="K31" s="110"/>
      <c r="L31" s="110"/>
      <c r="M31" s="88"/>
      <c r="N31" s="88"/>
      <c r="O31" s="88"/>
      <c r="P31" s="88"/>
      <c r="Q31" s="88"/>
      <c r="R31" s="88"/>
      <c r="S31" s="88"/>
      <c r="T31" s="88"/>
      <c r="U31" s="88"/>
      <c r="V31" s="88"/>
      <c r="W31" s="88"/>
      <c r="X31" s="88"/>
      <c r="Y31" s="88"/>
    </row>
    <row r="32" spans="1:25" ht="15.75">
      <c r="A32" s="111"/>
      <c r="B32" s="111"/>
      <c r="C32" s="111"/>
      <c r="D32" s="111"/>
      <c r="E32" s="110"/>
      <c r="F32" s="110"/>
      <c r="G32" s="110"/>
      <c r="H32" s="110"/>
      <c r="I32" s="110"/>
      <c r="J32" s="110"/>
      <c r="K32" s="110"/>
      <c r="L32" s="110"/>
      <c r="M32" s="88"/>
      <c r="N32" s="88"/>
      <c r="O32" s="88"/>
      <c r="P32" s="88"/>
      <c r="Q32" s="88"/>
      <c r="R32" s="88"/>
      <c r="S32" s="88"/>
      <c r="T32" s="88"/>
      <c r="U32" s="88"/>
      <c r="V32" s="88"/>
      <c r="W32" s="88"/>
      <c r="X32" s="88"/>
      <c r="Y32" s="88"/>
    </row>
    <row r="33" spans="1:25" ht="15.75">
      <c r="A33" s="111"/>
      <c r="B33" s="111"/>
      <c r="C33" s="111"/>
      <c r="D33" s="111"/>
      <c r="E33" s="110"/>
      <c r="F33" s="110"/>
      <c r="G33" s="110"/>
      <c r="H33" s="110"/>
      <c r="I33" s="110"/>
      <c r="J33" s="110"/>
      <c r="K33" s="110"/>
      <c r="L33" s="110"/>
      <c r="M33" s="88"/>
      <c r="N33" s="88"/>
      <c r="O33" s="88"/>
      <c r="P33" s="88"/>
      <c r="Q33" s="88"/>
      <c r="R33" s="88"/>
      <c r="S33" s="88"/>
      <c r="T33" s="88"/>
      <c r="U33" s="88"/>
      <c r="V33" s="88"/>
      <c r="W33" s="88"/>
      <c r="X33" s="88"/>
      <c r="Y33" s="88"/>
    </row>
    <row r="34" spans="1:25" ht="15.75">
      <c r="A34" s="111"/>
      <c r="B34" s="111"/>
      <c r="C34" s="111"/>
      <c r="D34" s="111"/>
      <c r="E34" s="110"/>
      <c r="F34" s="110"/>
      <c r="G34" s="110"/>
      <c r="H34" s="110"/>
      <c r="I34" s="110"/>
      <c r="J34" s="110"/>
      <c r="K34" s="110"/>
      <c r="L34" s="110"/>
      <c r="M34" s="88"/>
      <c r="N34" s="88"/>
      <c r="O34" s="88"/>
      <c r="P34" s="88"/>
      <c r="Q34" s="88"/>
      <c r="R34" s="88"/>
      <c r="S34" s="88"/>
      <c r="T34" s="88"/>
      <c r="U34" s="88"/>
      <c r="V34" s="88"/>
      <c r="W34" s="88"/>
      <c r="X34" s="88"/>
      <c r="Y34" s="88"/>
    </row>
    <row r="35" spans="1:25" ht="15.75">
      <c r="A35" s="112"/>
      <c r="B35" s="113"/>
      <c r="C35" s="113"/>
      <c r="D35" s="110"/>
      <c r="E35" s="110"/>
      <c r="F35" s="110"/>
      <c r="G35" s="110"/>
      <c r="H35" s="110"/>
      <c r="I35" s="110"/>
      <c r="J35" s="110"/>
      <c r="K35" s="110"/>
      <c r="L35" s="110"/>
      <c r="M35" s="88"/>
      <c r="N35" s="88"/>
      <c r="O35" s="88"/>
      <c r="P35" s="88"/>
      <c r="Q35" s="88"/>
      <c r="R35" s="88"/>
      <c r="S35" s="88"/>
      <c r="T35" s="88"/>
      <c r="U35" s="88"/>
      <c r="V35" s="88"/>
      <c r="W35" s="88"/>
      <c r="X35" s="88"/>
      <c r="Y35" s="88"/>
    </row>
    <row r="36" spans="1:25" ht="15.75">
      <c r="A36" s="114"/>
      <c r="B36" s="115"/>
      <c r="C36" s="115"/>
      <c r="D36" s="114"/>
      <c r="E36" s="110"/>
      <c r="F36" s="110"/>
      <c r="G36" s="200"/>
      <c r="H36" s="110"/>
      <c r="I36" s="110"/>
      <c r="J36" s="110"/>
      <c r="K36" s="110"/>
      <c r="L36" s="110"/>
      <c r="M36" s="88"/>
      <c r="N36" s="88"/>
      <c r="O36" s="88"/>
      <c r="P36" s="88"/>
      <c r="Q36" s="88"/>
      <c r="R36" s="88"/>
      <c r="S36" s="88"/>
      <c r="T36" s="88"/>
      <c r="U36" s="88"/>
      <c r="V36" s="88"/>
      <c r="W36" s="88"/>
      <c r="X36" s="88"/>
      <c r="Y36" s="88"/>
    </row>
    <row r="37" spans="1:25" ht="15.75">
      <c r="A37" s="112"/>
      <c r="B37" s="113"/>
      <c r="C37" s="113"/>
      <c r="D37" s="113"/>
      <c r="E37" s="110"/>
      <c r="F37" s="110"/>
      <c r="G37" s="115"/>
      <c r="H37" s="115"/>
      <c r="I37" s="115"/>
      <c r="J37" s="110"/>
      <c r="K37" s="110"/>
      <c r="L37" s="110"/>
      <c r="M37" s="88"/>
      <c r="N37" s="88"/>
      <c r="O37" s="88"/>
      <c r="P37" s="88"/>
      <c r="Q37" s="88"/>
      <c r="R37" s="88"/>
      <c r="S37" s="88"/>
      <c r="T37" s="88"/>
      <c r="U37" s="88"/>
      <c r="V37" s="88"/>
      <c r="W37" s="88"/>
      <c r="X37" s="88"/>
      <c r="Y37" s="88"/>
    </row>
    <row r="38" spans="1:25" ht="15.75">
      <c r="A38" s="112"/>
      <c r="B38" s="113"/>
      <c r="C38" s="113"/>
      <c r="D38" s="110"/>
      <c r="E38" s="110"/>
      <c r="F38" s="110"/>
      <c r="G38" s="112"/>
      <c r="H38" s="113"/>
      <c r="I38" s="113"/>
      <c r="J38" s="110"/>
      <c r="K38" s="110"/>
      <c r="L38" s="110"/>
      <c r="M38" s="88"/>
      <c r="N38" s="88"/>
      <c r="O38" s="88"/>
      <c r="P38" s="88"/>
      <c r="Q38" s="88"/>
      <c r="R38" s="88"/>
      <c r="S38" s="88"/>
      <c r="T38" s="88"/>
      <c r="U38" s="88"/>
      <c r="V38" s="88"/>
      <c r="W38" s="88"/>
      <c r="X38" s="88"/>
      <c r="Y38" s="88"/>
    </row>
    <row r="39" spans="1:25" ht="15.75">
      <c r="A39" s="112"/>
      <c r="B39" s="113"/>
      <c r="C39" s="113"/>
      <c r="D39" s="110"/>
      <c r="E39" s="110"/>
      <c r="F39" s="110"/>
      <c r="G39" s="112"/>
      <c r="H39" s="113"/>
      <c r="I39" s="113"/>
      <c r="J39" s="110"/>
      <c r="K39" s="110"/>
      <c r="L39" s="110"/>
      <c r="M39" s="88"/>
      <c r="N39" s="88"/>
      <c r="O39" s="88"/>
      <c r="P39" s="88"/>
      <c r="Q39" s="88"/>
      <c r="R39" s="88"/>
      <c r="S39" s="88"/>
      <c r="T39" s="88"/>
      <c r="U39" s="88"/>
      <c r="V39" s="88"/>
      <c r="W39" s="88"/>
      <c r="X39" s="88"/>
      <c r="Y39" s="88"/>
    </row>
    <row r="40" spans="1:25" ht="15.75">
      <c r="A40" s="112"/>
      <c r="B40" s="113"/>
      <c r="C40" s="113"/>
      <c r="D40" s="110"/>
      <c r="E40" s="110"/>
      <c r="F40" s="110"/>
      <c r="G40" s="112"/>
      <c r="H40" s="113"/>
      <c r="I40" s="110"/>
      <c r="J40" s="110"/>
      <c r="K40" s="110"/>
      <c r="L40" s="110"/>
      <c r="M40" s="88"/>
      <c r="N40" s="88"/>
      <c r="O40" s="88"/>
      <c r="P40" s="88"/>
      <c r="Q40" s="88"/>
      <c r="R40" s="88"/>
      <c r="S40" s="88"/>
      <c r="T40" s="88"/>
      <c r="U40" s="88"/>
      <c r="V40" s="88"/>
      <c r="W40" s="88"/>
      <c r="X40" s="88"/>
      <c r="Y40" s="88"/>
    </row>
    <row r="41" spans="1:25" ht="15.75">
      <c r="A41" s="114"/>
      <c r="B41" s="115"/>
      <c r="C41" s="115"/>
      <c r="D41" s="114"/>
      <c r="E41" s="110"/>
      <c r="F41" s="110"/>
      <c r="G41" s="114"/>
      <c r="H41" s="115"/>
      <c r="I41" s="114"/>
      <c r="J41" s="110"/>
      <c r="K41" s="110"/>
      <c r="L41" s="110"/>
      <c r="M41" s="88"/>
      <c r="N41" s="88"/>
      <c r="O41" s="88"/>
      <c r="P41" s="88"/>
      <c r="Q41" s="88"/>
      <c r="R41" s="88"/>
      <c r="S41" s="88"/>
      <c r="T41" s="88"/>
      <c r="U41" s="88"/>
      <c r="V41" s="88"/>
      <c r="W41" s="88"/>
      <c r="X41" s="88"/>
      <c r="Y41" s="88"/>
    </row>
    <row r="42" spans="1:25" ht="15.75">
      <c r="A42" s="112"/>
      <c r="B42" s="113"/>
      <c r="C42" s="113"/>
      <c r="D42" s="113"/>
      <c r="E42" s="110"/>
      <c r="F42" s="110"/>
      <c r="G42" s="112"/>
      <c r="H42" s="113"/>
      <c r="I42" s="113"/>
      <c r="J42" s="110"/>
      <c r="K42" s="110"/>
      <c r="L42" s="110"/>
      <c r="M42" s="88"/>
      <c r="N42" s="88"/>
      <c r="O42" s="88"/>
      <c r="P42" s="88"/>
      <c r="Q42" s="88"/>
      <c r="R42" s="88"/>
      <c r="S42" s="88"/>
      <c r="T42" s="88"/>
      <c r="U42" s="88"/>
      <c r="V42" s="88"/>
      <c r="W42" s="88"/>
      <c r="X42" s="88"/>
      <c r="Y42" s="88"/>
    </row>
    <row r="43" spans="1:25" ht="15.75">
      <c r="A43" s="112"/>
      <c r="B43" s="113"/>
      <c r="C43" s="113"/>
      <c r="D43" s="113"/>
      <c r="E43" s="110"/>
      <c r="F43" s="110"/>
      <c r="G43" s="112"/>
      <c r="H43" s="113"/>
      <c r="I43" s="110"/>
      <c r="J43" s="110"/>
      <c r="K43" s="110"/>
      <c r="L43" s="110"/>
      <c r="M43" s="88"/>
      <c r="N43" s="88"/>
      <c r="O43" s="88"/>
      <c r="P43" s="88"/>
      <c r="Q43" s="88"/>
      <c r="R43" s="88"/>
      <c r="S43" s="88"/>
      <c r="T43" s="88"/>
      <c r="U43" s="88"/>
      <c r="V43" s="88"/>
      <c r="W43" s="88"/>
      <c r="X43" s="88"/>
      <c r="Y43" s="88"/>
    </row>
    <row r="44" spans="1:25" ht="15.75">
      <c r="A44" s="112"/>
      <c r="B44" s="113"/>
      <c r="C44" s="113"/>
      <c r="D44" s="110"/>
      <c r="E44" s="110"/>
      <c r="F44" s="110"/>
      <c r="G44" s="112"/>
      <c r="H44" s="113"/>
      <c r="I44" s="110"/>
      <c r="J44" s="110"/>
      <c r="K44" s="110"/>
      <c r="L44" s="110"/>
      <c r="M44" s="88"/>
      <c r="N44" s="88"/>
      <c r="O44" s="88"/>
      <c r="P44" s="88"/>
      <c r="Q44" s="88"/>
      <c r="R44" s="88"/>
      <c r="S44" s="88"/>
      <c r="T44" s="88"/>
      <c r="U44" s="88"/>
      <c r="V44" s="88"/>
      <c r="W44" s="88"/>
      <c r="X44" s="88"/>
      <c r="Y44" s="88"/>
    </row>
    <row r="45" spans="1:25" ht="15.75">
      <c r="A45" s="114"/>
      <c r="B45" s="115"/>
      <c r="C45" s="115"/>
      <c r="D45" s="115"/>
      <c r="E45" s="110"/>
      <c r="F45" s="110"/>
      <c r="G45" s="112"/>
      <c r="H45" s="113"/>
      <c r="I45" s="110"/>
      <c r="J45" s="110"/>
      <c r="K45" s="110"/>
      <c r="L45" s="110"/>
      <c r="M45" s="88"/>
      <c r="N45" s="88"/>
      <c r="O45" s="88"/>
      <c r="P45" s="88"/>
      <c r="Q45" s="88"/>
      <c r="R45" s="88"/>
      <c r="S45" s="88"/>
      <c r="T45" s="88"/>
      <c r="U45" s="88"/>
      <c r="V45" s="88"/>
      <c r="W45" s="88"/>
      <c r="X45" s="88"/>
      <c r="Y45" s="88"/>
    </row>
    <row r="46" spans="1:25" ht="15.75">
      <c r="A46" s="112"/>
      <c r="B46" s="113"/>
      <c r="C46" s="113"/>
      <c r="D46" s="110"/>
      <c r="E46" s="110"/>
      <c r="F46" s="110"/>
      <c r="G46" s="114"/>
      <c r="H46" s="115"/>
      <c r="I46" s="114"/>
      <c r="J46" s="110"/>
      <c r="K46" s="110"/>
      <c r="L46" s="110"/>
      <c r="M46" s="88"/>
      <c r="N46" s="88"/>
      <c r="O46" s="88"/>
      <c r="P46" s="88"/>
      <c r="Q46" s="88"/>
      <c r="R46" s="88"/>
      <c r="S46" s="88"/>
      <c r="T46" s="88"/>
      <c r="U46" s="88"/>
      <c r="V46" s="88"/>
      <c r="W46" s="88"/>
      <c r="X46" s="88"/>
      <c r="Y46" s="88"/>
    </row>
    <row r="47" spans="1:25" ht="15.75">
      <c r="A47" s="116"/>
      <c r="B47" s="113"/>
      <c r="C47" s="113"/>
      <c r="D47" s="110"/>
      <c r="E47" s="110"/>
      <c r="F47" s="110"/>
      <c r="G47" s="112"/>
      <c r="H47" s="113"/>
      <c r="I47" s="113"/>
      <c r="J47" s="110"/>
      <c r="K47" s="110"/>
      <c r="L47" s="110"/>
      <c r="M47" s="88"/>
      <c r="N47" s="88"/>
      <c r="O47" s="88"/>
      <c r="P47" s="88"/>
      <c r="Q47" s="88"/>
      <c r="R47" s="88"/>
      <c r="S47" s="88"/>
      <c r="T47" s="88"/>
      <c r="U47" s="88"/>
      <c r="V47" s="88"/>
      <c r="W47" s="88"/>
      <c r="X47" s="88"/>
      <c r="Y47" s="88"/>
    </row>
    <row r="48" spans="1:25" ht="15.75">
      <c r="A48" s="114"/>
      <c r="B48" s="115"/>
      <c r="C48" s="115"/>
      <c r="D48" s="114"/>
      <c r="E48" s="110"/>
      <c r="F48" s="110"/>
      <c r="G48" s="112"/>
      <c r="H48" s="113"/>
      <c r="I48" s="113"/>
      <c r="J48" s="110"/>
      <c r="K48" s="110"/>
      <c r="L48" s="110"/>
      <c r="M48" s="88"/>
      <c r="N48" s="88"/>
      <c r="O48" s="88"/>
      <c r="P48" s="88"/>
      <c r="Q48" s="88"/>
      <c r="R48" s="88"/>
      <c r="S48" s="88"/>
      <c r="T48" s="88"/>
      <c r="U48" s="88"/>
      <c r="V48" s="88"/>
      <c r="W48" s="88"/>
      <c r="X48" s="88"/>
      <c r="Y48" s="88"/>
    </row>
    <row r="49" spans="1:25" ht="15.75">
      <c r="A49" s="110"/>
      <c r="B49" s="110"/>
      <c r="C49" s="110"/>
      <c r="D49" s="110"/>
      <c r="E49" s="110"/>
      <c r="F49" s="110"/>
      <c r="G49" s="112"/>
      <c r="H49" s="113"/>
      <c r="I49" s="110"/>
      <c r="J49" s="110"/>
      <c r="K49" s="110"/>
      <c r="L49" s="110"/>
      <c r="M49" s="88"/>
      <c r="N49" s="88"/>
      <c r="O49" s="88"/>
      <c r="P49" s="88"/>
      <c r="Q49" s="88"/>
      <c r="R49" s="88"/>
      <c r="S49" s="88"/>
      <c r="T49" s="88"/>
      <c r="U49" s="88"/>
      <c r="V49" s="88"/>
      <c r="W49" s="88"/>
      <c r="X49" s="88"/>
      <c r="Y49" s="88"/>
    </row>
    <row r="50" spans="1:25" ht="15.75">
      <c r="A50" s="110"/>
      <c r="B50" s="110"/>
      <c r="C50" s="110"/>
      <c r="D50" s="110"/>
      <c r="E50" s="110"/>
      <c r="F50" s="110"/>
      <c r="G50" s="114"/>
      <c r="H50" s="115"/>
      <c r="I50" s="115"/>
      <c r="J50" s="110"/>
      <c r="K50" s="110"/>
      <c r="L50" s="110"/>
      <c r="M50" s="88"/>
      <c r="N50" s="88"/>
      <c r="O50" s="88"/>
      <c r="P50" s="88"/>
      <c r="Q50" s="88"/>
      <c r="R50" s="88"/>
      <c r="S50" s="88"/>
      <c r="T50" s="88"/>
      <c r="U50" s="88"/>
      <c r="V50" s="88"/>
      <c r="W50" s="88"/>
      <c r="X50" s="88"/>
      <c r="Y50" s="88"/>
    </row>
    <row r="51" spans="1:25" ht="15.75">
      <c r="A51" s="110"/>
      <c r="B51" s="110"/>
      <c r="C51" s="110"/>
      <c r="D51" s="110"/>
      <c r="E51" s="110"/>
      <c r="F51" s="110"/>
      <c r="G51" s="112"/>
      <c r="H51" s="113"/>
      <c r="I51" s="110"/>
      <c r="J51" s="110"/>
      <c r="K51" s="110"/>
      <c r="L51" s="110"/>
      <c r="M51" s="88"/>
      <c r="N51" s="88"/>
      <c r="O51" s="88"/>
      <c r="P51" s="88"/>
      <c r="Q51" s="88"/>
      <c r="R51" s="88"/>
      <c r="S51" s="88"/>
      <c r="T51" s="88"/>
      <c r="U51" s="88"/>
      <c r="V51" s="88"/>
      <c r="W51" s="88"/>
      <c r="X51" s="88"/>
      <c r="Y51" s="88"/>
    </row>
    <row r="52" spans="1:25" ht="15.75">
      <c r="A52" s="110"/>
      <c r="B52" s="110"/>
      <c r="C52" s="110"/>
      <c r="D52" s="110"/>
      <c r="E52" s="110"/>
      <c r="F52" s="110"/>
      <c r="G52" s="116"/>
      <c r="H52" s="113"/>
      <c r="I52" s="110"/>
      <c r="J52" s="110"/>
      <c r="K52" s="110"/>
      <c r="L52" s="110"/>
      <c r="M52" s="88"/>
      <c r="N52" s="88"/>
      <c r="O52" s="88"/>
      <c r="P52" s="88"/>
      <c r="Q52" s="88"/>
      <c r="R52" s="88"/>
      <c r="S52" s="88"/>
      <c r="T52" s="88"/>
      <c r="U52" s="88"/>
      <c r="V52" s="88"/>
      <c r="W52" s="88"/>
      <c r="X52" s="88"/>
      <c r="Y52" s="88"/>
    </row>
    <row r="53" spans="1:25" ht="15.75">
      <c r="A53" s="110"/>
      <c r="B53" s="110"/>
      <c r="C53" s="110"/>
      <c r="D53" s="110"/>
      <c r="E53" s="110"/>
      <c r="F53" s="110"/>
      <c r="G53" s="114"/>
      <c r="H53" s="115"/>
      <c r="I53" s="114"/>
      <c r="J53" s="110"/>
      <c r="K53" s="110"/>
      <c r="L53" s="110"/>
      <c r="M53" s="88"/>
      <c r="N53" s="88"/>
      <c r="O53" s="88"/>
      <c r="P53" s="88"/>
      <c r="Q53" s="88"/>
      <c r="R53" s="88"/>
      <c r="S53" s="88"/>
      <c r="T53" s="88"/>
      <c r="U53" s="88"/>
      <c r="V53" s="88"/>
      <c r="W53" s="88"/>
      <c r="X53" s="88"/>
      <c r="Y53" s="88"/>
    </row>
    <row r="54" spans="1:25" ht="15.75">
      <c r="A54" s="110"/>
      <c r="B54" s="110"/>
      <c r="C54" s="110"/>
      <c r="D54" s="110"/>
      <c r="E54" s="110"/>
      <c r="F54" s="110"/>
      <c r="G54" s="110"/>
      <c r="H54" s="110"/>
      <c r="I54" s="110"/>
      <c r="J54" s="110"/>
      <c r="K54" s="110"/>
      <c r="L54" s="110"/>
      <c r="M54" s="88"/>
      <c r="N54" s="88"/>
      <c r="O54" s="88"/>
      <c r="P54" s="88"/>
      <c r="Q54" s="88"/>
      <c r="R54" s="88"/>
      <c r="S54" s="88"/>
      <c r="T54" s="88"/>
      <c r="U54" s="88"/>
      <c r="V54" s="88"/>
      <c r="W54" s="88"/>
      <c r="X54" s="88"/>
      <c r="Y54" s="88"/>
    </row>
    <row r="55" spans="1:25" ht="15.75">
      <c r="A55" s="110"/>
      <c r="B55" s="110"/>
      <c r="C55" s="110"/>
      <c r="D55" s="110"/>
      <c r="E55" s="110"/>
      <c r="F55" s="110"/>
      <c r="G55" s="110"/>
      <c r="H55" s="110"/>
      <c r="I55" s="110"/>
      <c r="J55" s="110"/>
      <c r="K55" s="110"/>
      <c r="L55" s="110"/>
      <c r="M55" s="88"/>
      <c r="N55" s="88"/>
      <c r="O55" s="88"/>
      <c r="P55" s="88"/>
      <c r="Q55" s="88"/>
      <c r="R55" s="88"/>
      <c r="S55" s="88"/>
      <c r="T55" s="88"/>
      <c r="U55" s="88"/>
      <c r="V55" s="88"/>
      <c r="W55" s="88"/>
      <c r="X55" s="88"/>
      <c r="Y55" s="88"/>
    </row>
    <row r="56" spans="1:25" ht="15.75">
      <c r="A56" s="110"/>
      <c r="B56" s="110"/>
      <c r="C56" s="110"/>
      <c r="D56" s="110"/>
      <c r="E56" s="110"/>
      <c r="F56" s="110"/>
      <c r="G56" s="110"/>
      <c r="H56" s="113"/>
      <c r="I56" s="110"/>
      <c r="J56" s="110"/>
      <c r="K56" s="110"/>
      <c r="L56" s="110"/>
      <c r="M56" s="88"/>
      <c r="N56" s="88"/>
      <c r="O56" s="88"/>
      <c r="P56" s="88"/>
      <c r="Q56" s="88"/>
      <c r="R56" s="88"/>
      <c r="S56" s="88"/>
      <c r="T56" s="88"/>
      <c r="U56" s="88"/>
      <c r="V56" s="88"/>
      <c r="W56" s="88"/>
      <c r="X56" s="88"/>
      <c r="Y56" s="88"/>
    </row>
    <row r="57" spans="1:25" ht="15.75">
      <c r="A57" s="110"/>
      <c r="B57" s="110"/>
      <c r="C57" s="110"/>
      <c r="D57" s="110"/>
      <c r="E57" s="114"/>
      <c r="F57" s="110"/>
      <c r="G57" s="110"/>
      <c r="H57" s="110"/>
      <c r="I57" s="110"/>
      <c r="J57" s="110"/>
      <c r="K57" s="110"/>
      <c r="L57" s="110"/>
      <c r="M57" s="88"/>
      <c r="N57" s="88"/>
      <c r="O57" s="88"/>
      <c r="P57" s="88"/>
      <c r="Q57" s="88"/>
      <c r="R57" s="88"/>
      <c r="S57" s="88"/>
      <c r="T57" s="88"/>
      <c r="U57" s="88"/>
      <c r="V57" s="88"/>
      <c r="W57" s="88"/>
      <c r="X57" s="88"/>
      <c r="Y57" s="88"/>
    </row>
    <row r="58" spans="1:25" ht="15.75">
      <c r="A58" s="88"/>
      <c r="B58" s="88"/>
      <c r="C58" s="88"/>
      <c r="D58" s="88"/>
      <c r="E58" s="88"/>
      <c r="F58" s="88"/>
      <c r="G58" s="88"/>
      <c r="H58" s="88"/>
      <c r="I58" s="88"/>
      <c r="J58" s="88"/>
      <c r="K58" s="88"/>
      <c r="L58" s="88"/>
      <c r="M58" s="88"/>
      <c r="N58" s="88"/>
      <c r="O58" s="88"/>
      <c r="P58" s="88"/>
      <c r="Q58" s="88"/>
      <c r="R58" s="88"/>
      <c r="S58" s="88"/>
      <c r="T58" s="88"/>
      <c r="U58" s="88"/>
      <c r="V58" s="88"/>
      <c r="W58" s="88"/>
      <c r="X58" s="88"/>
      <c r="Y58" s="88"/>
    </row>
    <row r="59" spans="1:25" ht="15.75">
      <c r="A59" s="88"/>
      <c r="B59" s="88"/>
      <c r="C59" s="88"/>
      <c r="D59" s="88"/>
      <c r="E59" s="88"/>
      <c r="F59" s="88"/>
      <c r="G59" s="88"/>
      <c r="H59" s="88"/>
      <c r="I59" s="88"/>
      <c r="J59" s="88"/>
      <c r="K59" s="88"/>
      <c r="L59" s="88"/>
      <c r="M59" s="88"/>
      <c r="N59" s="88"/>
      <c r="O59" s="88"/>
      <c r="P59" s="88"/>
      <c r="Q59" s="88"/>
      <c r="R59" s="88"/>
      <c r="S59" s="88"/>
      <c r="T59" s="88"/>
      <c r="U59" s="88"/>
      <c r="V59" s="88"/>
      <c r="W59" s="88"/>
      <c r="X59" s="88"/>
      <c r="Y59" s="88"/>
    </row>
    <row r="60" spans="1:25" ht="15.75">
      <c r="A60" s="88"/>
      <c r="B60" s="88"/>
      <c r="C60" s="88"/>
      <c r="D60" s="88"/>
      <c r="E60" s="88"/>
      <c r="F60" s="88"/>
      <c r="G60" s="88"/>
      <c r="H60" s="88"/>
      <c r="I60" s="88"/>
      <c r="J60" s="88"/>
      <c r="K60" s="88"/>
      <c r="L60" s="88"/>
      <c r="M60" s="88"/>
      <c r="N60" s="88"/>
      <c r="O60" s="88"/>
      <c r="P60" s="88"/>
      <c r="Q60" s="88"/>
      <c r="R60" s="88"/>
      <c r="S60" s="88"/>
      <c r="T60" s="88"/>
      <c r="U60" s="88"/>
      <c r="V60" s="88"/>
      <c r="W60" s="88"/>
      <c r="X60" s="88"/>
      <c r="Y60" s="88"/>
    </row>
    <row r="61" spans="1:25" ht="15.75">
      <c r="A61" s="88"/>
      <c r="B61" s="88"/>
      <c r="C61" s="88"/>
      <c r="D61" s="88"/>
      <c r="E61" s="88"/>
      <c r="F61" s="88"/>
      <c r="G61" s="88"/>
      <c r="H61" s="88"/>
      <c r="I61" s="88"/>
      <c r="J61" s="88"/>
      <c r="K61" s="88"/>
      <c r="L61" s="88"/>
      <c r="M61" s="88"/>
      <c r="N61" s="88"/>
      <c r="O61" s="88"/>
      <c r="P61" s="88"/>
      <c r="Q61" s="88"/>
      <c r="R61" s="88"/>
      <c r="S61" s="88"/>
      <c r="T61" s="88"/>
      <c r="U61" s="88"/>
      <c r="V61" s="88"/>
      <c r="W61" s="88"/>
      <c r="X61" s="88"/>
      <c r="Y61" s="88"/>
    </row>
    <row r="62" spans="1:25" ht="15.75">
      <c r="A62" s="88"/>
      <c r="B62" s="88"/>
      <c r="C62" s="88"/>
      <c r="D62" s="88"/>
      <c r="E62" s="88"/>
      <c r="F62" s="88"/>
      <c r="G62" s="88"/>
      <c r="H62" s="88"/>
      <c r="I62" s="88"/>
      <c r="J62" s="88"/>
      <c r="K62" s="88"/>
      <c r="L62" s="88"/>
      <c r="M62" s="88"/>
      <c r="N62" s="88"/>
      <c r="O62" s="88"/>
      <c r="P62" s="88"/>
      <c r="Q62" s="88"/>
      <c r="R62" s="88"/>
      <c r="S62" s="88"/>
      <c r="T62" s="88"/>
      <c r="U62" s="88"/>
      <c r="V62" s="88"/>
      <c r="W62" s="88"/>
      <c r="X62" s="88"/>
      <c r="Y62" s="88"/>
    </row>
    <row r="63" spans="1:25" ht="15.75">
      <c r="A63" s="88"/>
      <c r="B63" s="88"/>
      <c r="C63" s="88"/>
      <c r="D63" s="88"/>
      <c r="E63" s="88"/>
      <c r="F63" s="88"/>
      <c r="G63" s="88"/>
      <c r="H63" s="88"/>
      <c r="I63" s="88"/>
      <c r="J63" s="88"/>
      <c r="K63" s="88"/>
      <c r="L63" s="88"/>
      <c r="M63" s="88"/>
      <c r="N63" s="88"/>
      <c r="O63" s="88"/>
      <c r="P63" s="88"/>
      <c r="Q63" s="88"/>
      <c r="R63" s="88"/>
      <c r="S63" s="88"/>
      <c r="T63" s="88"/>
      <c r="U63" s="88"/>
      <c r="V63" s="88"/>
      <c r="W63" s="88"/>
      <c r="X63" s="88"/>
      <c r="Y63" s="88"/>
    </row>
    <row r="64" spans="1:25" ht="15.75">
      <c r="A64" s="88"/>
      <c r="B64" s="88"/>
      <c r="C64" s="88"/>
      <c r="D64" s="88"/>
      <c r="E64" s="88"/>
      <c r="F64" s="88"/>
      <c r="G64" s="88"/>
      <c r="H64" s="88"/>
      <c r="I64" s="88"/>
      <c r="J64" s="88"/>
      <c r="K64" s="88"/>
      <c r="L64" s="88"/>
      <c r="M64" s="88"/>
      <c r="N64" s="88"/>
      <c r="O64" s="88"/>
      <c r="P64" s="88"/>
      <c r="Q64" s="88"/>
      <c r="R64" s="88"/>
      <c r="S64" s="88"/>
      <c r="T64" s="88"/>
      <c r="U64" s="88"/>
      <c r="V64" s="88"/>
      <c r="W64" s="88"/>
      <c r="X64" s="88"/>
      <c r="Y64" s="88"/>
    </row>
    <row r="65" spans="1:25" ht="15.75">
      <c r="A65" s="88"/>
      <c r="B65" s="88"/>
      <c r="C65" s="88"/>
      <c r="D65" s="88"/>
      <c r="E65" s="88"/>
      <c r="F65" s="88"/>
      <c r="G65" s="88"/>
      <c r="H65" s="88"/>
      <c r="I65" s="88"/>
      <c r="J65" s="88"/>
      <c r="K65" s="88"/>
      <c r="L65" s="88"/>
      <c r="M65" s="88"/>
      <c r="N65" s="88"/>
      <c r="O65" s="88"/>
      <c r="P65" s="88"/>
      <c r="Q65" s="88"/>
      <c r="R65" s="88"/>
      <c r="S65" s="88"/>
      <c r="T65" s="88"/>
      <c r="U65" s="88"/>
      <c r="V65" s="88"/>
      <c r="W65" s="88"/>
      <c r="X65" s="88"/>
      <c r="Y65" s="88"/>
    </row>
    <row r="66" spans="1:25" ht="15.75">
      <c r="A66" s="88"/>
      <c r="B66" s="88"/>
      <c r="C66" s="88"/>
      <c r="D66" s="88"/>
      <c r="E66" s="88"/>
      <c r="F66" s="88"/>
      <c r="G66" s="88"/>
      <c r="H66" s="88"/>
      <c r="I66" s="88"/>
      <c r="J66" s="88"/>
      <c r="K66" s="88"/>
      <c r="L66" s="88"/>
      <c r="M66" s="88"/>
      <c r="N66" s="88"/>
      <c r="O66" s="88"/>
      <c r="P66" s="88"/>
      <c r="Q66" s="88"/>
      <c r="R66" s="88"/>
      <c r="S66" s="88"/>
      <c r="T66" s="88"/>
      <c r="U66" s="88"/>
      <c r="V66" s="88"/>
      <c r="W66" s="88"/>
      <c r="X66" s="88"/>
      <c r="Y66" s="88"/>
    </row>
    <row r="67" spans="1:25" ht="15.75">
      <c r="A67" s="88"/>
      <c r="B67" s="88"/>
      <c r="C67" s="88"/>
      <c r="D67" s="88"/>
      <c r="E67" s="88"/>
      <c r="F67" s="88"/>
      <c r="G67" s="88"/>
      <c r="H67" s="88"/>
      <c r="I67" s="88"/>
      <c r="J67" s="88"/>
      <c r="K67" s="88"/>
      <c r="L67" s="88"/>
      <c r="M67" s="88"/>
      <c r="N67" s="88"/>
      <c r="O67" s="88"/>
      <c r="P67" s="88"/>
      <c r="Q67" s="88"/>
      <c r="R67" s="88"/>
      <c r="S67" s="88"/>
      <c r="T67" s="88"/>
      <c r="U67" s="88"/>
      <c r="V67" s="88"/>
      <c r="W67" s="88"/>
      <c r="X67" s="88"/>
      <c r="Y67" s="88"/>
    </row>
    <row r="68" spans="1:25" ht="15.75">
      <c r="A68" s="88"/>
      <c r="B68" s="88"/>
      <c r="C68" s="88"/>
      <c r="D68" s="88"/>
      <c r="E68" s="88"/>
      <c r="F68" s="88"/>
      <c r="G68" s="88"/>
      <c r="H68" s="88"/>
      <c r="I68" s="88"/>
      <c r="J68" s="88"/>
      <c r="K68" s="88"/>
      <c r="L68" s="88"/>
      <c r="M68" s="88"/>
      <c r="N68" s="88"/>
      <c r="O68" s="88"/>
      <c r="P68" s="88"/>
      <c r="Q68" s="88"/>
      <c r="R68" s="88"/>
      <c r="S68" s="88"/>
      <c r="T68" s="88"/>
      <c r="U68" s="88"/>
      <c r="V68" s="88"/>
      <c r="W68" s="88"/>
      <c r="X68" s="88"/>
      <c r="Y68" s="88"/>
    </row>
    <row r="69" spans="1:25" ht="15.75">
      <c r="A69" s="88"/>
      <c r="B69" s="88"/>
      <c r="C69" s="88"/>
      <c r="D69" s="88"/>
      <c r="E69" s="88"/>
      <c r="F69" s="88"/>
      <c r="G69" s="88"/>
      <c r="H69" s="88"/>
      <c r="I69" s="88"/>
      <c r="J69" s="88"/>
      <c r="K69" s="88"/>
      <c r="L69" s="88"/>
      <c r="M69" s="88"/>
      <c r="N69" s="88"/>
      <c r="O69" s="88"/>
      <c r="P69" s="88"/>
      <c r="Q69" s="88"/>
      <c r="R69" s="88"/>
      <c r="S69" s="88"/>
      <c r="T69" s="88"/>
      <c r="U69" s="88"/>
      <c r="V69" s="88"/>
      <c r="W69" s="88"/>
      <c r="X69" s="88"/>
      <c r="Y69" s="88"/>
    </row>
    <row r="70" spans="1:25" ht="15.75">
      <c r="A70" s="88"/>
      <c r="B70" s="88"/>
      <c r="C70" s="88"/>
      <c r="D70" s="88"/>
      <c r="E70" s="88"/>
      <c r="F70" s="88"/>
      <c r="G70" s="88"/>
      <c r="H70" s="88"/>
      <c r="I70" s="88"/>
      <c r="J70" s="88"/>
      <c r="K70" s="88"/>
      <c r="L70" s="88"/>
      <c r="M70" s="88"/>
      <c r="N70" s="88"/>
      <c r="O70" s="88"/>
      <c r="P70" s="88"/>
      <c r="Q70" s="88"/>
      <c r="R70" s="88"/>
      <c r="S70" s="88"/>
      <c r="T70" s="88"/>
      <c r="U70" s="88"/>
      <c r="V70" s="88"/>
      <c r="W70" s="88"/>
      <c r="X70" s="88"/>
      <c r="Y70" s="88"/>
    </row>
    <row r="71" spans="1:25" ht="15.75">
      <c r="A71" s="88"/>
      <c r="B71" s="88"/>
      <c r="C71" s="88"/>
      <c r="D71" s="88"/>
      <c r="E71" s="88"/>
      <c r="F71" s="88"/>
      <c r="G71" s="88"/>
      <c r="H71" s="88"/>
      <c r="I71" s="88"/>
      <c r="J71" s="88"/>
      <c r="K71" s="88"/>
      <c r="L71" s="88"/>
      <c r="M71" s="88"/>
      <c r="N71" s="88"/>
      <c r="O71" s="88"/>
      <c r="P71" s="88"/>
      <c r="Q71" s="88"/>
      <c r="R71" s="88"/>
      <c r="S71" s="88"/>
      <c r="T71" s="88"/>
      <c r="U71" s="88"/>
      <c r="V71" s="88"/>
      <c r="W71" s="88"/>
      <c r="X71" s="88"/>
      <c r="Y71" s="88"/>
    </row>
    <row r="72" spans="1:25" ht="15.75">
      <c r="A72" s="88"/>
      <c r="B72" s="88"/>
      <c r="C72" s="88"/>
      <c r="D72" s="88"/>
      <c r="E72" s="88"/>
      <c r="F72" s="88"/>
      <c r="G72" s="88"/>
      <c r="H72" s="88"/>
      <c r="I72" s="88"/>
      <c r="J72" s="88"/>
      <c r="K72" s="88"/>
      <c r="L72" s="88"/>
      <c r="M72" s="88"/>
      <c r="N72" s="88"/>
      <c r="O72" s="88"/>
      <c r="P72" s="88"/>
      <c r="Q72" s="88"/>
      <c r="R72" s="88"/>
      <c r="S72" s="88"/>
      <c r="T72" s="88"/>
      <c r="U72" s="88"/>
      <c r="V72" s="88"/>
      <c r="W72" s="88"/>
      <c r="X72" s="88"/>
      <c r="Y72" s="88"/>
    </row>
    <row r="73" spans="1:25" ht="15.75">
      <c r="A73" s="88"/>
      <c r="B73" s="88"/>
      <c r="C73" s="88"/>
      <c r="D73" s="88"/>
      <c r="E73" s="88"/>
      <c r="F73" s="88"/>
      <c r="G73" s="88"/>
      <c r="H73" s="88"/>
      <c r="I73" s="88"/>
      <c r="J73" s="88"/>
      <c r="K73" s="88"/>
      <c r="L73" s="88"/>
      <c r="M73" s="88"/>
      <c r="N73" s="88"/>
      <c r="O73" s="88"/>
      <c r="P73" s="88"/>
      <c r="Q73" s="88"/>
      <c r="R73" s="88"/>
      <c r="S73" s="88"/>
      <c r="T73" s="88"/>
      <c r="U73" s="88"/>
      <c r="V73" s="88"/>
      <c r="W73" s="88"/>
      <c r="X73" s="88"/>
      <c r="Y73" s="88"/>
    </row>
    <row r="74" spans="1:25" ht="15.75">
      <c r="A74" s="88"/>
      <c r="B74" s="88"/>
      <c r="C74" s="88"/>
      <c r="D74" s="88"/>
      <c r="E74" s="88"/>
      <c r="F74" s="88"/>
      <c r="G74" s="88"/>
      <c r="H74" s="88"/>
      <c r="I74" s="88"/>
      <c r="J74" s="88"/>
      <c r="K74" s="88"/>
      <c r="L74" s="88"/>
      <c r="M74" s="88"/>
      <c r="N74" s="88"/>
      <c r="O74" s="88"/>
      <c r="P74" s="88"/>
      <c r="Q74" s="88"/>
      <c r="R74" s="88"/>
      <c r="S74" s="88"/>
      <c r="T74" s="88"/>
      <c r="U74" s="88"/>
      <c r="V74" s="88"/>
      <c r="W74" s="88"/>
      <c r="X74" s="88"/>
      <c r="Y74" s="88"/>
    </row>
    <row r="75" spans="1:25" ht="15.75">
      <c r="A75" s="88"/>
      <c r="B75" s="88"/>
      <c r="C75" s="88"/>
      <c r="D75" s="88"/>
      <c r="E75" s="88"/>
      <c r="F75" s="88"/>
      <c r="G75" s="88"/>
      <c r="H75" s="88"/>
      <c r="I75" s="88"/>
      <c r="J75" s="88"/>
      <c r="K75" s="88"/>
      <c r="L75" s="88"/>
      <c r="M75" s="88"/>
      <c r="N75" s="88"/>
      <c r="O75" s="88"/>
      <c r="P75" s="88"/>
      <c r="Q75" s="88"/>
      <c r="R75" s="88"/>
      <c r="S75" s="88"/>
      <c r="T75" s="88"/>
      <c r="U75" s="88"/>
      <c r="V75" s="88"/>
      <c r="W75" s="88"/>
      <c r="X75" s="88"/>
      <c r="Y75" s="88"/>
    </row>
    <row r="76" spans="1:25" ht="15.75">
      <c r="A76" s="88"/>
      <c r="B76" s="88"/>
      <c r="C76" s="88"/>
      <c r="D76" s="88"/>
      <c r="E76" s="88"/>
      <c r="F76" s="88"/>
      <c r="G76" s="88"/>
      <c r="H76" s="88"/>
      <c r="I76" s="88"/>
      <c r="J76" s="88"/>
      <c r="K76" s="88"/>
      <c r="L76" s="88"/>
      <c r="M76" s="88"/>
      <c r="N76" s="88"/>
      <c r="O76" s="88"/>
      <c r="P76" s="88"/>
      <c r="Q76" s="88"/>
      <c r="R76" s="88"/>
      <c r="S76" s="88"/>
      <c r="T76" s="88"/>
      <c r="U76" s="88"/>
      <c r="V76" s="88"/>
      <c r="W76" s="88"/>
      <c r="X76" s="88"/>
      <c r="Y76" s="88"/>
    </row>
    <row r="77" spans="1:25" ht="15.75">
      <c r="A77" s="88"/>
      <c r="B77" s="88"/>
      <c r="C77" s="88"/>
      <c r="D77" s="88"/>
      <c r="E77" s="88"/>
      <c r="F77" s="88"/>
      <c r="G77" s="88"/>
      <c r="H77" s="88"/>
      <c r="I77" s="88"/>
      <c r="J77" s="88"/>
      <c r="K77" s="88"/>
      <c r="L77" s="88"/>
      <c r="M77" s="88"/>
      <c r="N77" s="88"/>
      <c r="O77" s="88"/>
      <c r="P77" s="88"/>
      <c r="Q77" s="88"/>
      <c r="R77" s="88"/>
      <c r="S77" s="88"/>
      <c r="T77" s="88"/>
      <c r="U77" s="88"/>
      <c r="V77" s="88"/>
      <c r="W77" s="88"/>
      <c r="X77" s="88"/>
      <c r="Y77" s="88"/>
    </row>
    <row r="78" spans="1:25" ht="15.75">
      <c r="A78" s="88"/>
      <c r="B78" s="88"/>
      <c r="C78" s="88"/>
      <c r="D78" s="88"/>
      <c r="E78" s="88"/>
      <c r="F78" s="88"/>
      <c r="G78" s="88"/>
      <c r="H78" s="88"/>
      <c r="I78" s="88"/>
      <c r="J78" s="88"/>
      <c r="K78" s="88"/>
      <c r="L78" s="88"/>
      <c r="M78" s="88"/>
      <c r="N78" s="88"/>
      <c r="O78" s="88"/>
      <c r="P78" s="88"/>
      <c r="Q78" s="88"/>
      <c r="R78" s="88"/>
      <c r="S78" s="88"/>
      <c r="T78" s="88"/>
      <c r="U78" s="88"/>
      <c r="V78" s="88"/>
      <c r="W78" s="88"/>
      <c r="X78" s="88"/>
      <c r="Y78" s="88"/>
    </row>
    <row r="79" spans="1:25" ht="15.75">
      <c r="A79" s="88"/>
      <c r="B79" s="88"/>
      <c r="C79" s="88"/>
      <c r="D79" s="88"/>
      <c r="E79" s="88"/>
      <c r="F79" s="88"/>
      <c r="G79" s="88"/>
      <c r="H79" s="88"/>
      <c r="I79" s="88"/>
      <c r="J79" s="88"/>
      <c r="K79" s="88"/>
      <c r="L79" s="88"/>
      <c r="M79" s="88"/>
      <c r="N79" s="88"/>
      <c r="O79" s="88"/>
      <c r="P79" s="88"/>
      <c r="Q79" s="88"/>
      <c r="R79" s="88"/>
      <c r="S79" s="88"/>
      <c r="T79" s="88"/>
      <c r="U79" s="88"/>
      <c r="V79" s="88"/>
      <c r="W79" s="88"/>
      <c r="X79" s="88"/>
      <c r="Y79" s="88"/>
    </row>
    <row r="80" spans="1:25" ht="15.75">
      <c r="A80" s="88"/>
      <c r="B80" s="88"/>
      <c r="C80" s="88"/>
      <c r="D80" s="88"/>
      <c r="E80" s="88"/>
      <c r="F80" s="88"/>
      <c r="G80" s="88"/>
      <c r="H80" s="88"/>
      <c r="I80" s="88"/>
      <c r="J80" s="88"/>
      <c r="K80" s="88"/>
      <c r="L80" s="88"/>
      <c r="M80" s="88"/>
      <c r="N80" s="88"/>
      <c r="O80" s="88"/>
      <c r="P80" s="88"/>
      <c r="Q80" s="88"/>
      <c r="R80" s="88"/>
      <c r="S80" s="88"/>
      <c r="T80" s="88"/>
      <c r="U80" s="88"/>
      <c r="V80" s="88"/>
      <c r="W80" s="88"/>
      <c r="X80" s="88"/>
      <c r="Y80" s="88"/>
    </row>
    <row r="81" spans="1:25" ht="15.75">
      <c r="A81" s="88"/>
      <c r="B81" s="88"/>
      <c r="C81" s="88"/>
      <c r="D81" s="88"/>
      <c r="E81" s="88"/>
      <c r="F81" s="88"/>
      <c r="G81" s="88"/>
      <c r="H81" s="88"/>
      <c r="I81" s="88"/>
      <c r="J81" s="88"/>
      <c r="K81" s="88"/>
      <c r="L81" s="88"/>
      <c r="M81" s="88"/>
      <c r="N81" s="88"/>
      <c r="O81" s="88"/>
      <c r="P81" s="88"/>
      <c r="Q81" s="88"/>
      <c r="R81" s="88"/>
      <c r="S81" s="88"/>
      <c r="T81" s="88"/>
      <c r="U81" s="88"/>
      <c r="V81" s="88"/>
      <c r="W81" s="88"/>
      <c r="X81" s="88"/>
      <c r="Y81" s="88"/>
    </row>
    <row r="82" spans="1:25" ht="15.75">
      <c r="A82" s="88"/>
      <c r="B82" s="88"/>
      <c r="C82" s="88"/>
      <c r="D82" s="88"/>
      <c r="E82" s="88"/>
      <c r="F82" s="88"/>
      <c r="G82" s="88"/>
      <c r="H82" s="88"/>
      <c r="I82" s="88"/>
      <c r="J82" s="88"/>
      <c r="K82" s="88"/>
      <c r="L82" s="88"/>
      <c r="M82" s="88"/>
      <c r="N82" s="88"/>
      <c r="O82" s="88"/>
      <c r="P82" s="88"/>
      <c r="Q82" s="88"/>
      <c r="R82" s="88"/>
      <c r="S82" s="88"/>
      <c r="T82" s="88"/>
      <c r="U82" s="88"/>
      <c r="V82" s="88"/>
      <c r="W82" s="88"/>
      <c r="X82" s="88"/>
      <c r="Y82" s="88"/>
    </row>
    <row r="83" spans="1:25" ht="15.75">
      <c r="A83" s="88"/>
      <c r="B83" s="88"/>
      <c r="C83" s="88"/>
      <c r="D83" s="88"/>
      <c r="E83" s="88"/>
      <c r="F83" s="88"/>
      <c r="G83" s="88"/>
      <c r="H83" s="88"/>
      <c r="I83" s="88"/>
      <c r="J83" s="88"/>
      <c r="K83" s="88"/>
      <c r="L83" s="88"/>
      <c r="M83" s="88"/>
      <c r="N83" s="88"/>
      <c r="O83" s="88"/>
      <c r="P83" s="88"/>
      <c r="Q83" s="88"/>
      <c r="R83" s="88"/>
      <c r="S83" s="88"/>
      <c r="T83" s="88"/>
      <c r="U83" s="88"/>
      <c r="V83" s="88"/>
      <c r="W83" s="88"/>
      <c r="X83" s="88"/>
      <c r="Y83" s="88"/>
    </row>
    <row r="84" spans="1:25" ht="15.75">
      <c r="A84" s="88"/>
      <c r="B84" s="88"/>
      <c r="C84" s="88"/>
      <c r="D84" s="88"/>
      <c r="E84" s="88"/>
      <c r="F84" s="88"/>
      <c r="G84" s="88"/>
      <c r="H84" s="88"/>
      <c r="I84" s="88"/>
      <c r="J84" s="88"/>
      <c r="K84" s="88"/>
      <c r="L84" s="88"/>
      <c r="M84" s="88"/>
      <c r="N84" s="88"/>
      <c r="O84" s="88"/>
      <c r="P84" s="88"/>
      <c r="Q84" s="88"/>
      <c r="R84" s="88"/>
      <c r="S84" s="88"/>
      <c r="T84" s="88"/>
      <c r="U84" s="88"/>
      <c r="V84" s="88"/>
      <c r="W84" s="88"/>
      <c r="X84" s="88"/>
      <c r="Y84" s="88"/>
    </row>
    <row r="85" spans="1:25" ht="15.75">
      <c r="A85" s="88"/>
      <c r="B85" s="88"/>
      <c r="C85" s="88"/>
      <c r="D85" s="88"/>
      <c r="E85" s="88"/>
      <c r="F85" s="88"/>
      <c r="G85" s="88"/>
      <c r="H85" s="88"/>
      <c r="I85" s="88"/>
      <c r="J85" s="88"/>
      <c r="K85" s="88"/>
      <c r="L85" s="88"/>
      <c r="M85" s="88"/>
      <c r="N85" s="88"/>
      <c r="O85" s="88"/>
      <c r="P85" s="88"/>
      <c r="Q85" s="88"/>
      <c r="R85" s="88"/>
      <c r="S85" s="88"/>
      <c r="T85" s="88"/>
      <c r="U85" s="88"/>
      <c r="V85" s="88"/>
      <c r="W85" s="88"/>
      <c r="X85" s="88"/>
      <c r="Y85" s="88"/>
    </row>
    <row r="86" spans="1:25" ht="15.75">
      <c r="A86" s="88"/>
      <c r="B86" s="88"/>
      <c r="C86" s="88"/>
      <c r="D86" s="88"/>
      <c r="E86" s="88"/>
      <c r="F86" s="88"/>
      <c r="G86" s="88"/>
      <c r="H86" s="88"/>
      <c r="I86" s="88"/>
      <c r="J86" s="88"/>
      <c r="K86" s="88"/>
      <c r="L86" s="88"/>
      <c r="M86" s="88"/>
      <c r="N86" s="88"/>
      <c r="O86" s="88"/>
      <c r="P86" s="88"/>
      <c r="Q86" s="88"/>
      <c r="R86" s="88"/>
      <c r="S86" s="88"/>
      <c r="T86" s="88"/>
      <c r="U86" s="88"/>
      <c r="V86" s="88"/>
      <c r="W86" s="88"/>
      <c r="X86" s="88"/>
      <c r="Y86" s="88"/>
    </row>
    <row r="87" spans="1:25" ht="15.75">
      <c r="A87" s="88"/>
      <c r="B87" s="88"/>
      <c r="C87" s="88"/>
      <c r="D87" s="88"/>
      <c r="E87" s="88"/>
      <c r="F87" s="88"/>
      <c r="G87" s="88"/>
      <c r="H87" s="88"/>
      <c r="I87" s="88"/>
      <c r="J87" s="88"/>
      <c r="K87" s="88"/>
      <c r="L87" s="88"/>
      <c r="M87" s="88"/>
      <c r="N87" s="88"/>
      <c r="O87" s="88"/>
      <c r="P87" s="88"/>
      <c r="Q87" s="88"/>
      <c r="R87" s="88"/>
      <c r="S87" s="88"/>
      <c r="T87" s="88"/>
      <c r="U87" s="88"/>
      <c r="V87" s="88"/>
      <c r="W87" s="88"/>
      <c r="X87" s="88"/>
      <c r="Y87" s="88"/>
    </row>
    <row r="88" spans="1:25" ht="15.75">
      <c r="A88" s="88"/>
      <c r="B88" s="88"/>
      <c r="C88" s="88"/>
      <c r="D88" s="88"/>
      <c r="E88" s="88"/>
      <c r="F88" s="88"/>
      <c r="G88" s="88"/>
      <c r="H88" s="88"/>
      <c r="I88" s="88"/>
      <c r="J88" s="88"/>
      <c r="K88" s="88"/>
      <c r="L88" s="88"/>
      <c r="M88" s="88"/>
      <c r="N88" s="88"/>
      <c r="O88" s="88"/>
      <c r="P88" s="88"/>
      <c r="Q88" s="88"/>
      <c r="R88" s="88"/>
      <c r="S88" s="88"/>
      <c r="T88" s="88"/>
      <c r="U88" s="88"/>
      <c r="V88" s="88"/>
      <c r="W88" s="88"/>
      <c r="X88" s="88"/>
      <c r="Y88" s="88"/>
    </row>
    <row r="89" spans="1:25" ht="15.75">
      <c r="A89" s="88"/>
      <c r="B89" s="88"/>
      <c r="C89" s="88"/>
      <c r="D89" s="88"/>
      <c r="E89" s="88"/>
      <c r="F89" s="88"/>
      <c r="G89" s="88"/>
      <c r="H89" s="88"/>
      <c r="I89" s="88"/>
      <c r="J89" s="88"/>
      <c r="K89" s="88"/>
      <c r="L89" s="88"/>
      <c r="M89" s="88"/>
      <c r="N89" s="88"/>
      <c r="O89" s="88"/>
      <c r="P89" s="88"/>
      <c r="Q89" s="88"/>
      <c r="R89" s="88"/>
      <c r="S89" s="88"/>
      <c r="T89" s="88"/>
      <c r="U89" s="88"/>
      <c r="V89" s="88"/>
      <c r="W89" s="88"/>
      <c r="X89" s="88"/>
      <c r="Y89" s="88"/>
    </row>
    <row r="90" spans="1:25" ht="15.75">
      <c r="A90" s="88"/>
      <c r="B90" s="88"/>
      <c r="C90" s="88"/>
      <c r="D90" s="88"/>
      <c r="E90" s="88"/>
      <c r="F90" s="88"/>
      <c r="G90" s="88"/>
      <c r="H90" s="88"/>
      <c r="I90" s="88"/>
      <c r="J90" s="88"/>
      <c r="K90" s="88"/>
      <c r="L90" s="88"/>
      <c r="M90" s="88"/>
      <c r="N90" s="88"/>
      <c r="O90" s="88"/>
      <c r="P90" s="88"/>
      <c r="Q90" s="88"/>
      <c r="R90" s="88"/>
      <c r="S90" s="88"/>
      <c r="T90" s="88"/>
      <c r="U90" s="88"/>
      <c r="V90" s="88"/>
      <c r="W90" s="88"/>
      <c r="X90" s="88"/>
      <c r="Y90" s="88"/>
    </row>
    <row r="91" spans="1:25" ht="15.75">
      <c r="A91" s="88"/>
      <c r="B91" s="88"/>
      <c r="C91" s="88"/>
      <c r="D91" s="88"/>
      <c r="E91" s="88"/>
      <c r="F91" s="88"/>
      <c r="G91" s="88"/>
      <c r="H91" s="88"/>
      <c r="I91" s="88"/>
      <c r="J91" s="88"/>
      <c r="K91" s="88"/>
      <c r="L91" s="88"/>
      <c r="M91" s="88"/>
      <c r="N91" s="88"/>
      <c r="O91" s="88"/>
      <c r="P91" s="88"/>
      <c r="Q91" s="88"/>
      <c r="R91" s="88"/>
      <c r="S91" s="88"/>
      <c r="T91" s="88"/>
      <c r="U91" s="88"/>
      <c r="V91" s="88"/>
      <c r="W91" s="88"/>
      <c r="X91" s="88"/>
      <c r="Y91" s="88"/>
    </row>
    <row r="92" spans="1:25" ht="15.75">
      <c r="A92" s="88"/>
      <c r="B92" s="88"/>
      <c r="C92" s="88"/>
      <c r="D92" s="88"/>
      <c r="E92" s="88"/>
      <c r="F92" s="88"/>
      <c r="G92" s="88"/>
      <c r="H92" s="88"/>
      <c r="I92" s="88"/>
      <c r="J92" s="88"/>
      <c r="K92" s="88"/>
      <c r="L92" s="88"/>
      <c r="M92" s="88"/>
      <c r="N92" s="88"/>
      <c r="O92" s="88"/>
      <c r="P92" s="88"/>
      <c r="Q92" s="88"/>
      <c r="R92" s="88"/>
      <c r="S92" s="88"/>
      <c r="T92" s="88"/>
      <c r="U92" s="88"/>
      <c r="V92" s="88"/>
      <c r="W92" s="88"/>
      <c r="X92" s="88"/>
      <c r="Y92" s="88"/>
    </row>
    <row r="93" spans="1:25" ht="15.75">
      <c r="A93" s="88"/>
      <c r="B93" s="88"/>
      <c r="C93" s="88"/>
      <c r="D93" s="88"/>
      <c r="E93" s="88"/>
      <c r="F93" s="88"/>
      <c r="G93" s="88"/>
      <c r="H93" s="88"/>
      <c r="I93" s="88"/>
      <c r="J93" s="88"/>
      <c r="K93" s="88"/>
      <c r="L93" s="88"/>
      <c r="M93" s="88"/>
      <c r="N93" s="88"/>
      <c r="O93" s="88"/>
      <c r="P93" s="88"/>
      <c r="Q93" s="88"/>
      <c r="R93" s="88"/>
      <c r="S93" s="88"/>
      <c r="T93" s="88"/>
      <c r="U93" s="88"/>
      <c r="V93" s="88"/>
      <c r="W93" s="88"/>
      <c r="X93" s="88"/>
      <c r="Y93" s="88"/>
    </row>
    <row r="94" spans="1:25" ht="15.75">
      <c r="A94" s="88"/>
      <c r="B94" s="88"/>
      <c r="C94" s="88"/>
      <c r="D94" s="88"/>
      <c r="E94" s="88"/>
      <c r="F94" s="88"/>
      <c r="G94" s="88"/>
      <c r="H94" s="88"/>
      <c r="I94" s="88"/>
      <c r="J94" s="88"/>
      <c r="K94" s="88"/>
      <c r="L94" s="88"/>
      <c r="M94" s="88"/>
      <c r="N94" s="88"/>
      <c r="O94" s="88"/>
      <c r="P94" s="88"/>
      <c r="Q94" s="88"/>
      <c r="R94" s="88"/>
      <c r="S94" s="88"/>
      <c r="T94" s="88"/>
      <c r="U94" s="88"/>
      <c r="V94" s="88"/>
      <c r="W94" s="88"/>
      <c r="X94" s="88"/>
      <c r="Y94" s="88"/>
    </row>
    <row r="95" spans="1:25" ht="15.75">
      <c r="A95" s="88"/>
      <c r="B95" s="88"/>
      <c r="C95" s="88"/>
      <c r="D95" s="88"/>
      <c r="E95" s="88"/>
      <c r="F95" s="88"/>
      <c r="G95" s="88"/>
      <c r="H95" s="88"/>
      <c r="I95" s="88"/>
      <c r="J95" s="88"/>
      <c r="K95" s="88"/>
      <c r="L95" s="88"/>
      <c r="M95" s="88"/>
      <c r="N95" s="88"/>
      <c r="O95" s="88"/>
      <c r="P95" s="88"/>
      <c r="Q95" s="88"/>
      <c r="R95" s="88"/>
      <c r="S95" s="88"/>
      <c r="T95" s="88"/>
      <c r="U95" s="88"/>
      <c r="V95" s="88"/>
      <c r="W95" s="88"/>
      <c r="X95" s="88"/>
      <c r="Y95" s="88"/>
    </row>
    <row r="96" spans="1:25" ht="15.75">
      <c r="A96" s="88"/>
      <c r="B96" s="88"/>
      <c r="C96" s="88"/>
      <c r="D96" s="88"/>
      <c r="E96" s="88"/>
      <c r="F96" s="88"/>
      <c r="G96" s="88"/>
      <c r="H96" s="88"/>
      <c r="I96" s="88"/>
      <c r="J96" s="88"/>
      <c r="K96" s="88"/>
      <c r="L96" s="88"/>
      <c r="M96" s="88"/>
      <c r="N96" s="88"/>
      <c r="O96" s="88"/>
      <c r="P96" s="88"/>
      <c r="Q96" s="88"/>
      <c r="R96" s="88"/>
      <c r="S96" s="88"/>
      <c r="T96" s="88"/>
      <c r="U96" s="88"/>
      <c r="V96" s="88"/>
      <c r="W96" s="88"/>
      <c r="X96" s="88"/>
      <c r="Y96" s="88"/>
    </row>
    <row r="97" spans="1:25" ht="15.75">
      <c r="A97" s="88"/>
      <c r="B97" s="88"/>
      <c r="C97" s="88"/>
      <c r="D97" s="88"/>
      <c r="E97" s="88"/>
      <c r="F97" s="88"/>
      <c r="G97" s="88"/>
      <c r="H97" s="88"/>
      <c r="I97" s="88"/>
      <c r="J97" s="88"/>
      <c r="K97" s="88"/>
      <c r="L97" s="88"/>
      <c r="M97" s="88"/>
      <c r="N97" s="88"/>
      <c r="O97" s="88"/>
      <c r="P97" s="88"/>
      <c r="Q97" s="88"/>
      <c r="R97" s="88"/>
      <c r="S97" s="88"/>
      <c r="T97" s="88"/>
      <c r="U97" s="88"/>
      <c r="V97" s="88"/>
      <c r="W97" s="88"/>
      <c r="X97" s="88"/>
      <c r="Y97" s="88"/>
    </row>
    <row r="98" spans="1:25" ht="15.75">
      <c r="A98" s="88"/>
      <c r="B98" s="88"/>
      <c r="C98" s="88"/>
      <c r="D98" s="88"/>
      <c r="E98" s="88"/>
      <c r="F98" s="88"/>
      <c r="G98" s="88"/>
      <c r="H98" s="88"/>
      <c r="I98" s="88"/>
      <c r="J98" s="88"/>
      <c r="K98" s="88"/>
      <c r="L98" s="88"/>
      <c r="M98" s="88"/>
      <c r="N98" s="88"/>
      <c r="O98" s="88"/>
      <c r="P98" s="88"/>
      <c r="Q98" s="88"/>
      <c r="R98" s="88"/>
      <c r="S98" s="88"/>
      <c r="T98" s="88"/>
      <c r="U98" s="88"/>
      <c r="V98" s="88"/>
      <c r="W98" s="88"/>
      <c r="X98" s="88"/>
      <c r="Y98" s="88"/>
    </row>
    <row r="99" spans="1:25" ht="15.75">
      <c r="A99" s="88"/>
      <c r="B99" s="88"/>
      <c r="C99" s="88"/>
      <c r="D99" s="88"/>
      <c r="E99" s="88"/>
      <c r="F99" s="88"/>
      <c r="G99" s="88"/>
      <c r="H99" s="88"/>
      <c r="I99" s="88"/>
      <c r="J99" s="88"/>
      <c r="K99" s="88"/>
      <c r="L99" s="88"/>
      <c r="M99" s="88"/>
      <c r="N99" s="88"/>
      <c r="O99" s="88"/>
      <c r="P99" s="88"/>
      <c r="Q99" s="88"/>
      <c r="R99" s="88"/>
      <c r="S99" s="88"/>
      <c r="T99" s="88"/>
      <c r="U99" s="88"/>
      <c r="V99" s="88"/>
      <c r="W99" s="88"/>
      <c r="X99" s="88"/>
      <c r="Y99" s="88"/>
    </row>
    <row r="100" spans="1:25" ht="15.75">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row>
    <row r="101" spans="1:25" ht="15.75">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row>
    <row r="102" spans="1:25" ht="15.75">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row>
    <row r="103" spans="1:25" ht="15.75">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row>
    <row r="104" spans="1:25" ht="15.75">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row>
    <row r="105" spans="1:25" ht="15.75">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row>
    <row r="106" spans="1:25" ht="15.75">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row>
    <row r="107" spans="1:25" ht="15.75">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row>
    <row r="108" spans="1:25" ht="15.75">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row>
    <row r="109" spans="1:25" ht="15.75">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row>
    <row r="110" spans="1:25" ht="15.75">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row>
    <row r="111" spans="1:25" ht="15.75">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row>
    <row r="112" spans="1:25" ht="15.75">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row>
    <row r="113" spans="1:25" ht="15.75">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row>
    <row r="114" spans="1:25" ht="15.75">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row>
    <row r="115" spans="1:25" ht="15.7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row>
    <row r="116" spans="1:25" ht="15.75">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row>
    <row r="117" spans="1:25" ht="15.75">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row>
    <row r="118" spans="1:25" ht="15.75">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row>
    <row r="119" spans="1:25" ht="15.7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row>
    <row r="120" spans="1:25" ht="15.7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row>
    <row r="121" spans="1:25" ht="15.7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row>
    <row r="122" spans="1:25" ht="15.7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row>
    <row r="123" spans="1:25" ht="15.7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row>
    <row r="124" spans="1:25" ht="15.7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row>
    <row r="125" spans="1:25" ht="15.7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row>
    <row r="126" spans="1:25" ht="15.7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row>
    <row r="127" spans="1:25" ht="15.7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row>
    <row r="128" spans="1:25" ht="15.7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row>
    <row r="129" spans="1:25" ht="15.7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row>
    <row r="130" spans="1:25" ht="15.7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row>
    <row r="131" spans="1:25" ht="15.7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row>
    <row r="132" spans="1:25" ht="15.7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row>
    <row r="133" spans="1:25" ht="15.7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row>
    <row r="134" spans="1:25" ht="15.7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row>
    <row r="135" spans="1:25" ht="15.7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row>
    <row r="136" spans="1:25" ht="15.7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row>
    <row r="137" spans="1:25" ht="15.7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row>
    <row r="138" spans="1:25" ht="15.7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row>
    <row r="139" spans="1:25" ht="15.7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row>
    <row r="140" spans="1:25" ht="15.7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row>
    <row r="141" spans="1:25" ht="15.7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row>
    <row r="142" spans="1:25" ht="15.7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row>
    <row r="143" spans="1:25" ht="15.7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row>
    <row r="144" spans="1:25" ht="15.7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row>
    <row r="145" spans="1:25" ht="15.7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row>
    <row r="146" spans="1:25" ht="15.7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row>
    <row r="147" spans="1:25" ht="15.7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row>
    <row r="148" spans="1:25" ht="15.7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row>
    <row r="149" spans="1:25" ht="15.7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row>
    <row r="150" spans="1:25" ht="15.7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row>
    <row r="151" spans="1:25" ht="15.7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row>
    <row r="152" spans="1:25" ht="15.7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row>
    <row r="153" spans="1:25" ht="15.7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row>
    <row r="154" spans="1:25" ht="15.7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row>
    <row r="155" spans="1:25" ht="15.7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row>
    <row r="156" spans="1:25" ht="15.7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row>
    <row r="157" spans="1:25" ht="15.7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row>
    <row r="158" spans="1:25" ht="15.7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row>
    <row r="159" spans="1:25" ht="15.7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row>
    <row r="160" spans="1:25" ht="15.75">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row>
    <row r="161" spans="1:25" ht="15.75">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row>
    <row r="162" spans="1:25" ht="15.75">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row>
    <row r="163" spans="1:25" ht="15.75">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row>
    <row r="164" spans="1:25" ht="15.75">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row>
    <row r="165" spans="1:25" ht="15.75">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row>
    <row r="166" spans="1:25" ht="15.75">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row>
    <row r="167" spans="1:25" ht="15.75">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row>
    <row r="168" spans="1:25" ht="15.75">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row>
    <row r="169" spans="1:25" ht="15.75">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row>
    <row r="170" spans="1:25" ht="15.75">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row>
    <row r="171" spans="1:25" ht="15.75">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row>
    <row r="172" spans="1:25" ht="15.75">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row>
    <row r="173" spans="1:25" ht="15.75">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row>
    <row r="174" spans="1:25" ht="15.75">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row>
    <row r="175" spans="1:25" ht="15.75">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row>
    <row r="176" spans="1:25" ht="15.75">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row>
    <row r="177" spans="1:25" ht="15.75">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row>
    <row r="178" spans="1:25" ht="15.75">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row>
    <row r="179" spans="1:25" ht="15.75">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row>
    <row r="180" spans="1:25" ht="15.75">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row>
    <row r="181" spans="1:25" ht="15.75">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row>
    <row r="182" spans="1:25" ht="15.75">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row>
    <row r="183" spans="1:25" ht="15.75">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row>
    <row r="184" spans="1:25" ht="15.75">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row>
    <row r="185" spans="1:25" ht="15.75">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row>
    <row r="186" spans="1:25" ht="15.75">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row>
    <row r="187" spans="1:25" ht="15.75">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row>
    <row r="188" spans="1:25" ht="15.75">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row>
    <row r="189" spans="1:25" ht="15.75">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row>
    <row r="190" spans="1:25" ht="15.75">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row>
    <row r="191" spans="1:25" ht="15.75">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row>
    <row r="192" spans="1:25" ht="15.75">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row>
    <row r="193" spans="1:25" ht="15.75">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row>
    <row r="194" spans="1:25" ht="15.75">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row>
    <row r="195" spans="1:25" ht="15.75">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row>
    <row r="196" spans="1:25" ht="15.75">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row>
    <row r="197" spans="1:25" ht="15.75">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row>
    <row r="198" spans="1:25" ht="15.75">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row>
    <row r="199" spans="1:25" ht="15.75">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row>
    <row r="200" spans="1:25" ht="15.75">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row>
    <row r="201" spans="1:25" ht="15.75">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row>
    <row r="202" spans="1:25" ht="15.75">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row>
    <row r="203" spans="1:25" ht="15.75">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row>
    <row r="204" spans="1:25" ht="15.75">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row>
    <row r="205" spans="1:25" ht="15.75">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row>
    <row r="206" spans="1:25" ht="15.75">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row>
    <row r="207" spans="1:25" ht="15.75">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row>
    <row r="208" spans="1:25" ht="15.75">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row>
    <row r="209" spans="1:25" ht="15.75">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row>
    <row r="210" spans="1:25" ht="15.75">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row>
    <row r="211" spans="1:25" ht="15.75">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row>
    <row r="212" spans="1:25" ht="15.75">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row>
    <row r="213" spans="1:25" ht="15.75">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row>
    <row r="214" spans="1:25" ht="15.75">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row>
    <row r="215" spans="1:25" ht="15.75">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row>
    <row r="216" spans="1:25" ht="15.75">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row>
    <row r="217" spans="1:25" ht="15.75">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row>
    <row r="218" spans="1:25" ht="15.75">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row>
    <row r="219" spans="1:25" ht="15.75">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row>
    <row r="220" spans="1:25" ht="15.75">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row>
    <row r="221" spans="1:25" ht="15.75">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row>
    <row r="222" spans="1:25" ht="15.75">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row>
    <row r="223" spans="1:25" ht="15.75">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row>
    <row r="224" spans="1:25" ht="15.75">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row>
    <row r="225" spans="1:25" ht="15.75">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row>
    <row r="226" spans="1:25" ht="15.75">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row>
    <row r="227" spans="1:25" ht="15.75">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row>
    <row r="228" spans="1:25" ht="15.75">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row>
    <row r="229" spans="1:25" ht="15.75">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row>
    <row r="230" spans="1:25" ht="15.75">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row>
    <row r="231" spans="1:25" ht="15.75">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row>
    <row r="232" spans="1:25" ht="15.75">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row>
    <row r="233" spans="1:25" ht="15.75">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row>
    <row r="234" spans="1:25" ht="15.75">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row>
    <row r="235" spans="1:25" ht="15.75">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row>
    <row r="236" spans="1:25" ht="15.75">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row>
    <row r="237" spans="1:25" ht="15.75">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row>
    <row r="238" spans="1:25" ht="15.75">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row>
    <row r="239" spans="1:25" ht="15.75">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row>
    <row r="240" spans="1:25" ht="15.75">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row>
    <row r="241" spans="1:25" ht="15.75">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row>
    <row r="242" spans="1:25" ht="15.75">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row>
    <row r="243" spans="1:25" ht="15.75">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row>
    <row r="244" spans="1:25" ht="15.75">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row>
    <row r="245" spans="1:25" ht="15.75">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row>
    <row r="246" spans="1:25" ht="15.75">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row>
    <row r="247" spans="1:25" ht="15.75">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row>
    <row r="248" spans="1:25" ht="15.75">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row>
    <row r="249" spans="1:25" ht="15.75">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row>
    <row r="250" spans="1:25" ht="15.75">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row>
    <row r="251" spans="1:25" ht="15.75">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row>
    <row r="252" spans="1:25" ht="15.75">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row>
    <row r="253" spans="1:25" ht="15.75">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row>
    <row r="254" spans="1:25" ht="15.75">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row>
    <row r="255" spans="1:25" ht="15.75">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row>
    <row r="256" spans="1:25" ht="15.75">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row>
    <row r="257" spans="1:25" ht="15.75">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row>
    <row r="258" spans="1:25" ht="15.75">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row>
    <row r="259" spans="1:25" ht="15.75">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row>
    <row r="260" spans="1:25" ht="15.75">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row>
    <row r="261" spans="1:25" ht="15.75">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row>
    <row r="262" spans="1:25" ht="15.75">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row>
    <row r="263" spans="1:25" ht="15.75">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row>
    <row r="264" spans="1:25" ht="15.75">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row>
    <row r="265" spans="1:25" ht="15.75">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row>
    <row r="266" spans="1:25" ht="15.75">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row>
    <row r="267" spans="1:25" ht="15.75">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row>
    <row r="268" spans="1:25" ht="15.75">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row>
    <row r="269" spans="1:25" ht="15.75">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row>
    <row r="270" spans="1:25" ht="15.75">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row>
    <row r="271" spans="1:25" ht="15.75">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row>
    <row r="272" spans="1:25" ht="15.75">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row>
    <row r="273" spans="1:25" ht="15.75">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row>
    <row r="274" spans="1:25" ht="15.75">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row>
    <row r="275" spans="1:25" ht="15.75">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row>
    <row r="276" spans="1:25" ht="15.75">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row>
    <row r="277" spans="1:25" ht="15.75">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row>
    <row r="278" spans="1:25" ht="15.75">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row>
    <row r="279" spans="1:25" ht="15.75">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row>
    <row r="280" spans="1:25" ht="15.75">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row>
    <row r="281" spans="1:25" ht="15.75">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row>
    <row r="282" spans="1:25" ht="15.75">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row>
    <row r="283" spans="1:25" ht="15.75">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row>
    <row r="284" spans="1:25" ht="15.75">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row>
    <row r="285" spans="1:25" ht="15.75">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row>
    <row r="286" spans="1:25" ht="15.75">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row>
    <row r="287" spans="1:25" ht="15.75">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row>
    <row r="288" spans="1:25" ht="15.75">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row>
    <row r="289" spans="1:25" ht="15.75">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row>
    <row r="290" spans="1:25" ht="15.75">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row>
    <row r="291" spans="1:25" ht="15.75">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row>
    <row r="292" spans="1:25" ht="15.75">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row>
    <row r="293" spans="1:25" ht="15.75">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row>
    <row r="294" spans="1:25" ht="15.75">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row>
    <row r="295" spans="1:25" ht="15.75">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row>
    <row r="296" spans="1:25" ht="15.75">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row>
    <row r="297" spans="1:25" ht="15.75">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row>
    <row r="298" spans="1:25" ht="15.75">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row>
    <row r="299" spans="1:25" ht="15.75">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row>
    <row r="300" spans="1:25" ht="15.75">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row>
    <row r="301" spans="1:25" ht="15.75">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row>
    <row r="302" spans="1:25" ht="15.75">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row>
    <row r="303" spans="1:25" ht="15.75">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row>
    <row r="304" spans="1:25" ht="15.75">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row>
    <row r="305" spans="1:25" ht="15.75">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row>
    <row r="306" spans="1:25" ht="15.75">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row>
    <row r="307" spans="1:25" ht="15.75">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row>
    <row r="308" spans="1:25" ht="15.75">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row>
    <row r="309" spans="1:25" ht="15.75">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row>
    <row r="310" spans="1:25" ht="15.75">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row>
    <row r="311" spans="1:25" ht="15.75">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row>
    <row r="312" spans="1:25" ht="15.75">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row>
    <row r="313" spans="1:25" ht="15.75">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row>
    <row r="314" spans="1:25" ht="15.75">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row>
    <row r="315" spans="1:25" ht="15.75">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row>
    <row r="316" spans="1:25" ht="15.75">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row>
    <row r="317" spans="1:25" ht="15.75">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row>
    <row r="318" spans="1:25" ht="15.75">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row>
    <row r="319" spans="1:25" ht="15.75">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row>
    <row r="320" spans="1:25" ht="15.75">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row>
    <row r="321" spans="1:25" ht="15.75">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row>
    <row r="322" spans="1:25" ht="15.75">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row>
    <row r="323" spans="1:25" ht="15.75">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row>
    <row r="324" spans="1:25" ht="15.75">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row>
    <row r="325" spans="1:25" ht="15.75">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row>
    <row r="326" spans="1:25" ht="15.75">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row>
    <row r="327" spans="1:25" ht="15.75">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row>
    <row r="328" spans="1:25" ht="15.75">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row>
    <row r="329" spans="1:25" ht="15.75">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row>
    <row r="330" spans="1:25" ht="15.75">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row>
    <row r="331" spans="1:25" ht="15.75">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row>
    <row r="332" spans="1:25" ht="15.75">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row>
    <row r="333" spans="1:25" ht="15.75">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row>
    <row r="334" spans="1:25" ht="15.75">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row>
    <row r="335" spans="1:25" ht="15.75">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row>
    <row r="336" spans="1:25" ht="15.75">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row>
    <row r="337" spans="1:25" ht="15.75">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row>
    <row r="338" spans="1:25" ht="15.75">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row>
    <row r="339" spans="1:25" ht="15.75">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row>
    <row r="340" spans="1:25" ht="15.75">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row>
    <row r="341" spans="1:25" ht="15.75">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row>
    <row r="342" spans="1:25" ht="15.75">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row>
    <row r="343" spans="1:25" ht="15.75">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row>
    <row r="344" spans="1:25" ht="15.75">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row>
    <row r="345" spans="1:25" ht="15.75">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row>
    <row r="346" spans="1:25" ht="15.75">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row>
    <row r="347" spans="1:25" ht="15.75">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row>
    <row r="348" spans="1:25" ht="15.75">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row>
    <row r="349" spans="1:25" ht="15.75">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row>
    <row r="350" spans="1:25" ht="15.75">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row>
    <row r="351" spans="1:25" ht="15.75">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row>
    <row r="352" spans="1:25" ht="15.75">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row>
    <row r="353" spans="1:25" ht="15.75">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row>
    <row r="354" spans="1:25" ht="15.75">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row>
    <row r="355" spans="1:25" ht="15.75">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row>
    <row r="356" spans="1:25" ht="15.75">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row>
    <row r="357" spans="1:25" ht="15.75">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row>
    <row r="358" spans="1:25" ht="15.75">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row>
    <row r="359" spans="1:25" ht="15.75">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row>
    <row r="360" spans="1:25" ht="15.75">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row>
    <row r="361" spans="1:25" ht="15.75">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row>
    <row r="362" spans="1:25" ht="15.75">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row>
    <row r="363" spans="1:25" ht="15.75">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row>
    <row r="364" spans="1:25" ht="15.75">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row>
    <row r="365" spans="1:25" ht="15.75">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row>
    <row r="366" spans="1:25" ht="15.75">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row>
    <row r="367" spans="1:25" ht="15.75">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row>
    <row r="368" spans="1:25" ht="15.75">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row>
    <row r="369" spans="1:25" ht="15.75">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row>
    <row r="370" spans="1:25" ht="15.75">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row>
    <row r="371" spans="1:25" ht="15.75">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row>
    <row r="372" spans="1:25" ht="15.75">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row>
    <row r="373" spans="1:25" ht="15.75">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row>
    <row r="374" spans="1:25" ht="15.75">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row>
    <row r="375" spans="1:25" ht="15.75">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row>
    <row r="376" spans="1:25" ht="15.75">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row>
    <row r="377" spans="1:25" ht="15.75">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row>
    <row r="378" spans="1:25" ht="15.75">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row>
    <row r="379" spans="1:25" ht="15.75">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row>
    <row r="380" spans="1:25" ht="15.75">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row>
    <row r="381" spans="1:25" ht="15.75">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row>
    <row r="382" spans="1:25" ht="15.75">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row>
    <row r="383" spans="1:25" ht="15.75">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row>
    <row r="384" spans="1:25" ht="15.75">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row>
    <row r="385" spans="1:25" ht="15.75">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row>
    <row r="386" spans="1:25" ht="15.75">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row>
    <row r="387" spans="1:25" ht="15.75">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row>
    <row r="388" spans="1:25" ht="15.75">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row>
    <row r="389" spans="1:25" ht="15.75">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row>
    <row r="390" spans="1:25" ht="15.75">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row>
    <row r="391" spans="1:25" ht="15.75">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row>
    <row r="392" spans="1:25" ht="15.75">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row>
    <row r="393" spans="1:25" ht="15.75">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row>
    <row r="394" spans="1:25" ht="15.75">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row>
    <row r="395" spans="1:25" ht="15.75">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row>
    <row r="396" spans="1:25" ht="15.75">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row>
    <row r="397" spans="1:25" ht="15.75">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row>
    <row r="398" spans="1:25" ht="15.75">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row>
    <row r="399" spans="1:25" ht="15.75">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row>
    <row r="400" spans="1:25" ht="15.75">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row>
    <row r="401" spans="1:25" ht="15.75">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row>
    <row r="402" spans="1:25" ht="15.75">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row>
    <row r="403" spans="1:25" ht="15.75">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row>
    <row r="404" spans="1:25" ht="15.75">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row>
    <row r="405" spans="1:25" ht="15.75">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row>
    <row r="406" spans="1:25" ht="15.75">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row>
    <row r="407" spans="1:25" ht="15.75">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row>
    <row r="408" spans="1:25" ht="15.75">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row>
    <row r="409" spans="1:25" ht="15.75">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row>
    <row r="410" spans="1:25" ht="15.75">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row>
    <row r="411" spans="1:25" ht="15.75">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row>
    <row r="412" spans="1:25" ht="15.75">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row>
    <row r="413" spans="1:25" ht="15.75">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row>
    <row r="414" spans="1:25" ht="15.75">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row>
    <row r="415" spans="1:25" ht="15.75">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row>
    <row r="416" spans="1:25" ht="15.75">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row>
    <row r="417" spans="1:25" ht="15.75">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row>
    <row r="418" spans="1:25" ht="15.75">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row>
    <row r="419" spans="1:25" ht="15.75">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row>
    <row r="420" spans="1:25" ht="15.75">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row>
    <row r="421" spans="1:25" ht="15.75">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row>
    <row r="422" spans="1:25" ht="15.75">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row>
    <row r="423" spans="1:25" ht="15.75">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row>
    <row r="424" spans="1:25" ht="15.75">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row>
    <row r="425" spans="1:25" ht="15.75">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row>
    <row r="426" spans="1:25" ht="15.75">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row>
    <row r="427" spans="1:25" ht="15.75">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row>
    <row r="428" spans="1:25" ht="15.75">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row>
    <row r="429" spans="1:25" ht="15.75">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row>
    <row r="430" spans="1:25" ht="15.75">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row>
    <row r="431" spans="1:25" ht="15.75">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row>
    <row r="432" spans="1:25" ht="15.75">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row>
    <row r="433" spans="1:25" ht="15.75">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row>
    <row r="434" spans="1:25" ht="15.75">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row>
    <row r="435" spans="1:25" ht="15.75">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row>
    <row r="436" spans="1:25" ht="15.75">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row>
    <row r="437" spans="1:25" ht="15.75">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row>
    <row r="438" spans="1:25" ht="15.75">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row>
    <row r="439" spans="1:25" ht="15.75">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row>
    <row r="440" spans="1:25" ht="15.75">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row>
    <row r="441" spans="1:25" ht="15.75">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row>
    <row r="442" spans="1:25" ht="15.75">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row>
    <row r="443" spans="1:25" ht="15.75">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row>
    <row r="444" spans="1:25" ht="15.75">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row>
    <row r="445" spans="1:25" ht="15.75">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row>
    <row r="446" spans="1:25" ht="15.75">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row>
    <row r="447" spans="1:25" ht="15.75">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row>
    <row r="448" spans="1:25" ht="15.75">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row>
    <row r="449" spans="1:25" ht="15.75">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row>
    <row r="450" spans="1:25" ht="15.75">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row>
    <row r="451" spans="1:25" ht="15.75">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row>
    <row r="452" spans="1:25" ht="15.75">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row>
    <row r="453" spans="1:25" ht="15.75">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row>
    <row r="454" spans="1:25" ht="15.75">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row>
    <row r="455" spans="1:25" ht="15.75">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row>
    <row r="456" spans="1:25" ht="15.75">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row>
    <row r="457" spans="1:25" ht="15.75">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row>
    <row r="458" spans="1:25" ht="15.75">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row>
    <row r="459" spans="1:25" ht="15.75">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row>
    <row r="460" spans="1:25" ht="15.75">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row>
    <row r="461" spans="1:25" ht="15.75">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row>
    <row r="462" spans="1:25" ht="15.75">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row>
    <row r="463" spans="1:25" ht="15.75">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row>
    <row r="464" spans="1:25" ht="15.75">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row>
    <row r="465" spans="1:25" ht="15.75">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row>
    <row r="466" spans="1:25" ht="15.75">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row>
    <row r="467" spans="1:25" ht="15.75">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row>
    <row r="468" spans="1:25" ht="15.75">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row>
    <row r="469" spans="1:25" ht="15.75">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row>
    <row r="470" spans="1:25" ht="15.75">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row>
    <row r="471" spans="1:25" ht="15.75">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row>
    <row r="472" spans="1:25" ht="15.75">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row>
    <row r="473" spans="1:25" ht="15.75">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row>
    <row r="474" spans="1:25" ht="15.75">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row>
    <row r="475" spans="1:25" ht="15.75">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row>
    <row r="476" spans="1:25" ht="15.75">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row>
    <row r="477" spans="1:25" ht="15.75">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row>
    <row r="478" spans="1:25" ht="15.75">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row>
    <row r="479" spans="1:25" ht="15.75">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row>
    <row r="480" spans="1:25" ht="15.75">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row>
    <row r="481" spans="1:25" ht="15.75">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row>
    <row r="482" spans="1:25" ht="15.75">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row>
    <row r="483" spans="1:25" ht="15.75">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row>
    <row r="484" spans="1:25" ht="15.75">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row>
    <row r="485" spans="1:25" ht="15.75">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row>
    <row r="486" spans="1:25" ht="15.75">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row>
    <row r="487" spans="1:25" ht="15.75">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row>
    <row r="488" spans="1:25" ht="15.75">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row>
    <row r="489" spans="1:25" ht="15.75">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row>
    <row r="490" spans="1:25" ht="15.75">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row>
    <row r="491" spans="1:25" ht="15.75">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row>
    <row r="492" spans="1:25" ht="15.75">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row>
    <row r="493" spans="1:25" ht="15.75">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row>
    <row r="494" spans="1:25" ht="15.75">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row>
    <row r="495" spans="1:25" ht="15.75">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row>
    <row r="496" spans="1:25" ht="15.75">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row>
    <row r="497" spans="1:25" ht="15.75">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row>
    <row r="498" spans="1:25" ht="15.75">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row>
    <row r="499" spans="1:25" ht="15.75">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row>
    <row r="500" spans="1:25" ht="15.75">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row>
    <row r="501" spans="1:25" ht="15.75">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row>
    <row r="502" spans="1:25" ht="15.75">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row>
    <row r="503" spans="1:25" ht="15.75">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row>
    <row r="504" spans="1:25" ht="15.75">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row>
    <row r="505" spans="1:25" ht="15.75">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row>
    <row r="506" spans="1:25" ht="15.75">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row>
    <row r="507" spans="1:25" ht="15.75">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row>
    <row r="508" spans="1:25" ht="15.75">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row>
    <row r="509" spans="1:25" ht="15.75">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row>
    <row r="510" spans="1:25" ht="15.75">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row>
    <row r="511" spans="1:25" ht="15.75">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row>
    <row r="512" spans="1:25" ht="15.75">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row>
    <row r="513" spans="1:25" ht="15.75">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row>
    <row r="514" spans="1:25" ht="15.75">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row>
    <row r="515" spans="1:25" ht="15.75">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row>
    <row r="516" spans="1:25" ht="15.75">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row>
    <row r="517" spans="1:25" ht="15.75">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row>
    <row r="518" spans="1:25" ht="15.75">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row>
    <row r="519" spans="1:25" ht="15.75">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row>
    <row r="520" spans="1:25" ht="15.75">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row>
    <row r="521" spans="1:25" ht="15.75">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row>
    <row r="522" spans="1:25" ht="15.75">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row>
    <row r="523" spans="1:25" ht="15.75">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row>
    <row r="524" spans="1:25" ht="15.75">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row>
    <row r="525" spans="1:25" ht="15.75">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row>
    <row r="526" spans="1:25" ht="15.75">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row>
    <row r="527" spans="1:25" ht="15.75">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row>
    <row r="528" spans="1:25" ht="15.75">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row>
    <row r="529" spans="1:25" ht="15.75">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row>
    <row r="530" spans="1:25" ht="15.75">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row>
    <row r="531" spans="1:25" ht="15.75">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row>
    <row r="532" spans="1:25" ht="15.75">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row>
    <row r="533" spans="1:25" ht="15.75">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row>
    <row r="534" spans="1:25" ht="15.75">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row>
    <row r="535" spans="1:25" ht="15.75">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row>
    <row r="536" spans="1:25" ht="15.75">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row>
    <row r="537" spans="1:25" ht="15.75">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row>
    <row r="538" spans="1:25" ht="15.75">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row>
    <row r="539" spans="1:25" ht="15.75">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row>
    <row r="540" spans="1:25" ht="15.75">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row>
    <row r="541" spans="1:25" ht="15.75">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row>
    <row r="542" spans="1:25" ht="15.75">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row>
    <row r="543" spans="1:25" ht="15.75">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row>
    <row r="544" spans="1:25" ht="15.75">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row>
    <row r="545" spans="1:25" ht="15.75">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row>
    <row r="546" spans="1:25" ht="15.75">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row>
    <row r="547" spans="1:25" ht="15.75">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row>
    <row r="548" spans="1:25" ht="15.75">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row>
    <row r="549" spans="1:25" ht="15.75">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row>
    <row r="550" spans="1:25" ht="15.75">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row>
    <row r="551" spans="1:25" ht="15.75">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row>
    <row r="552" spans="1:25" ht="15.75">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row>
    <row r="553" spans="1:25" ht="15.75">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row>
    <row r="554" spans="1:25" ht="15.75">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row>
    <row r="555" spans="1:25" ht="15.75">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row>
    <row r="556" spans="1:25" ht="15.75">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row>
    <row r="557" spans="1:25" ht="15.75">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row>
    <row r="558" spans="1:25" ht="15.75">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row>
    <row r="559" spans="1:25" ht="15.75">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row>
    <row r="560" spans="1:25" ht="15.75">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row>
    <row r="561" spans="1:25" ht="15.75">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row>
    <row r="562" spans="1:25" ht="15.75">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row>
    <row r="563" spans="1:25" ht="15.75">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row>
    <row r="564" spans="1:25" ht="15.75">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row>
    <row r="565" spans="1:25" ht="15.75">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row>
    <row r="566" spans="1:25" ht="15.75">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row>
    <row r="567" spans="1:25" ht="15.75">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row>
    <row r="568" spans="1:25" ht="15.75">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row>
    <row r="569" spans="1:25" ht="15.75">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row>
    <row r="570" spans="1:25" ht="15.75">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row>
    <row r="571" spans="1:25" ht="15.75">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row>
    <row r="572" spans="1:25" ht="15.75">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row>
    <row r="573" spans="1:25" ht="15.75">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row>
    <row r="574" spans="1:25" ht="15.75">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row>
    <row r="575" spans="1:25" ht="15.75">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row>
    <row r="576" spans="1:25" ht="15.75">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row>
    <row r="577" spans="1:25" ht="15.75">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row>
    <row r="578" spans="1:25" ht="15.75">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row>
    <row r="579" spans="1:25" ht="15.75">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row>
    <row r="580" spans="1:25" ht="15.75">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row>
    <row r="581" spans="1:25" ht="15.75">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row>
    <row r="582" spans="1:25" ht="15.75">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row>
    <row r="583" spans="1:25" ht="15.75">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row>
    <row r="584" spans="1:25" ht="15.75">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row>
    <row r="585" spans="1:25" ht="15.75">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row>
    <row r="586" spans="1:25" ht="15.75">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row>
    <row r="587" spans="1:25" ht="15.75">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row>
    <row r="588" spans="1:25" ht="15.75">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row>
    <row r="589" spans="1:25" ht="15.75">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row>
    <row r="590" spans="1:25" ht="15.75">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row>
    <row r="591" spans="1:25" ht="15.75">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row>
    <row r="592" spans="1:25" ht="15.75">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row>
    <row r="593" spans="1:25" ht="15.75">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row>
    <row r="594" spans="1:25" ht="15.75">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row>
    <row r="595" spans="1:25" ht="15.75">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row>
    <row r="596" spans="1:25" ht="15.75">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row>
    <row r="597" spans="1:25" ht="15.75">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row>
    <row r="598" spans="1:25" ht="15.75">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row>
    <row r="599" spans="1:25" ht="15.75">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row>
    <row r="600" spans="1:25" ht="15.75">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row>
    <row r="601" spans="1:25" ht="15.75">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row>
    <row r="602" spans="1:25" ht="15.75">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row>
    <row r="603" spans="1:25" ht="15.75">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row>
    <row r="604" spans="1:25" ht="15.75">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row>
    <row r="605" spans="1:25" ht="15.75">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row>
    <row r="606" spans="1:25" ht="15.75">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row>
    <row r="607" spans="1:25" ht="15.75">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row>
    <row r="608" spans="1:25" ht="15.75">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row>
    <row r="609" spans="1:25" ht="15.75">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row>
    <row r="610" spans="1:25" ht="15.75">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row>
    <row r="611" spans="1:25" ht="15.75">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row>
    <row r="612" spans="1:25" ht="15.75">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row>
    <row r="613" spans="1:25" ht="15.75">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row>
    <row r="614" spans="1:25" ht="15.75">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row>
    <row r="615" spans="1:25" ht="15.75">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row>
    <row r="616" spans="1:25" ht="15.75">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row>
    <row r="617" spans="1:25" ht="15.75">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row>
    <row r="618" spans="1:25" ht="15.75">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row>
    <row r="619" spans="1:25" ht="15.75">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row>
    <row r="620" spans="1:25" ht="15.75">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row>
    <row r="621" spans="1:25" ht="15.75">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row>
    <row r="622" spans="1:25" ht="15.75">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row>
    <row r="623" spans="1:25" ht="15.75">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row>
    <row r="624" spans="1:25" ht="15.75">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row>
    <row r="625" spans="1:25" ht="15.75">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row>
    <row r="626" spans="1:25" ht="15.75">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row>
    <row r="627" spans="1:25" ht="15.75">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row>
    <row r="628" spans="1:25" ht="15.75">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row>
    <row r="629" spans="1:25" ht="15.75">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row>
    <row r="630" spans="1:25" ht="15.75">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row>
    <row r="631" spans="1:25" ht="15.75">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row>
    <row r="632" spans="1:25" ht="15.75">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row>
    <row r="633" spans="1:25" ht="15.75">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row>
    <row r="634" spans="1:25" ht="15.75">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row>
    <row r="635" spans="1:25" ht="15.75">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row>
    <row r="636" spans="1:25" ht="15.75">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row>
    <row r="637" spans="1:25" ht="15.75">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row>
    <row r="638" spans="1:25" ht="15.75">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row>
    <row r="639" spans="1:25" ht="15.75">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row>
    <row r="640" spans="1:25" ht="15.75">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row>
    <row r="641" spans="1:25" ht="15.75">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row>
    <row r="642" spans="1:25" ht="15.75">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row>
    <row r="643" spans="1:25" ht="15.75">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row>
    <row r="644" spans="1:25" ht="15.75">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row>
    <row r="645" spans="1:25" ht="15.75">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row>
    <row r="646" spans="1:25" ht="15.75">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row>
    <row r="647" spans="1:25" ht="15.75">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row>
    <row r="648" spans="1:25" ht="15.75">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row>
    <row r="649" spans="1:25" ht="15.75">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row>
    <row r="650" spans="1:25" ht="15.75">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row>
    <row r="651" spans="1:25" ht="15.75">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row>
    <row r="652" spans="1:25" ht="15.75">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row>
    <row r="653" spans="1:25" ht="15.75">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row>
    <row r="654" spans="1:25" ht="15.75">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row>
    <row r="655" spans="1:25" ht="15.75">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row>
    <row r="656" spans="1:25" ht="15.75">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row>
    <row r="657" spans="1:25" ht="15.75">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row>
    <row r="658" spans="1:25" ht="15.75">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row>
    <row r="659" spans="1:25" ht="15.75">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row>
    <row r="660" spans="1:25" ht="15.75">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row>
    <row r="661" spans="1:25" ht="15.75">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row>
    <row r="662" spans="1:25" ht="15.75">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row>
    <row r="663" spans="1:25" ht="15.75">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row>
    <row r="664" spans="1:25" ht="15.75">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row>
    <row r="665" spans="1:25" ht="15.75">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row>
    <row r="666" spans="1:25" ht="15.75">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row>
    <row r="667" spans="1:25" ht="15.75">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row>
    <row r="668" spans="1:25" ht="15.75">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row>
    <row r="669" spans="1:25" ht="15.75">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row>
    <row r="670" spans="1:25" ht="15.75">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row>
    <row r="671" spans="1:25" ht="15.75">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row>
    <row r="672" spans="1:25" ht="15.75">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row>
    <row r="673" spans="1:25" ht="15.75">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row>
    <row r="674" spans="1:25" ht="15.75">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row>
    <row r="675" spans="1:25" ht="15.75">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row>
    <row r="676" spans="1:25" ht="15.75">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row>
    <row r="677" spans="1:25" ht="15.75">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row>
    <row r="678" spans="1:25" ht="15.75">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row>
    <row r="679" spans="1:25" ht="15.75">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row>
    <row r="680" spans="1:25" ht="15.75">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row>
    <row r="681" spans="1:25" ht="15.75">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row>
    <row r="682" spans="1:25" ht="15.75">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row>
    <row r="683" spans="1:25" ht="15.75">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row>
    <row r="684" spans="1:25" ht="15.75">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row>
    <row r="685" spans="1:25" ht="15.75">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row>
    <row r="686" spans="1:25" ht="15.75">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row>
    <row r="687" spans="1:25" ht="15.75">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row>
    <row r="688" spans="1:25" ht="15.75">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row>
    <row r="689" spans="1:25" ht="15.75">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row>
    <row r="690" spans="1:25" ht="15.75">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row>
    <row r="691" spans="1:25" ht="15.75">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row>
    <row r="692" spans="1:25" ht="15.75">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row>
    <row r="693" spans="1:25" ht="15.75">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row>
    <row r="694" spans="1:25" ht="15.75">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row>
    <row r="695" spans="1:25" ht="15.75">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row>
    <row r="696" spans="1:25" ht="15.75">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row>
    <row r="697" spans="1:25" ht="15.75">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row>
    <row r="698" spans="1:25" ht="15.75">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row>
    <row r="699" spans="1:25" ht="15.75">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row>
    <row r="700" spans="1:25" ht="15.75">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row>
    <row r="701" spans="1:25" ht="15.75">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row>
    <row r="702" spans="1:25" ht="15.75">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row>
    <row r="703" spans="1:25" ht="15.75">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row>
    <row r="704" spans="1:25" ht="15.75">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row>
    <row r="705" spans="1:25" ht="15.75">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row>
    <row r="706" spans="1:25" ht="15.75">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row>
    <row r="707" spans="1:25" ht="15.75">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row>
    <row r="708" spans="1:25" ht="15.75">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row>
    <row r="709" spans="1:25" ht="15.75">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row>
    <row r="710" spans="1:25" ht="15.75">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row>
    <row r="711" spans="1:25" ht="15.75">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row>
    <row r="712" spans="1:25" ht="15.75">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row>
    <row r="713" spans="1:25" ht="15.75">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row>
    <row r="714" spans="1:25" ht="15.75">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row>
    <row r="715" spans="1:25" ht="15.75">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row>
    <row r="716" spans="1:25" ht="15.75">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row>
    <row r="717" spans="1:25" ht="15.75">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row>
    <row r="718" spans="1:25" ht="15.75">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row>
    <row r="719" spans="1:25" ht="15.75">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row>
    <row r="720" spans="1:25" ht="15.75">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row>
    <row r="721" spans="1:25" ht="15.75">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row>
    <row r="722" spans="1:25" ht="15.75">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row>
    <row r="723" spans="1:25" ht="15.75">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row>
    <row r="724" spans="1:25" ht="15.75">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row>
    <row r="725" spans="1:25" ht="15.75">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row>
    <row r="726" spans="1:25" ht="15.75">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row>
    <row r="727" spans="1:25" ht="15.75">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row>
    <row r="728" spans="1:25" ht="15.75">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row>
    <row r="729" spans="1:25" ht="15.75">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row>
    <row r="730" spans="1:25" ht="15.75">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row>
    <row r="731" spans="1:25" ht="15.75">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row>
    <row r="732" spans="1:25" ht="15.75">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row>
    <row r="733" spans="1:25" ht="15.75">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row>
    <row r="734" spans="1:25" ht="15.75">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row>
    <row r="735" spans="1:25" ht="15.75">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row>
    <row r="736" spans="1:25" ht="15.75">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row>
    <row r="737" spans="1:25" ht="15.75">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row>
    <row r="738" spans="1:25" ht="15.75">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row>
    <row r="739" spans="1:25" ht="15.75">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row>
    <row r="740" spans="1:25" ht="15.75">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row>
    <row r="741" spans="1:25" ht="15.75">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row>
    <row r="742" spans="1:25" ht="15.75">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row>
    <row r="743" spans="1:25" ht="15.75">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row>
    <row r="744" spans="1:25" ht="15.75">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row>
    <row r="745" spans="1:25" ht="15.75">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row>
    <row r="746" spans="1:25" ht="15.75">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row>
    <row r="747" spans="1:25" ht="15.75">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row>
    <row r="748" spans="1:25" ht="15.75">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row>
    <row r="749" spans="1:25" ht="15.75">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row>
    <row r="750" spans="1:25" ht="15.75">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row>
    <row r="751" spans="1:25" ht="15.75">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row>
    <row r="752" spans="1:25" ht="15.75">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row>
    <row r="753" spans="1:25" ht="15.75">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row>
    <row r="754" spans="1:25" ht="15.75">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row>
    <row r="755" spans="1:25" ht="15.75">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row>
    <row r="756" spans="1:25" ht="15.75">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row>
    <row r="757" spans="1:25" ht="15.75">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row>
    <row r="758" spans="1:25" ht="15.75">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row>
    <row r="759" spans="1:25" ht="15.75">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row>
    <row r="760" spans="1:25" ht="15.75">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row>
    <row r="761" spans="1:25" ht="15.75">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row>
    <row r="762" spans="1:25" ht="15.75">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row>
    <row r="763" spans="1:25" ht="15.75">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row>
    <row r="764" spans="1:25" ht="15.75">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row>
    <row r="765" spans="1:25" ht="15.75">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row>
    <row r="766" spans="1:25" ht="15.75">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row>
    <row r="767" spans="1:25" ht="15.75">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row>
    <row r="768" spans="1:25" ht="15.75">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row>
    <row r="769" spans="1:25" ht="15.75">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row>
    <row r="770" spans="1:25" ht="15.75">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row>
    <row r="771" spans="1:25" ht="15.75">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row>
    <row r="772" spans="1:25" ht="15.75">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row>
    <row r="773" spans="1:25" ht="15.75">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row>
    <row r="774" spans="1:25" ht="15.75">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row>
    <row r="775" spans="1:25" ht="15.75">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row>
    <row r="776" spans="1:25" ht="15.75">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row>
    <row r="777" spans="1:25" ht="15.75">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row>
    <row r="778" spans="1:25" ht="15.75">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row>
    <row r="779" spans="1:25" ht="15.75">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row>
    <row r="780" spans="1:25" ht="15.75">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row>
    <row r="781" spans="1:25" ht="15.75">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row>
    <row r="782" spans="1:25" ht="15.75">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row>
    <row r="783" spans="1:25" ht="15.75">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row>
    <row r="784" spans="1:25" ht="15.75">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row>
    <row r="785" spans="1:25" ht="15.75">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row>
    <row r="786" spans="1:25" ht="15.75">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row>
    <row r="787" spans="1:25" ht="15.75">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row>
    <row r="788" spans="1:25" ht="15.75">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row>
    <row r="789" spans="1:25" ht="15.75">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row>
    <row r="790" spans="1:25" ht="15.75">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row>
    <row r="791" spans="1:25" ht="15.75">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row>
    <row r="792" spans="1:25" ht="15.75">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row>
    <row r="793" spans="1:25" ht="15.75">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row>
    <row r="794" spans="1:25" ht="15.75">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row>
    <row r="795" spans="1:25" ht="15.75">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row>
    <row r="796" spans="1:25" ht="15.75">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row>
    <row r="797" spans="1:25" ht="15.75">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row>
    <row r="798" spans="1:25" ht="15.75">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row>
    <row r="799" spans="1:25" ht="15.75">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row>
    <row r="800" spans="1:25" ht="15.75">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row>
    <row r="801" spans="1:25" ht="15.75">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row>
    <row r="802" spans="1:25" ht="15.75">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row>
    <row r="803" spans="1:25" ht="15.75">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row>
    <row r="804" spans="1:25" ht="15.75">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row>
    <row r="805" spans="1:25" ht="15.75">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row>
    <row r="806" spans="1:25" ht="15.75">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row>
    <row r="807" spans="1:25" ht="15.75">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row>
    <row r="808" spans="1:25" ht="15.75">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row>
    <row r="809" spans="1:25" ht="15.75">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row>
    <row r="810" spans="1:25" ht="15.75">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row>
    <row r="811" spans="1:25" ht="15.75">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row>
    <row r="812" spans="1:25" ht="15.75">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row>
    <row r="813" spans="1:25" ht="15.75">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row>
    <row r="814" spans="1:25" ht="15.75">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row>
    <row r="815" spans="1:25" ht="15.75">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row>
    <row r="816" spans="1:25" ht="15.75">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row>
    <row r="817" spans="1:25" ht="15.75">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row>
    <row r="818" spans="1:25" ht="15.75">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row>
    <row r="819" spans="1:25" ht="15.75">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row>
    <row r="820" spans="1:25" ht="15.75">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row>
    <row r="821" spans="1:25" ht="15.75">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row>
    <row r="822" spans="1:25" ht="15.75">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row>
    <row r="823" spans="1:25" ht="15.75">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row>
    <row r="824" spans="1:25" ht="15.75">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row>
    <row r="825" spans="1:25" ht="15.75">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row>
    <row r="826" spans="1:25" ht="15.75">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row>
    <row r="827" spans="1:25" ht="15.75">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row>
    <row r="828" spans="1:25" ht="15.75">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row>
    <row r="829" spans="1:25" ht="15.75">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row>
    <row r="830" spans="1:25" ht="15.75">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row>
    <row r="831" spans="1:25" ht="15.75">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row>
    <row r="832" spans="1:25" ht="15.75">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row>
    <row r="833" spans="1:25" ht="15.75">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row>
    <row r="834" spans="1:25" ht="15.75">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row>
    <row r="835" spans="1:25" ht="15.75">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row>
    <row r="836" spans="1:25" ht="15.75">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row>
    <row r="837" spans="1:25" ht="15.75">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row>
    <row r="838" spans="1:25" ht="15.75">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row>
    <row r="839" spans="1:25" ht="15.75">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row>
    <row r="840" spans="1:25" ht="15.75">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row>
    <row r="841" spans="1:25" ht="15.75">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row>
    <row r="842" spans="1:25" ht="15.75">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row>
    <row r="843" spans="1:25" ht="15.75">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row>
    <row r="844" spans="1:25" ht="15.75">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row>
    <row r="845" spans="1:25" ht="15.75">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row>
    <row r="846" spans="1:25" ht="15.75">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row>
    <row r="847" spans="1:25" ht="15.75">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row>
    <row r="848" spans="1:25" ht="15.75">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row>
    <row r="849" spans="1:25" ht="15.75">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row>
    <row r="850" spans="1:25" ht="15.75">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row>
    <row r="851" spans="1:25" ht="15.75">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row>
    <row r="852" spans="1:25" ht="15.75">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row>
    <row r="853" spans="1:25" ht="15.75">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row>
    <row r="854" spans="1:25" ht="15.75">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row>
    <row r="855" spans="1:25" ht="15.75">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row>
    <row r="856" spans="1:25" ht="15.75">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row>
    <row r="857" spans="1:25" ht="15.75">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row>
    <row r="858" spans="1:25" ht="15.75">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row>
    <row r="859" spans="1:25" ht="15.75">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row>
    <row r="860" spans="1:25" ht="15.75">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row>
    <row r="861" spans="1:25" ht="15.75">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row>
    <row r="862" spans="1:25" ht="15.75">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row>
    <row r="863" spans="1:25" ht="15.75">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row>
    <row r="864" spans="1:25" ht="15.75">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row>
    <row r="865" spans="1:25" ht="15.75">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row>
    <row r="866" spans="1:25" ht="15.75">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row>
    <row r="867" spans="1:25" ht="15.75">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row>
    <row r="868" spans="1:25" ht="15.75">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row>
    <row r="869" spans="1:25" ht="15.75">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row>
    <row r="870" spans="1:25" ht="15.75">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row>
    <row r="871" spans="1:25" ht="15.75">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row>
    <row r="872" spans="1:25" ht="15.75">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row>
    <row r="873" spans="1:25" ht="15.75">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row>
    <row r="874" spans="1:25" ht="15.75">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row>
    <row r="875" spans="1:25" ht="15.75">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row>
    <row r="876" spans="1:25" ht="15.75">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row>
    <row r="877" spans="1:25" ht="15.75">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row>
    <row r="878" spans="1:25" ht="15.75">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row>
    <row r="879" spans="1:25" ht="15.75">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row>
    <row r="880" spans="1:25" ht="15.75">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row>
    <row r="881" spans="1:25" ht="15.75">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row>
    <row r="882" spans="1:25" ht="15.75">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row>
    <row r="883" spans="1:25" ht="15.75">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row>
    <row r="884" spans="1:25" ht="15.75">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row>
    <row r="885" spans="1:25" ht="15.75">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row>
    <row r="886" spans="1:25" ht="15.75">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row>
    <row r="887" spans="1:25" ht="15.75">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row>
    <row r="888" spans="1:25" ht="15.75">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row>
    <row r="889" spans="1:25" ht="15.75">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row>
    <row r="890" spans="1:25" ht="15.75">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row>
    <row r="891" spans="1:25" ht="15.75">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row>
    <row r="892" spans="1:25" ht="15.75">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row>
    <row r="893" spans="1:25" ht="15.75">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row>
    <row r="894" spans="1:25" ht="15.75">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row>
    <row r="895" spans="1:25" ht="15.75">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row>
    <row r="896" spans="1:25" ht="15.75">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row>
    <row r="897" spans="1:25" ht="15.75">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row>
    <row r="898" spans="1:25" ht="15.75">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row>
    <row r="899" spans="1:25" ht="15.75">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row>
    <row r="900" spans="1:25" ht="15.75">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row>
    <row r="901" spans="1:25" ht="15.75">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row>
    <row r="902" spans="1:25" ht="15.75">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row>
    <row r="903" spans="1:25" ht="15.75">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row>
    <row r="904" spans="1:25" ht="15.75">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row>
    <row r="905" spans="1:25" ht="15.75">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row>
    <row r="906" spans="1:25" ht="15.75">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row>
    <row r="907" spans="1:25" ht="15.75">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row>
    <row r="908" spans="1:25" ht="15.75">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row>
    <row r="909" spans="1:25" ht="15.75">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row>
    <row r="910" spans="1:25" ht="15.75">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row>
    <row r="911" spans="1:25" ht="15.75">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row>
    <row r="912" spans="1:25" ht="15.75">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row>
    <row r="913" spans="1:25" ht="15.75">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row>
    <row r="914" spans="1:25" ht="15.75">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row>
    <row r="915" spans="1:25" ht="15.75">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row>
    <row r="916" spans="1:25" ht="15.75">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row>
    <row r="917" spans="1:25" ht="15.75">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row>
    <row r="918" spans="1:25" ht="15.75">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row>
    <row r="919" spans="1:25" ht="15.75">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row>
    <row r="920" spans="1:25" ht="15.75">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row>
    <row r="921" spans="1:25" ht="15.75">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row>
    <row r="922" spans="1:25" ht="15.75">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row>
    <row r="923" spans="1:25" ht="15.75">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row>
    <row r="924" spans="1:25" ht="15.75">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row>
    <row r="925" spans="1:25" ht="15.75">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row>
    <row r="926" spans="1:25" ht="15.75">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row>
    <row r="927" spans="1:25" ht="15.75">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row>
    <row r="928" spans="1:25" ht="15.75">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row>
    <row r="929" spans="1:25" ht="15.75">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row>
    <row r="930" spans="1:25" ht="15.75">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row>
    <row r="931" spans="1:25" ht="15.75">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row>
    <row r="932" spans="1:25" ht="15.75">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row>
    <row r="933" spans="1:25" ht="15.75">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row>
    <row r="934" spans="1:25" ht="15.75">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row>
    <row r="935" spans="1:25" ht="15.75">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row>
    <row r="936" spans="1:25" ht="15.75">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row>
    <row r="937" spans="1:25" ht="15.75">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row>
    <row r="938" spans="1:25" ht="15.75">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row>
    <row r="939" spans="1:25" ht="15.75">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row>
    <row r="940" spans="1:25" ht="15.75">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row>
    <row r="941" spans="1:25" ht="15.75">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row>
    <row r="942" spans="1:25" ht="15.75">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row>
    <row r="943" spans="1:25" ht="15.75">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row>
    <row r="944" spans="1:25" ht="15.75">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row>
    <row r="945" spans="1:25" ht="15.75">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row>
    <row r="946" spans="1:25" ht="15.75">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row>
    <row r="947" spans="1:25" ht="15.75">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row>
    <row r="948" spans="1:25" ht="15.75">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row>
    <row r="949" spans="1:25" ht="15.75">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row>
    <row r="950" spans="1:25" ht="15.75">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row>
    <row r="951" spans="1:25" ht="15.75">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row>
    <row r="952" spans="1:25" ht="15.75">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row>
    <row r="953" spans="1:25" ht="15.75">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row>
    <row r="954" spans="1:25" ht="15.75">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row>
    <row r="955" spans="1:25" ht="15.75">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row>
    <row r="956" spans="1:25" ht="15.75">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row>
    <row r="957" spans="1:25" ht="15.75">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row>
    <row r="958" spans="1:25" ht="15.75">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row>
    <row r="959" spans="1:25" ht="15.75">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row>
    <row r="960" spans="1:25" ht="15.75">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row>
    <row r="961" spans="1:25" ht="15.75">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row>
    <row r="962" spans="1:25" ht="15.75">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row>
    <row r="963" spans="1:25" ht="15.75">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row>
    <row r="964" spans="1:25" ht="15.75">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row>
    <row r="965" spans="1:25" ht="15.75">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row>
    <row r="966" spans="1:25" ht="15.75">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row>
    <row r="967" spans="1:25" ht="15.75">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row>
    <row r="968" spans="1:25" ht="15.75">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row>
    <row r="969" spans="1:25" ht="15.75">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row>
    <row r="970" spans="1:25" ht="15.75">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row>
    <row r="971" spans="1:25" ht="15.75">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row>
    <row r="972" spans="1:25" ht="15.75">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row>
    <row r="973" spans="1:25" ht="15.75">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row>
    <row r="974" spans="1:25" ht="15.75">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row>
    <row r="975" spans="1:25" ht="15.75">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row>
    <row r="976" spans="1:25" ht="15.75">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row>
    <row r="977" spans="1:25" ht="15.75">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row>
    <row r="978" spans="1:25" ht="15.75">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row>
    <row r="979" spans="1:25" ht="15.75">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row>
    <row r="980" spans="1:25" ht="15.75">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row>
    <row r="981" spans="1:25" ht="15.75">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row>
    <row r="982" spans="1:25" ht="15.75">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row>
    <row r="983" spans="1:25" ht="15.75">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row>
    <row r="984" spans="1:25" ht="15.75">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row>
    <row r="985" spans="1:25" ht="15.75">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row>
    <row r="986" spans="1:25" ht="15.75">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row>
    <row r="987" spans="1:25" ht="15.75">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row>
    <row r="988" spans="1:25" ht="15.75">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row>
    <row r="989" spans="1:25" ht="15.75">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row>
    <row r="990" spans="1:25" ht="15.75">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row>
    <row r="991" spans="1:25" ht="15.75">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row>
    <row r="992" spans="1:25" ht="15.75">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row>
    <row r="993" spans="1:25" ht="15.75">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row>
    <row r="994" spans="1:25" ht="15.75">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row>
    <row r="995" spans="1:25" ht="15.75">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row>
    <row r="996" spans="1:25" ht="15.75">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row>
    <row r="997" spans="1:25" ht="15.75">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row>
    <row r="998" spans="1:25" ht="15.75">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row>
    <row r="999" spans="1:25" ht="15.75">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row>
    <row r="1000" spans="1:25" ht="15.75">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row>
    <row r="1001" spans="1:25" ht="15.75">
      <c r="A1001" s="88"/>
      <c r="B1001" s="88"/>
      <c r="C1001" s="88"/>
      <c r="D1001" s="88"/>
      <c r="E1001" s="88"/>
      <c r="F1001" s="88"/>
      <c r="G1001" s="88"/>
      <c r="H1001" s="88"/>
      <c r="I1001" s="88"/>
      <c r="J1001" s="88"/>
      <c r="K1001" s="88"/>
      <c r="L1001" s="88"/>
      <c r="M1001" s="88"/>
      <c r="N1001" s="88"/>
      <c r="O1001" s="88"/>
      <c r="P1001" s="88"/>
      <c r="Q1001" s="88"/>
      <c r="R1001" s="88"/>
      <c r="S1001" s="88"/>
      <c r="T1001" s="88"/>
      <c r="U1001" s="88"/>
      <c r="V1001" s="88"/>
      <c r="W1001" s="88"/>
      <c r="X1001" s="88"/>
      <c r="Y1001" s="88"/>
    </row>
    <row r="1002" spans="1:25" ht="15.75">
      <c r="A1002" s="88"/>
      <c r="B1002" s="88"/>
      <c r="C1002" s="88"/>
      <c r="D1002" s="88"/>
      <c r="E1002" s="88"/>
      <c r="F1002" s="88"/>
      <c r="G1002" s="88"/>
      <c r="H1002" s="88"/>
      <c r="I1002" s="88"/>
      <c r="J1002" s="88"/>
      <c r="K1002" s="88"/>
      <c r="L1002" s="88"/>
      <c r="M1002" s="88"/>
      <c r="N1002" s="88"/>
      <c r="O1002" s="88"/>
      <c r="P1002" s="88"/>
      <c r="Q1002" s="88"/>
      <c r="R1002" s="88"/>
      <c r="S1002" s="88"/>
      <c r="T1002" s="88"/>
      <c r="U1002" s="88"/>
      <c r="V1002" s="88"/>
      <c r="W1002" s="88"/>
      <c r="X1002" s="88"/>
      <c r="Y1002" s="88"/>
    </row>
    <row r="1003" spans="1:25" ht="15.75">
      <c r="A1003" s="88"/>
      <c r="B1003" s="88"/>
      <c r="C1003" s="88"/>
      <c r="D1003" s="88"/>
      <c r="E1003" s="88"/>
      <c r="F1003" s="88"/>
      <c r="G1003" s="88"/>
      <c r="H1003" s="88"/>
      <c r="I1003" s="88"/>
      <c r="J1003" s="88"/>
      <c r="K1003" s="88"/>
      <c r="L1003" s="88"/>
      <c r="M1003" s="88"/>
      <c r="N1003" s="88"/>
      <c r="O1003" s="88"/>
      <c r="P1003" s="88"/>
      <c r="Q1003" s="88"/>
      <c r="R1003" s="88"/>
      <c r="S1003" s="88"/>
      <c r="T1003" s="88"/>
      <c r="U1003" s="88"/>
      <c r="V1003" s="88"/>
      <c r="W1003" s="88"/>
      <c r="X1003" s="88"/>
      <c r="Y1003" s="88"/>
    </row>
    <row r="1004" spans="1:25" ht="15.75">
      <c r="A1004" s="88"/>
      <c r="B1004" s="88"/>
      <c r="C1004" s="88"/>
      <c r="D1004" s="88"/>
      <c r="E1004" s="88"/>
      <c r="F1004" s="88"/>
      <c r="G1004" s="88"/>
      <c r="H1004" s="88"/>
      <c r="I1004" s="88"/>
      <c r="J1004" s="88"/>
      <c r="K1004" s="88"/>
      <c r="L1004" s="88"/>
      <c r="M1004" s="88"/>
      <c r="N1004" s="88"/>
      <c r="O1004" s="88"/>
      <c r="P1004" s="88"/>
      <c r="Q1004" s="88"/>
      <c r="R1004" s="88"/>
      <c r="S1004" s="88"/>
      <c r="T1004" s="88"/>
      <c r="U1004" s="88"/>
      <c r="V1004" s="88"/>
      <c r="W1004" s="88"/>
      <c r="X1004" s="88"/>
      <c r="Y1004" s="88"/>
    </row>
    <row r="1005" spans="1:25" ht="15.75">
      <c r="A1005" s="88"/>
      <c r="B1005" s="88"/>
      <c r="C1005" s="88"/>
      <c r="D1005" s="88"/>
      <c r="E1005" s="88"/>
      <c r="F1005" s="88"/>
      <c r="G1005" s="88"/>
      <c r="H1005" s="88"/>
      <c r="I1005" s="88"/>
      <c r="J1005" s="88"/>
      <c r="K1005" s="88"/>
      <c r="L1005" s="88"/>
      <c r="M1005" s="88"/>
      <c r="N1005" s="88"/>
      <c r="O1005" s="88"/>
      <c r="P1005" s="88"/>
      <c r="Q1005" s="88"/>
      <c r="R1005" s="88"/>
      <c r="S1005" s="88"/>
      <c r="T1005" s="88"/>
      <c r="U1005" s="88"/>
      <c r="V1005" s="88"/>
      <c r="W1005" s="88"/>
      <c r="X1005" s="88"/>
      <c r="Y1005" s="88"/>
    </row>
    <row r="1006" spans="1:25" ht="15.75">
      <c r="A1006" s="88"/>
      <c r="B1006" s="88"/>
      <c r="C1006" s="88"/>
      <c r="D1006" s="88"/>
      <c r="E1006" s="88"/>
      <c r="F1006" s="88"/>
      <c r="G1006" s="88"/>
      <c r="H1006" s="88"/>
      <c r="I1006" s="88"/>
      <c r="J1006" s="88"/>
      <c r="K1006" s="88"/>
      <c r="L1006" s="88"/>
      <c r="M1006" s="88"/>
      <c r="N1006" s="88"/>
      <c r="O1006" s="88"/>
      <c r="P1006" s="88"/>
      <c r="Q1006" s="88"/>
      <c r="R1006" s="88"/>
      <c r="S1006" s="88"/>
      <c r="T1006" s="88"/>
      <c r="U1006" s="88"/>
      <c r="V1006" s="88"/>
      <c r="W1006" s="88"/>
      <c r="X1006" s="88"/>
      <c r="Y1006" s="88"/>
    </row>
    <row r="1007" spans="1:25" ht="15.75">
      <c r="A1007" s="88"/>
      <c r="B1007" s="88"/>
      <c r="C1007" s="88"/>
      <c r="D1007" s="88"/>
      <c r="E1007" s="88"/>
      <c r="F1007" s="88"/>
      <c r="G1007" s="88"/>
      <c r="H1007" s="88"/>
      <c r="I1007" s="88"/>
      <c r="J1007" s="88"/>
      <c r="K1007" s="88"/>
      <c r="L1007" s="88"/>
      <c r="M1007" s="88"/>
      <c r="N1007" s="88"/>
      <c r="O1007" s="88"/>
      <c r="P1007" s="88"/>
      <c r="Q1007" s="88"/>
      <c r="R1007" s="88"/>
      <c r="S1007" s="88"/>
      <c r="T1007" s="88"/>
      <c r="U1007" s="88"/>
      <c r="V1007" s="88"/>
      <c r="W1007" s="88"/>
      <c r="X1007" s="88"/>
      <c r="Y1007" s="88"/>
    </row>
    <row r="1008" spans="1:25" ht="15.75">
      <c r="A1008" s="88"/>
      <c r="B1008" s="88"/>
      <c r="C1008" s="88"/>
      <c r="D1008" s="88"/>
      <c r="E1008" s="88"/>
      <c r="F1008" s="88"/>
      <c r="G1008" s="88"/>
      <c r="H1008" s="88"/>
      <c r="I1008" s="88"/>
      <c r="J1008" s="88"/>
      <c r="K1008" s="88"/>
      <c r="L1008" s="88"/>
      <c r="M1008" s="88"/>
      <c r="N1008" s="88"/>
      <c r="O1008" s="88"/>
      <c r="P1008" s="88"/>
      <c r="Q1008" s="88"/>
      <c r="R1008" s="88"/>
      <c r="S1008" s="88"/>
      <c r="T1008" s="88"/>
      <c r="U1008" s="88"/>
      <c r="V1008" s="88"/>
      <c r="W1008" s="88"/>
      <c r="X1008" s="88"/>
      <c r="Y1008" s="88"/>
    </row>
    <row r="1009" spans="1:25" ht="15.75">
      <c r="A1009" s="88"/>
      <c r="B1009" s="88"/>
      <c r="C1009" s="88"/>
      <c r="D1009" s="88"/>
      <c r="E1009" s="88"/>
      <c r="F1009" s="88"/>
      <c r="G1009" s="88"/>
      <c r="H1009" s="88"/>
      <c r="I1009" s="88"/>
      <c r="J1009" s="88"/>
      <c r="K1009" s="88"/>
      <c r="L1009" s="88"/>
      <c r="M1009" s="88"/>
      <c r="N1009" s="88"/>
      <c r="O1009" s="88"/>
      <c r="P1009" s="88"/>
      <c r="Q1009" s="88"/>
      <c r="R1009" s="88"/>
      <c r="S1009" s="88"/>
      <c r="T1009" s="88"/>
      <c r="U1009" s="88"/>
      <c r="V1009" s="88"/>
      <c r="W1009" s="88"/>
      <c r="X1009" s="88"/>
      <c r="Y1009" s="88"/>
    </row>
  </sheetData>
  <mergeCells count="9">
    <mergeCell ref="A19:D23"/>
    <mergeCell ref="F4:F5"/>
    <mergeCell ref="G4:G5"/>
    <mergeCell ref="A2:G2"/>
    <mergeCell ref="A4:C4"/>
    <mergeCell ref="D4:D5"/>
    <mergeCell ref="E4:E5"/>
    <mergeCell ref="A8:D11"/>
    <mergeCell ref="A15:D17"/>
  </mergeCells>
  <pageMargins left="0.23622047244094491" right="0.23622047244094491" top="0.74803149606299213" bottom="1.6822087476291743"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Normal="100" workbookViewId="0">
      <selection activeCell="C8" sqref="C8"/>
    </sheetView>
  </sheetViews>
  <sheetFormatPr defaultColWidth="9.140625" defaultRowHeight="15.75"/>
  <cols>
    <col min="1" max="1" width="12" style="242" customWidth="1"/>
    <col min="2" max="2" width="24.7109375" style="242" customWidth="1"/>
    <col min="3" max="3" width="66.7109375" style="242" customWidth="1"/>
    <col min="4" max="4" width="20.7109375" style="242" customWidth="1"/>
    <col min="5" max="18" width="9.140625" style="242"/>
    <col min="19" max="19" width="11.42578125" style="242" customWidth="1"/>
    <col min="20" max="16384" width="9.140625" style="242"/>
  </cols>
  <sheetData>
    <row r="1" spans="1:17" ht="15" customHeight="1">
      <c r="A1" s="239"/>
      <c r="B1" s="239"/>
      <c r="C1" s="239"/>
      <c r="D1" s="240" t="s">
        <v>206</v>
      </c>
      <c r="E1" s="241"/>
      <c r="F1" s="241"/>
    </row>
    <row r="2" spans="1:17" ht="16.5" customHeight="1">
      <c r="A2" s="576" t="s">
        <v>362</v>
      </c>
      <c r="B2" s="576"/>
      <c r="C2" s="576"/>
      <c r="D2" s="576"/>
      <c r="E2" s="241"/>
      <c r="F2" s="241"/>
    </row>
    <row r="3" spans="1:17" ht="15" hidden="1" customHeight="1">
      <c r="A3" s="576"/>
      <c r="B3" s="576"/>
      <c r="C3" s="576"/>
      <c r="D3" s="576"/>
      <c r="E3" s="241"/>
      <c r="F3" s="241"/>
    </row>
    <row r="4" spans="1:17" ht="15" hidden="1" customHeight="1">
      <c r="A4" s="576"/>
      <c r="B4" s="576"/>
      <c r="C4" s="576"/>
      <c r="D4" s="576"/>
      <c r="E4" s="241"/>
      <c r="F4" s="241"/>
    </row>
    <row r="5" spans="1:17" ht="12.75" customHeight="1">
      <c r="A5" s="576"/>
      <c r="B5" s="576"/>
      <c r="C5" s="576"/>
      <c r="D5" s="576"/>
      <c r="E5" s="241"/>
      <c r="F5" s="241"/>
    </row>
    <row r="6" spans="1:17">
      <c r="A6" s="243"/>
      <c r="B6" s="243"/>
      <c r="C6" s="243"/>
      <c r="D6" s="241"/>
      <c r="E6" s="241"/>
      <c r="F6" s="241"/>
    </row>
    <row r="7" spans="1:17" ht="69" customHeight="1">
      <c r="A7" s="244" t="s">
        <v>205</v>
      </c>
      <c r="B7" s="245" t="s">
        <v>204</v>
      </c>
      <c r="C7" s="245" t="s">
        <v>203</v>
      </c>
      <c r="D7" s="246" t="s">
        <v>279</v>
      </c>
    </row>
    <row r="8" spans="1:17" ht="31.5" customHeight="1">
      <c r="A8" s="577" t="s">
        <v>358</v>
      </c>
      <c r="B8" s="577" t="s">
        <v>359</v>
      </c>
      <c r="C8" s="247" t="s">
        <v>549</v>
      </c>
      <c r="D8" s="248">
        <v>24.8</v>
      </c>
    </row>
    <row r="9" spans="1:17" ht="30" customHeight="1">
      <c r="A9" s="577"/>
      <c r="B9" s="577"/>
      <c r="C9" s="247" t="s">
        <v>202</v>
      </c>
      <c r="D9" s="248">
        <v>12</v>
      </c>
    </row>
    <row r="10" spans="1:17" ht="30" customHeight="1">
      <c r="A10" s="577"/>
      <c r="B10" s="577"/>
      <c r="C10" s="247" t="s">
        <v>269</v>
      </c>
      <c r="D10" s="249">
        <v>5</v>
      </c>
    </row>
    <row r="11" spans="1:17" ht="30" customHeight="1">
      <c r="A11" s="577"/>
      <c r="B11" s="577"/>
      <c r="C11" s="247" t="s">
        <v>201</v>
      </c>
      <c r="D11" s="249">
        <v>10</v>
      </c>
    </row>
    <row r="12" spans="1:17" s="250" customFormat="1" ht="30" customHeight="1">
      <c r="A12" s="577"/>
      <c r="B12" s="577"/>
      <c r="C12" s="247" t="s">
        <v>200</v>
      </c>
      <c r="D12" s="249">
        <v>9</v>
      </c>
      <c r="F12" s="242"/>
      <c r="G12" s="242"/>
      <c r="H12" s="242"/>
      <c r="I12" s="242"/>
      <c r="J12" s="242"/>
      <c r="K12" s="242"/>
      <c r="L12" s="242"/>
      <c r="M12" s="242"/>
      <c r="N12" s="242"/>
      <c r="O12" s="242"/>
      <c r="P12" s="242"/>
      <c r="Q12" s="242"/>
    </row>
    <row r="13" spans="1:17" s="250" customFormat="1" ht="30" customHeight="1">
      <c r="A13" s="577"/>
      <c r="B13" s="577"/>
      <c r="C13" s="251" t="s">
        <v>23</v>
      </c>
      <c r="D13" s="252">
        <f>D8+D9+D10+D11+D12</f>
        <v>60.8</v>
      </c>
      <c r="F13" s="242"/>
      <c r="G13" s="242"/>
      <c r="H13" s="242"/>
      <c r="I13" s="242"/>
      <c r="J13" s="242"/>
      <c r="K13" s="242"/>
      <c r="L13" s="242"/>
      <c r="M13" s="242"/>
      <c r="N13" s="242"/>
      <c r="O13" s="242"/>
      <c r="P13" s="242"/>
      <c r="Q13" s="242"/>
    </row>
    <row r="14" spans="1:17" s="250" customFormat="1" ht="39.950000000000003" customHeight="1">
      <c r="A14" s="577"/>
      <c r="B14" s="577" t="s">
        <v>281</v>
      </c>
      <c r="C14" s="253" t="s">
        <v>199</v>
      </c>
      <c r="D14" s="249">
        <v>5.2</v>
      </c>
      <c r="F14" s="242"/>
      <c r="G14" s="242"/>
      <c r="H14" s="242"/>
      <c r="I14" s="242"/>
      <c r="J14" s="242"/>
      <c r="K14" s="242"/>
      <c r="L14" s="242"/>
      <c r="M14" s="242"/>
      <c r="N14" s="242"/>
      <c r="O14" s="242"/>
      <c r="P14" s="242"/>
      <c r="Q14" s="242"/>
    </row>
    <row r="15" spans="1:17" ht="50.1" customHeight="1">
      <c r="A15" s="577"/>
      <c r="B15" s="577"/>
      <c r="C15" s="253" t="s">
        <v>198</v>
      </c>
      <c r="D15" s="249">
        <v>14</v>
      </c>
    </row>
    <row r="16" spans="1:17" s="255" customFormat="1" ht="50.1" customHeight="1">
      <c r="A16" s="577"/>
      <c r="B16" s="577"/>
      <c r="C16" s="253" t="s">
        <v>197</v>
      </c>
      <c r="D16" s="254">
        <v>40</v>
      </c>
      <c r="F16" s="242"/>
      <c r="G16" s="242"/>
      <c r="H16" s="242"/>
      <c r="I16" s="242"/>
      <c r="J16" s="242"/>
      <c r="K16" s="242"/>
      <c r="L16" s="242"/>
      <c r="M16" s="242"/>
      <c r="N16" s="242"/>
      <c r="O16" s="242"/>
      <c r="P16" s="242"/>
      <c r="Q16" s="242"/>
    </row>
    <row r="17" spans="1:4" s="250" customFormat="1" ht="50.1" customHeight="1">
      <c r="A17" s="577"/>
      <c r="B17" s="577"/>
      <c r="C17" s="253" t="s">
        <v>196</v>
      </c>
      <c r="D17" s="249">
        <v>15</v>
      </c>
    </row>
    <row r="18" spans="1:4" s="256" customFormat="1" ht="50.1" customHeight="1">
      <c r="A18" s="577"/>
      <c r="B18" s="577"/>
      <c r="C18" s="253" t="s">
        <v>195</v>
      </c>
      <c r="D18" s="254">
        <v>15</v>
      </c>
    </row>
    <row r="19" spans="1:4" s="255" customFormat="1" ht="31.5" customHeight="1">
      <c r="A19" s="257"/>
      <c r="B19" s="257"/>
      <c r="C19" s="258" t="s">
        <v>23</v>
      </c>
      <c r="D19" s="259">
        <f>D14+D15+D16+D17+D18</f>
        <v>89.2</v>
      </c>
    </row>
    <row r="20" spans="1:4" s="256" customFormat="1" ht="31.5" customHeight="1">
      <c r="A20" s="242"/>
      <c r="B20" s="242"/>
    </row>
  </sheetData>
  <mergeCells count="4">
    <mergeCell ref="A2:D5"/>
    <mergeCell ref="A8:A18"/>
    <mergeCell ref="B8:B13"/>
    <mergeCell ref="B14:B18"/>
  </mergeCells>
  <pageMargins left="0.7" right="0.7" top="0.75" bottom="0.75" header="0.3" footer="0.3"/>
  <pageSetup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zoomScale="120" zoomScaleNormal="120" workbookViewId="0">
      <selection activeCell="F54" sqref="F54"/>
    </sheetView>
  </sheetViews>
  <sheetFormatPr defaultColWidth="9.140625" defaultRowHeight="15.75"/>
  <cols>
    <col min="1" max="1" width="38" style="145" customWidth="1"/>
    <col min="2" max="2" width="12.42578125" style="146" customWidth="1"/>
    <col min="3" max="3" width="12.7109375" style="146" customWidth="1"/>
    <col min="4" max="4" width="13.42578125" style="146" customWidth="1"/>
    <col min="5" max="5" width="9.140625" style="145"/>
    <col min="6" max="6" width="17.5703125" style="145" customWidth="1"/>
    <col min="7" max="8" width="9.140625" style="145"/>
    <col min="9" max="9" width="11" style="145" customWidth="1"/>
    <col min="10" max="16384" width="9.140625" style="145"/>
  </cols>
  <sheetData>
    <row r="1" spans="1:7">
      <c r="D1" s="146" t="s">
        <v>469</v>
      </c>
    </row>
    <row r="2" spans="1:7" ht="12.75" customHeight="1">
      <c r="A2" s="580" t="s">
        <v>468</v>
      </c>
      <c r="B2" s="580"/>
      <c r="C2" s="580"/>
      <c r="D2" s="580"/>
    </row>
    <row r="3" spans="1:7" ht="36" customHeight="1">
      <c r="A3" s="580"/>
      <c r="B3" s="580"/>
      <c r="C3" s="580"/>
      <c r="D3" s="580"/>
    </row>
    <row r="4" spans="1:7" ht="54.75" customHeight="1">
      <c r="A4" s="192" t="s">
        <v>467</v>
      </c>
      <c r="B4" s="191" t="s">
        <v>466</v>
      </c>
      <c r="C4" s="191" t="s">
        <v>465</v>
      </c>
      <c r="D4" s="190" t="s">
        <v>464</v>
      </c>
    </row>
    <row r="5" spans="1:7" ht="15.75" customHeight="1">
      <c r="A5" s="189" t="s">
        <v>463</v>
      </c>
      <c r="B5" s="188">
        <f>SUM(B6:B10)</f>
        <v>1223.6999999999998</v>
      </c>
      <c r="C5" s="188">
        <f>SUM(C6:C10)</f>
        <v>1552.1</v>
      </c>
      <c r="D5" s="187">
        <f>SUM(D6:D10)</f>
        <v>1262.0999999999999</v>
      </c>
    </row>
    <row r="6" spans="1:7" ht="13.5" customHeight="1">
      <c r="A6" s="173" t="s">
        <v>462</v>
      </c>
      <c r="B6" s="163">
        <v>772.7</v>
      </c>
      <c r="C6" s="163">
        <v>1000</v>
      </c>
      <c r="D6" s="162">
        <v>800</v>
      </c>
    </row>
    <row r="7" spans="1:7" ht="14.25" customHeight="1">
      <c r="A7" s="184" t="s">
        <v>461</v>
      </c>
      <c r="B7" s="171">
        <v>6.3</v>
      </c>
      <c r="C7" s="178">
        <v>10</v>
      </c>
      <c r="D7" s="162">
        <v>10</v>
      </c>
    </row>
    <row r="8" spans="1:7" ht="13.5" customHeight="1">
      <c r="A8" s="184" t="s">
        <v>460</v>
      </c>
      <c r="B8" s="163">
        <v>6</v>
      </c>
      <c r="C8" s="178">
        <v>10</v>
      </c>
      <c r="D8" s="162">
        <v>10</v>
      </c>
    </row>
    <row r="9" spans="1:7" ht="13.5" customHeight="1">
      <c r="A9" s="173" t="s">
        <v>459</v>
      </c>
      <c r="B9" s="163">
        <v>409.6</v>
      </c>
      <c r="C9" s="163">
        <v>500</v>
      </c>
      <c r="D9" s="162">
        <v>410</v>
      </c>
    </row>
    <row r="10" spans="1:7" ht="13.5" customHeight="1">
      <c r="A10" s="173" t="s">
        <v>458</v>
      </c>
      <c r="B10" s="163">
        <f>SUM(B11:B13)</f>
        <v>29.1</v>
      </c>
      <c r="C10" s="163">
        <f>SUM(C11:C13)</f>
        <v>32.1</v>
      </c>
      <c r="D10" s="162">
        <f>SUM(D11:D13)</f>
        <v>32.1</v>
      </c>
    </row>
    <row r="11" spans="1:7" ht="13.5" customHeight="1">
      <c r="A11" s="184" t="s">
        <v>457</v>
      </c>
      <c r="B11" s="171">
        <v>28.6</v>
      </c>
      <c r="C11" s="186">
        <v>31.5</v>
      </c>
      <c r="D11" s="185">
        <v>31.5</v>
      </c>
      <c r="E11" s="182"/>
    </row>
    <row r="12" spans="1:7" ht="12.75" customHeight="1">
      <c r="A12" s="184" t="s">
        <v>456</v>
      </c>
      <c r="B12" s="171">
        <v>0.4</v>
      </c>
      <c r="C12" s="180">
        <v>0.4</v>
      </c>
      <c r="D12" s="168">
        <v>0.4</v>
      </c>
      <c r="E12" s="581"/>
      <c r="F12" s="581"/>
      <c r="G12" s="581"/>
    </row>
    <row r="13" spans="1:7" ht="14.25" customHeight="1">
      <c r="A13" s="184" t="s">
        <v>455</v>
      </c>
      <c r="B13" s="171">
        <v>0.1</v>
      </c>
      <c r="C13" s="180">
        <v>0.2</v>
      </c>
      <c r="D13" s="168">
        <v>0.2</v>
      </c>
      <c r="E13" s="182"/>
    </row>
    <row r="14" spans="1:7" ht="14.25" customHeight="1">
      <c r="A14" s="183" t="s">
        <v>439</v>
      </c>
      <c r="B14" s="156">
        <f>SUM(B15:B29)</f>
        <v>1323.3</v>
      </c>
      <c r="C14" s="156">
        <f>SUM(C15:C29)</f>
        <v>1713</v>
      </c>
      <c r="D14" s="155">
        <f>SUM(D15:D29)</f>
        <v>1413</v>
      </c>
      <c r="E14" s="182"/>
    </row>
    <row r="15" spans="1:7">
      <c r="A15" s="179" t="s">
        <v>454</v>
      </c>
      <c r="B15" s="171">
        <v>430.2</v>
      </c>
      <c r="C15" s="178">
        <v>473.6</v>
      </c>
      <c r="D15" s="168">
        <v>473.6</v>
      </c>
    </row>
    <row r="16" spans="1:7" ht="14.25" customHeight="1">
      <c r="A16" s="179" t="s">
        <v>453</v>
      </c>
      <c r="B16" s="171">
        <v>6.3</v>
      </c>
      <c r="C16" s="178">
        <v>6.9</v>
      </c>
      <c r="D16" s="168">
        <v>6.9</v>
      </c>
    </row>
    <row r="17" spans="1:7" ht="13.5" customHeight="1">
      <c r="A17" s="179" t="s">
        <v>452</v>
      </c>
      <c r="B17" s="171">
        <v>0.5</v>
      </c>
      <c r="C17" s="178">
        <v>0.6</v>
      </c>
      <c r="D17" s="168">
        <v>0.6</v>
      </c>
    </row>
    <row r="18" spans="1:7" ht="13.5" customHeight="1">
      <c r="A18" s="179" t="s">
        <v>451</v>
      </c>
      <c r="B18" s="171">
        <v>0.1</v>
      </c>
      <c r="C18" s="180">
        <v>0.2</v>
      </c>
      <c r="D18" s="168">
        <v>0.2</v>
      </c>
    </row>
    <row r="19" spans="1:7" ht="13.5" customHeight="1">
      <c r="A19" s="179" t="s">
        <v>450</v>
      </c>
      <c r="B19" s="171">
        <v>3.7</v>
      </c>
      <c r="C19" s="178">
        <v>7.5</v>
      </c>
      <c r="D19" s="168">
        <v>7.5</v>
      </c>
    </row>
    <row r="20" spans="1:7" ht="13.5" customHeight="1">
      <c r="A20" s="179" t="s">
        <v>449</v>
      </c>
      <c r="B20" s="171">
        <v>10.5</v>
      </c>
      <c r="C20" s="178">
        <v>0</v>
      </c>
      <c r="D20" s="168">
        <v>0</v>
      </c>
    </row>
    <row r="21" spans="1:7" ht="14.25" customHeight="1">
      <c r="A21" s="179" t="s">
        <v>448</v>
      </c>
      <c r="B21" s="163">
        <v>0.3</v>
      </c>
      <c r="C21" s="178">
        <v>2.5</v>
      </c>
      <c r="D21" s="168">
        <v>2.5</v>
      </c>
      <c r="E21" s="145" t="s">
        <v>447</v>
      </c>
    </row>
    <row r="22" spans="1:7" ht="14.25" customHeight="1">
      <c r="A22" s="179" t="s">
        <v>446</v>
      </c>
      <c r="B22" s="163">
        <v>2.1</v>
      </c>
      <c r="C22" s="178">
        <v>3</v>
      </c>
      <c r="D22" s="162">
        <v>3</v>
      </c>
    </row>
    <row r="23" spans="1:7" ht="13.5" customHeight="1">
      <c r="A23" s="179" t="s">
        <v>445</v>
      </c>
      <c r="B23" s="171">
        <v>0.5</v>
      </c>
      <c r="C23" s="178">
        <v>1</v>
      </c>
      <c r="D23" s="162">
        <v>1</v>
      </c>
    </row>
    <row r="24" spans="1:7" ht="13.5" customHeight="1">
      <c r="A24" s="179" t="s">
        <v>444</v>
      </c>
      <c r="B24" s="171">
        <v>0.9</v>
      </c>
      <c r="C24" s="178">
        <v>1</v>
      </c>
      <c r="D24" s="181">
        <v>1</v>
      </c>
    </row>
    <row r="25" spans="1:7" ht="13.5" customHeight="1">
      <c r="A25" s="179" t="s">
        <v>443</v>
      </c>
      <c r="B25" s="171">
        <v>0</v>
      </c>
      <c r="C25" s="178">
        <v>0.2</v>
      </c>
      <c r="D25" s="168">
        <v>0.2</v>
      </c>
    </row>
    <row r="26" spans="1:7" ht="12.75" customHeight="1">
      <c r="A26" s="179" t="s">
        <v>442</v>
      </c>
      <c r="B26" s="163">
        <v>2.2999999999999998</v>
      </c>
      <c r="C26" s="178">
        <v>8.5</v>
      </c>
      <c r="D26" s="168">
        <v>8.5</v>
      </c>
    </row>
    <row r="27" spans="1:7" ht="13.5" customHeight="1">
      <c r="A27" s="179" t="s">
        <v>441</v>
      </c>
      <c r="B27" s="171">
        <v>7.5</v>
      </c>
      <c r="C27" s="178">
        <v>8</v>
      </c>
      <c r="D27" s="162">
        <v>8</v>
      </c>
    </row>
    <row r="28" spans="1:7" ht="13.5" customHeight="1">
      <c r="A28" s="179" t="s">
        <v>440</v>
      </c>
      <c r="B28" s="171">
        <v>0</v>
      </c>
      <c r="C28" s="180">
        <v>0</v>
      </c>
      <c r="D28" s="168">
        <v>0</v>
      </c>
    </row>
    <row r="29" spans="1:7" ht="13.5" customHeight="1">
      <c r="A29" s="179" t="s">
        <v>439</v>
      </c>
      <c r="B29" s="171">
        <v>858.4</v>
      </c>
      <c r="C29" s="178">
        <v>1200</v>
      </c>
      <c r="D29" s="162">
        <v>900</v>
      </c>
    </row>
    <row r="30" spans="1:7" ht="50.25" customHeight="1">
      <c r="A30" s="167" t="s">
        <v>438</v>
      </c>
      <c r="B30" s="159">
        <f>B5+B14</f>
        <v>2547</v>
      </c>
      <c r="C30" s="159">
        <f>C5+C14</f>
        <v>3265.1</v>
      </c>
      <c r="D30" s="159">
        <f>D5+D14</f>
        <v>2675.1</v>
      </c>
      <c r="F30" s="581"/>
      <c r="G30" s="581"/>
    </row>
    <row r="31" spans="1:7" ht="15.6" customHeight="1">
      <c r="A31" s="177" t="s">
        <v>437</v>
      </c>
      <c r="B31" s="163">
        <v>350.8</v>
      </c>
      <c r="C31" s="163">
        <v>530</v>
      </c>
      <c r="D31" s="162">
        <v>510</v>
      </c>
    </row>
    <row r="32" spans="1:7" ht="16.149999999999999" customHeight="1">
      <c r="A32" s="177" t="s">
        <v>436</v>
      </c>
      <c r="B32" s="171">
        <v>120.5</v>
      </c>
      <c r="C32" s="163">
        <v>200</v>
      </c>
      <c r="D32" s="162">
        <v>200</v>
      </c>
    </row>
    <row r="33" spans="1:4" ht="15.6" customHeight="1">
      <c r="A33" s="177" t="s">
        <v>435</v>
      </c>
      <c r="B33" s="171"/>
      <c r="C33" s="163">
        <v>46</v>
      </c>
      <c r="D33" s="168"/>
    </row>
    <row r="34" spans="1:4" ht="16.899999999999999" customHeight="1">
      <c r="A34" s="177" t="s">
        <v>434</v>
      </c>
      <c r="B34" s="171">
        <v>11.7</v>
      </c>
      <c r="C34" s="163">
        <v>20</v>
      </c>
      <c r="D34" s="162">
        <v>20</v>
      </c>
    </row>
    <row r="35" spans="1:4" ht="16.149999999999999" customHeight="1">
      <c r="A35" s="177" t="s">
        <v>433</v>
      </c>
      <c r="B35" s="163">
        <v>121</v>
      </c>
      <c r="C35" s="163">
        <v>140</v>
      </c>
      <c r="D35" s="162">
        <v>140</v>
      </c>
    </row>
    <row r="36" spans="1:4" ht="16.149999999999999" customHeight="1">
      <c r="A36" s="177" t="s">
        <v>432</v>
      </c>
      <c r="B36" s="163">
        <v>138.9</v>
      </c>
      <c r="C36" s="163">
        <v>144</v>
      </c>
      <c r="D36" s="162">
        <v>144</v>
      </c>
    </row>
    <row r="37" spans="1:4" ht="16.149999999999999" customHeight="1">
      <c r="A37" s="177" t="s">
        <v>431</v>
      </c>
      <c r="B37" s="176">
        <v>0.15</v>
      </c>
      <c r="C37" s="163">
        <v>0</v>
      </c>
      <c r="D37" s="162">
        <v>0</v>
      </c>
    </row>
    <row r="38" spans="1:4" ht="30.6" customHeight="1">
      <c r="A38" s="167" t="s">
        <v>430</v>
      </c>
      <c r="B38" s="159">
        <f>SUM(B31:B37)</f>
        <v>743.05</v>
      </c>
      <c r="C38" s="159">
        <f>SUM(C31:C37)</f>
        <v>1080</v>
      </c>
      <c r="D38" s="159">
        <f>SUM(D31:D37)</f>
        <v>1014</v>
      </c>
    </row>
    <row r="39" spans="1:4" ht="42.75" customHeight="1">
      <c r="A39" s="161" t="s">
        <v>429</v>
      </c>
      <c r="B39" s="159">
        <v>43.5</v>
      </c>
      <c r="C39" s="159">
        <v>80</v>
      </c>
      <c r="D39" s="158">
        <v>60</v>
      </c>
    </row>
    <row r="40" spans="1:4" ht="53.25" customHeight="1">
      <c r="A40" s="161" t="s">
        <v>428</v>
      </c>
      <c r="B40" s="159">
        <f>SUM(B41:B46)</f>
        <v>33.9</v>
      </c>
      <c r="C40" s="159">
        <f>SUM(C41:C46)</f>
        <v>47.4</v>
      </c>
      <c r="D40" s="159">
        <f>SUM(D41:D46)</f>
        <v>36.700000000000003</v>
      </c>
    </row>
    <row r="41" spans="1:4" ht="21" customHeight="1">
      <c r="A41" s="172" t="s">
        <v>427</v>
      </c>
      <c r="B41" s="163">
        <v>5.0999999999999996</v>
      </c>
      <c r="C41" s="163">
        <v>3</v>
      </c>
      <c r="D41" s="162">
        <v>3</v>
      </c>
    </row>
    <row r="42" spans="1:4" ht="32.25" customHeight="1">
      <c r="A42" s="175" t="s">
        <v>426</v>
      </c>
      <c r="B42" s="163">
        <v>2</v>
      </c>
      <c r="C42" s="163">
        <v>3</v>
      </c>
      <c r="D42" s="162">
        <v>3</v>
      </c>
    </row>
    <row r="43" spans="1:4" ht="32.25" customHeight="1">
      <c r="A43" s="175" t="s">
        <v>425</v>
      </c>
      <c r="B43" s="163">
        <v>1</v>
      </c>
      <c r="C43" s="163">
        <v>4.2</v>
      </c>
      <c r="D43" s="162">
        <v>4.2</v>
      </c>
    </row>
    <row r="44" spans="1:4" ht="21" customHeight="1">
      <c r="A44" s="172" t="s">
        <v>424</v>
      </c>
      <c r="B44" s="163">
        <v>3.5</v>
      </c>
      <c r="C44" s="163">
        <v>3.5</v>
      </c>
      <c r="D44" s="162">
        <v>3.5</v>
      </c>
    </row>
    <row r="45" spans="1:4" ht="21" customHeight="1">
      <c r="A45" s="172" t="s">
        <v>423</v>
      </c>
      <c r="B45" s="163">
        <v>4.3</v>
      </c>
      <c r="C45" s="163">
        <v>5</v>
      </c>
      <c r="D45" s="162">
        <v>5</v>
      </c>
    </row>
    <row r="46" spans="1:4" ht="21" customHeight="1">
      <c r="A46" s="172" t="s">
        <v>422</v>
      </c>
      <c r="B46" s="163">
        <v>18</v>
      </c>
      <c r="C46" s="163">
        <v>28.7</v>
      </c>
      <c r="D46" s="162">
        <v>18</v>
      </c>
    </row>
    <row r="47" spans="1:4" ht="53.25" customHeight="1">
      <c r="A47" s="161" t="s">
        <v>421</v>
      </c>
      <c r="B47" s="159">
        <f>SUM(B48:B53)</f>
        <v>40.700000000000003</v>
      </c>
      <c r="C47" s="159">
        <f>SUM(C48:C53)</f>
        <v>51.400000000000006</v>
      </c>
      <c r="D47" s="158">
        <f>SUM(D48:D53)</f>
        <v>51.400000000000006</v>
      </c>
    </row>
    <row r="48" spans="1:4" ht="24" customHeight="1">
      <c r="A48" s="164" t="s">
        <v>420</v>
      </c>
      <c r="B48" s="171">
        <v>6.2</v>
      </c>
      <c r="C48" s="163">
        <v>7.7</v>
      </c>
      <c r="D48" s="162">
        <v>7.7</v>
      </c>
    </row>
    <row r="49" spans="1:6" ht="24" customHeight="1">
      <c r="A49" s="164" t="s">
        <v>419</v>
      </c>
      <c r="B49" s="171">
        <v>9.8000000000000007</v>
      </c>
      <c r="C49" s="163">
        <v>10.3</v>
      </c>
      <c r="D49" s="162">
        <v>10.3</v>
      </c>
    </row>
    <row r="50" spans="1:6" ht="24" customHeight="1">
      <c r="A50" s="164" t="s">
        <v>418</v>
      </c>
      <c r="B50" s="163">
        <v>8.5</v>
      </c>
      <c r="C50" s="163">
        <v>11.6</v>
      </c>
      <c r="D50" s="162">
        <v>11.6</v>
      </c>
    </row>
    <row r="51" spans="1:6" ht="30" customHeight="1">
      <c r="A51" s="173" t="s">
        <v>417</v>
      </c>
      <c r="B51" s="163">
        <v>6.9</v>
      </c>
      <c r="C51" s="163">
        <v>7.7</v>
      </c>
      <c r="D51" s="162">
        <v>7.7</v>
      </c>
    </row>
    <row r="52" spans="1:6" ht="27" customHeight="1">
      <c r="A52" s="174" t="s">
        <v>416</v>
      </c>
      <c r="B52" s="163">
        <v>6.6</v>
      </c>
      <c r="C52" s="163">
        <v>9</v>
      </c>
      <c r="D52" s="162">
        <v>9</v>
      </c>
    </row>
    <row r="53" spans="1:6" ht="33.75" customHeight="1">
      <c r="A53" s="173" t="s">
        <v>415</v>
      </c>
      <c r="B53" s="171">
        <v>2.7</v>
      </c>
      <c r="C53" s="163">
        <v>5.0999999999999996</v>
      </c>
      <c r="D53" s="162">
        <v>5.0999999999999996</v>
      </c>
    </row>
    <row r="54" spans="1:6" ht="55.5" customHeight="1">
      <c r="A54" s="167" t="s">
        <v>414</v>
      </c>
      <c r="B54" s="159">
        <f>SUM(B55:B63)</f>
        <v>152.60000000000002</v>
      </c>
      <c r="C54" s="166">
        <f>SUM(C55:C63)</f>
        <v>187.49999999999997</v>
      </c>
      <c r="D54" s="158">
        <f>SUM(D55:D63)</f>
        <v>187.49999999999997</v>
      </c>
    </row>
    <row r="55" spans="1:6" ht="16.149999999999999" customHeight="1">
      <c r="A55" s="164" t="s">
        <v>413</v>
      </c>
      <c r="B55" s="163">
        <v>35.6</v>
      </c>
      <c r="C55" s="165">
        <v>46.6</v>
      </c>
      <c r="D55" s="162">
        <v>46.6</v>
      </c>
    </row>
    <row r="56" spans="1:6" ht="16.149999999999999" customHeight="1">
      <c r="A56" s="164" t="s">
        <v>412</v>
      </c>
      <c r="B56" s="163">
        <v>23.7</v>
      </c>
      <c r="C56" s="169">
        <v>27.2</v>
      </c>
      <c r="D56" s="168">
        <v>27.2</v>
      </c>
    </row>
    <row r="57" spans="1:6" ht="16.5" customHeight="1">
      <c r="A57" s="164" t="s">
        <v>411</v>
      </c>
      <c r="B57" s="163">
        <v>27.7</v>
      </c>
      <c r="C57" s="165">
        <v>31.2</v>
      </c>
      <c r="D57" s="162">
        <v>31.2</v>
      </c>
    </row>
    <row r="58" spans="1:6" ht="16.149999999999999" customHeight="1">
      <c r="A58" s="172" t="s">
        <v>410</v>
      </c>
      <c r="B58" s="171">
        <v>11.7</v>
      </c>
      <c r="C58" s="169">
        <v>13.1</v>
      </c>
      <c r="D58" s="168">
        <v>13.1</v>
      </c>
    </row>
    <row r="59" spans="1:6" ht="15.6" customHeight="1">
      <c r="A59" s="164" t="s">
        <v>409</v>
      </c>
      <c r="B59" s="163">
        <v>16.100000000000001</v>
      </c>
      <c r="C59" s="165">
        <v>18.399999999999999</v>
      </c>
      <c r="D59" s="162">
        <v>18.399999999999999</v>
      </c>
    </row>
    <row r="60" spans="1:6" ht="16.149999999999999" customHeight="1">
      <c r="A60" s="164" t="s">
        <v>408</v>
      </c>
      <c r="B60" s="163">
        <v>16.5</v>
      </c>
      <c r="C60" s="169">
        <v>19.7</v>
      </c>
      <c r="D60" s="168">
        <v>19.7</v>
      </c>
      <c r="E60" s="170"/>
    </row>
    <row r="61" spans="1:6" ht="16.149999999999999" customHeight="1">
      <c r="A61" s="164" t="s">
        <v>407</v>
      </c>
      <c r="B61" s="163">
        <v>10.8</v>
      </c>
      <c r="C61" s="169">
        <v>12.6</v>
      </c>
      <c r="D61" s="168">
        <v>12.6</v>
      </c>
      <c r="E61" s="578"/>
      <c r="F61" s="579"/>
    </row>
    <row r="62" spans="1:6" ht="16.149999999999999" customHeight="1">
      <c r="A62" s="164" t="s">
        <v>406</v>
      </c>
      <c r="B62" s="163">
        <v>10.3</v>
      </c>
      <c r="C62" s="165">
        <v>12.7</v>
      </c>
      <c r="D62" s="162">
        <v>12.7</v>
      </c>
    </row>
    <row r="63" spans="1:6" ht="16.149999999999999" customHeight="1">
      <c r="A63" s="164" t="s">
        <v>405</v>
      </c>
      <c r="B63" s="163">
        <v>0.2</v>
      </c>
      <c r="C63" s="165">
        <v>6</v>
      </c>
      <c r="D63" s="162">
        <v>6</v>
      </c>
    </row>
    <row r="64" spans="1:6" ht="42.75" customHeight="1">
      <c r="A64" s="167" t="s">
        <v>404</v>
      </c>
      <c r="B64" s="159">
        <v>227.6</v>
      </c>
      <c r="C64" s="166">
        <f>SUM(C65:C66)</f>
        <v>228.7</v>
      </c>
      <c r="D64" s="158">
        <f>SUM(D65:D66)</f>
        <v>166.1</v>
      </c>
    </row>
    <row r="65" spans="1:4" ht="17.45" customHeight="1">
      <c r="A65" s="164" t="s">
        <v>403</v>
      </c>
      <c r="B65" s="163">
        <v>227.6</v>
      </c>
      <c r="C65" s="165">
        <v>182.6</v>
      </c>
      <c r="D65" s="162">
        <v>120</v>
      </c>
    </row>
    <row r="66" spans="1:4" ht="16.149999999999999" customHeight="1">
      <c r="A66" s="164" t="s">
        <v>402</v>
      </c>
      <c r="B66" s="163"/>
      <c r="C66" s="163">
        <v>46.1</v>
      </c>
      <c r="D66" s="162">
        <v>46.1</v>
      </c>
    </row>
    <row r="67" spans="1:4" ht="31.5" customHeight="1">
      <c r="A67" s="161" t="s">
        <v>401</v>
      </c>
      <c r="B67" s="160"/>
      <c r="C67" s="159">
        <v>92</v>
      </c>
      <c r="D67" s="158">
        <v>50</v>
      </c>
    </row>
    <row r="68" spans="1:4" ht="47.25" customHeight="1">
      <c r="A68" s="157" t="s">
        <v>400</v>
      </c>
      <c r="B68" s="156">
        <f>SUM(B30,B38,B39,B40,B47,B54,B64,B67)</f>
        <v>3788.35</v>
      </c>
      <c r="C68" s="156">
        <f>SUM(C30,C38,C39,C40,C47,C54,C64,C67)</f>
        <v>5032.0999999999995</v>
      </c>
      <c r="D68" s="155">
        <f>SUM(D30,D38,D39,D40,D47,D54,D64,D67)</f>
        <v>4240.8</v>
      </c>
    </row>
    <row r="69" spans="1:4">
      <c r="A69" s="149"/>
      <c r="B69" s="154"/>
      <c r="C69" s="154"/>
      <c r="D69" s="154"/>
    </row>
    <row r="70" spans="1:4" ht="15.75" customHeight="1">
      <c r="A70" s="149"/>
      <c r="D70" s="154"/>
    </row>
    <row r="71" spans="1:4">
      <c r="A71" s="149"/>
      <c r="D71" s="153"/>
    </row>
    <row r="73" spans="1:4" ht="16.5" customHeight="1"/>
    <row r="74" spans="1:4">
      <c r="A74" s="149"/>
    </row>
    <row r="75" spans="1:4">
      <c r="A75" s="149"/>
    </row>
    <row r="76" spans="1:4">
      <c r="A76" s="149"/>
    </row>
    <row r="77" spans="1:4">
      <c r="A77" s="149"/>
    </row>
    <row r="78" spans="1:4">
      <c r="A78" s="149"/>
    </row>
    <row r="79" spans="1:4">
      <c r="A79" s="149"/>
    </row>
    <row r="80" spans="1:4">
      <c r="A80" s="149"/>
    </row>
    <row r="81" spans="1:4">
      <c r="A81" s="150"/>
    </row>
    <row r="82" spans="1:4">
      <c r="A82" s="152"/>
    </row>
    <row r="83" spans="1:4">
      <c r="A83" s="151"/>
    </row>
    <row r="84" spans="1:4">
      <c r="A84" s="151"/>
    </row>
    <row r="85" spans="1:4">
      <c r="A85" s="150"/>
    </row>
    <row r="86" spans="1:4">
      <c r="A86" s="149"/>
    </row>
    <row r="87" spans="1:4">
      <c r="A87" s="149"/>
    </row>
    <row r="88" spans="1:4">
      <c r="A88" s="149"/>
    </row>
    <row r="89" spans="1:4">
      <c r="A89" s="149"/>
    </row>
    <row r="90" spans="1:4">
      <c r="A90" s="149"/>
    </row>
    <row r="91" spans="1:4">
      <c r="A91" s="149"/>
      <c r="D91" s="147"/>
    </row>
    <row r="92" spans="1:4">
      <c r="A92" s="149"/>
    </row>
    <row r="93" spans="1:4">
      <c r="A93" s="149"/>
    </row>
    <row r="94" spans="1:4">
      <c r="A94" s="149"/>
    </row>
    <row r="95" spans="1:4">
      <c r="A95" s="149"/>
    </row>
    <row r="96" spans="1:4">
      <c r="A96" s="149"/>
    </row>
    <row r="97" spans="1:4">
      <c r="A97" s="148"/>
    </row>
    <row r="98" spans="1:4">
      <c r="A98" s="148"/>
    </row>
    <row r="99" spans="1:4">
      <c r="A99" s="148"/>
    </row>
    <row r="105" spans="1:4">
      <c r="B105" s="145"/>
      <c r="C105" s="145"/>
      <c r="D105" s="147"/>
    </row>
  </sheetData>
  <mergeCells count="4">
    <mergeCell ref="E61:F61"/>
    <mergeCell ref="A2:D3"/>
    <mergeCell ref="E12:G12"/>
    <mergeCell ref="F30:G30"/>
  </mergeCells>
  <pageMargins left="0.75" right="0.75" top="1" bottom="1" header="0.5" footer="0.5"/>
  <pageSetup paperSize="9" scale="8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
  <sheetViews>
    <sheetView zoomScaleNormal="100" workbookViewId="0">
      <selection activeCell="H29" sqref="H29"/>
    </sheetView>
  </sheetViews>
  <sheetFormatPr defaultColWidth="9.140625" defaultRowHeight="15.75"/>
  <cols>
    <col min="1" max="1" width="6.42578125" style="205" customWidth="1"/>
    <col min="2" max="2" width="81.85546875" style="205" customWidth="1"/>
    <col min="3" max="3" width="9.7109375" style="205" customWidth="1"/>
    <col min="4" max="4" width="13.85546875" style="205" customWidth="1"/>
    <col min="5" max="16384" width="9.140625" style="205"/>
  </cols>
  <sheetData>
    <row r="1" spans="1:4">
      <c r="C1" s="206" t="s">
        <v>283</v>
      </c>
    </row>
    <row r="2" spans="1:4" ht="15" customHeight="1">
      <c r="A2" s="582" t="s">
        <v>363</v>
      </c>
      <c r="B2" s="582"/>
      <c r="C2" s="582"/>
    </row>
    <row r="3" spans="1:4" ht="21" customHeight="1">
      <c r="A3" s="582"/>
      <c r="B3" s="582"/>
      <c r="C3" s="582"/>
    </row>
    <row r="4" spans="1:4" ht="15" hidden="1" customHeight="1">
      <c r="A4" s="207"/>
      <c r="B4" s="207"/>
      <c r="C4" s="207"/>
    </row>
    <row r="5" spans="1:4" ht="15" hidden="1" customHeight="1">
      <c r="A5" s="207"/>
      <c r="B5" s="207"/>
      <c r="C5" s="207"/>
    </row>
    <row r="6" spans="1:4" ht="12.6" customHeight="1" thickBot="1">
      <c r="A6" s="207"/>
      <c r="B6" s="207"/>
      <c r="C6" s="207"/>
    </row>
    <row r="7" spans="1:4" ht="16.5" customHeight="1" thickBot="1">
      <c r="A7" s="583" t="s">
        <v>282</v>
      </c>
      <c r="B7" s="584"/>
      <c r="C7" s="585"/>
    </row>
    <row r="8" spans="1:4" ht="47.25" customHeight="1" thickBot="1">
      <c r="A8" s="208" t="s">
        <v>169</v>
      </c>
      <c r="B8" s="209" t="s">
        <v>170</v>
      </c>
      <c r="C8" s="210" t="s">
        <v>360</v>
      </c>
      <c r="D8" s="211"/>
    </row>
    <row r="9" spans="1:4" ht="30" customHeight="1">
      <c r="A9" s="212">
        <v>1</v>
      </c>
      <c r="B9" s="213" t="s">
        <v>171</v>
      </c>
      <c r="C9" s="214">
        <v>20</v>
      </c>
      <c r="D9" s="211"/>
    </row>
    <row r="10" spans="1:4" ht="30" customHeight="1">
      <c r="A10" s="215">
        <v>2</v>
      </c>
      <c r="B10" s="216" t="s">
        <v>172</v>
      </c>
      <c r="C10" s="217">
        <v>14</v>
      </c>
      <c r="D10" s="211"/>
    </row>
    <row r="11" spans="1:4" ht="15" customHeight="1">
      <c r="A11" s="215">
        <v>3</v>
      </c>
      <c r="B11" s="216" t="s">
        <v>173</v>
      </c>
      <c r="C11" s="217">
        <v>8</v>
      </c>
      <c r="D11" s="211"/>
    </row>
    <row r="12" spans="1:4" ht="30" customHeight="1">
      <c r="A12" s="215">
        <v>4</v>
      </c>
      <c r="B12" s="216" t="s">
        <v>174</v>
      </c>
      <c r="C12" s="217">
        <v>5</v>
      </c>
      <c r="D12" s="211"/>
    </row>
    <row r="13" spans="1:4" ht="15" customHeight="1">
      <c r="A13" s="215">
        <v>5</v>
      </c>
      <c r="B13" s="216" t="s">
        <v>175</v>
      </c>
      <c r="C13" s="217">
        <v>5</v>
      </c>
      <c r="D13" s="211"/>
    </row>
    <row r="14" spans="1:4" ht="14.25" customHeight="1">
      <c r="A14" s="215">
        <v>6</v>
      </c>
      <c r="B14" s="216" t="s">
        <v>176</v>
      </c>
      <c r="C14" s="218">
        <v>5</v>
      </c>
      <c r="D14" s="211"/>
    </row>
    <row r="15" spans="1:4" ht="17.25" customHeight="1">
      <c r="A15" s="215">
        <v>7</v>
      </c>
      <c r="B15" s="219" t="s">
        <v>177</v>
      </c>
      <c r="C15" s="220">
        <v>2</v>
      </c>
      <c r="D15" s="211"/>
    </row>
    <row r="16" spans="1:4" ht="15.75" customHeight="1">
      <c r="A16" s="215">
        <v>8</v>
      </c>
      <c r="B16" s="216" t="s">
        <v>178</v>
      </c>
      <c r="C16" s="218">
        <v>1</v>
      </c>
      <c r="D16" s="211"/>
    </row>
    <row r="17" spans="1:4" ht="15.75" customHeight="1" thickBot="1">
      <c r="A17" s="215">
        <v>9</v>
      </c>
      <c r="B17" s="221" t="s">
        <v>276</v>
      </c>
      <c r="C17" s="222">
        <v>10</v>
      </c>
      <c r="D17" s="211"/>
    </row>
    <row r="18" spans="1:4" ht="16.5" thickBot="1">
      <c r="A18" s="586" t="s">
        <v>179</v>
      </c>
      <c r="B18" s="587"/>
      <c r="C18" s="223">
        <f>SUM(C9:C17)</f>
        <v>70</v>
      </c>
    </row>
    <row r="19" spans="1:4" ht="16.5" thickBot="1"/>
    <row r="20" spans="1:4" ht="16.5" thickBot="1">
      <c r="A20" s="588" t="s">
        <v>537</v>
      </c>
      <c r="B20" s="589"/>
      <c r="C20" s="590"/>
    </row>
    <row r="21" spans="1:4" ht="32.25" thickBot="1">
      <c r="A21" s="224" t="s">
        <v>169</v>
      </c>
      <c r="B21" s="208" t="s">
        <v>170</v>
      </c>
      <c r="C21" s="225" t="s">
        <v>360</v>
      </c>
    </row>
    <row r="22" spans="1:4">
      <c r="A22" s="226">
        <v>1</v>
      </c>
      <c r="B22" s="227" t="s">
        <v>538</v>
      </c>
      <c r="C22" s="228">
        <v>40</v>
      </c>
    </row>
    <row r="23" spans="1:4">
      <c r="A23" s="229">
        <v>2</v>
      </c>
      <c r="B23" s="230" t="s">
        <v>539</v>
      </c>
      <c r="C23" s="231">
        <v>10</v>
      </c>
    </row>
    <row r="24" spans="1:4">
      <c r="A24" s="229">
        <v>3</v>
      </c>
      <c r="B24" s="230" t="s">
        <v>540</v>
      </c>
      <c r="C24" s="231">
        <v>10</v>
      </c>
    </row>
    <row r="25" spans="1:4">
      <c r="A25" s="229">
        <v>4</v>
      </c>
      <c r="B25" s="230" t="s">
        <v>541</v>
      </c>
      <c r="C25" s="231">
        <v>10</v>
      </c>
    </row>
    <row r="26" spans="1:4" ht="16.5" thickBot="1">
      <c r="A26" s="229">
        <v>5</v>
      </c>
      <c r="B26" s="232" t="s">
        <v>542</v>
      </c>
      <c r="C26" s="233">
        <v>10</v>
      </c>
    </row>
    <row r="27" spans="1:4" ht="16.5" thickBot="1">
      <c r="A27" s="591" t="s">
        <v>23</v>
      </c>
      <c r="B27" s="592"/>
      <c r="C27" s="234">
        <v>80</v>
      </c>
    </row>
  </sheetData>
  <mergeCells count="5">
    <mergeCell ref="A2:C3"/>
    <mergeCell ref="A7:C7"/>
    <mergeCell ref="A18:B18"/>
    <mergeCell ref="A20:C20"/>
    <mergeCell ref="A27:B27"/>
  </mergeCells>
  <pageMargins left="0.7" right="0.7" top="0.75" bottom="0.75" header="0.3" footer="0.3"/>
  <pageSetup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90" zoomScaleNormal="90" workbookViewId="0">
      <selection activeCell="A3" sqref="A3:E4"/>
    </sheetView>
  </sheetViews>
  <sheetFormatPr defaultColWidth="9.140625" defaultRowHeight="15.75"/>
  <cols>
    <col min="1" max="1" width="25.85546875" style="1" customWidth="1"/>
    <col min="2" max="2" width="13.28515625" style="1" customWidth="1"/>
    <col min="3" max="3" width="20.28515625" style="1" customWidth="1"/>
    <col min="4" max="6" width="17.28515625" style="1" customWidth="1"/>
    <col min="7" max="16384" width="9.140625" style="1"/>
  </cols>
  <sheetData>
    <row r="1" spans="1:5">
      <c r="C1" s="593" t="s">
        <v>151</v>
      </c>
      <c r="D1" s="593"/>
      <c r="E1" s="593"/>
    </row>
    <row r="2" spans="1:5" ht="41.25" customHeight="1" thickBot="1">
      <c r="A2" s="594" t="s">
        <v>398</v>
      </c>
      <c r="B2" s="594"/>
      <c r="C2" s="594"/>
      <c r="D2" s="594"/>
      <c r="E2" s="594"/>
    </row>
    <row r="3" spans="1:5" ht="47.25" customHeight="1">
      <c r="A3" s="595" t="s">
        <v>152</v>
      </c>
      <c r="B3" s="597" t="s">
        <v>153</v>
      </c>
      <c r="C3" s="142" t="s">
        <v>154</v>
      </c>
      <c r="D3" s="143" t="s">
        <v>155</v>
      </c>
      <c r="E3" s="144" t="s">
        <v>156</v>
      </c>
    </row>
    <row r="4" spans="1:5" ht="16.5" thickBot="1">
      <c r="A4" s="596"/>
      <c r="B4" s="598"/>
      <c r="C4" s="599" t="s">
        <v>157</v>
      </c>
      <c r="D4" s="599"/>
      <c r="E4" s="600"/>
    </row>
    <row r="5" spans="1:5">
      <c r="A5" s="2" t="s">
        <v>158</v>
      </c>
      <c r="B5" s="3">
        <v>13</v>
      </c>
      <c r="C5" s="4">
        <v>50</v>
      </c>
      <c r="D5" s="5">
        <f>B5*C5*3</f>
        <v>1950</v>
      </c>
      <c r="E5" s="5">
        <f>D5*4</f>
        <v>7800</v>
      </c>
    </row>
    <row r="6" spans="1:5">
      <c r="A6" s="6" t="s">
        <v>159</v>
      </c>
      <c r="B6" s="7">
        <v>4</v>
      </c>
      <c r="C6" s="8">
        <v>50</v>
      </c>
      <c r="D6" s="9">
        <f t="shared" ref="D6:D15" si="0">B6*C6*3</f>
        <v>600</v>
      </c>
      <c r="E6" s="9">
        <f t="shared" ref="E6:E15" si="1">D6*4</f>
        <v>2400</v>
      </c>
    </row>
    <row r="7" spans="1:5">
      <c r="A7" s="6" t="s">
        <v>160</v>
      </c>
      <c r="B7" s="7">
        <v>6</v>
      </c>
      <c r="C7" s="8">
        <v>50</v>
      </c>
      <c r="D7" s="9">
        <f t="shared" si="0"/>
        <v>900</v>
      </c>
      <c r="E7" s="9">
        <f t="shared" si="1"/>
        <v>3600</v>
      </c>
    </row>
    <row r="8" spans="1:5">
      <c r="A8" s="6" t="s">
        <v>161</v>
      </c>
      <c r="B8" s="7">
        <v>4</v>
      </c>
      <c r="C8" s="8">
        <v>50</v>
      </c>
      <c r="D8" s="9">
        <f t="shared" si="0"/>
        <v>600</v>
      </c>
      <c r="E8" s="9">
        <f t="shared" si="1"/>
        <v>2400</v>
      </c>
    </row>
    <row r="9" spans="1:5">
      <c r="A9" s="6" t="s">
        <v>162</v>
      </c>
      <c r="B9" s="7">
        <v>8</v>
      </c>
      <c r="C9" s="8">
        <v>50</v>
      </c>
      <c r="D9" s="9">
        <f t="shared" si="0"/>
        <v>1200</v>
      </c>
      <c r="E9" s="9">
        <f t="shared" si="1"/>
        <v>4800</v>
      </c>
    </row>
    <row r="10" spans="1:5">
      <c r="A10" s="6" t="s">
        <v>163</v>
      </c>
      <c r="B10" s="7">
        <v>6</v>
      </c>
      <c r="C10" s="8">
        <v>50</v>
      </c>
      <c r="D10" s="9">
        <f t="shared" si="0"/>
        <v>900</v>
      </c>
      <c r="E10" s="9">
        <f t="shared" si="1"/>
        <v>3600</v>
      </c>
    </row>
    <row r="11" spans="1:5">
      <c r="A11" s="6" t="s">
        <v>164</v>
      </c>
      <c r="B11" s="7">
        <v>7</v>
      </c>
      <c r="C11" s="8">
        <v>50</v>
      </c>
      <c r="D11" s="9">
        <f t="shared" si="0"/>
        <v>1050</v>
      </c>
      <c r="E11" s="9">
        <f t="shared" si="1"/>
        <v>4200</v>
      </c>
    </row>
    <row r="12" spans="1:5">
      <c r="A12" s="6" t="s">
        <v>165</v>
      </c>
      <c r="B12" s="7">
        <v>3</v>
      </c>
      <c r="C12" s="8">
        <v>50</v>
      </c>
      <c r="D12" s="9">
        <f t="shared" si="0"/>
        <v>450</v>
      </c>
      <c r="E12" s="9">
        <f t="shared" si="1"/>
        <v>1800</v>
      </c>
    </row>
    <row r="13" spans="1:5">
      <c r="A13" s="6" t="s">
        <v>166</v>
      </c>
      <c r="B13" s="7">
        <v>8</v>
      </c>
      <c r="C13" s="8">
        <v>50</v>
      </c>
      <c r="D13" s="9">
        <f t="shared" si="0"/>
        <v>1200</v>
      </c>
      <c r="E13" s="9">
        <f t="shared" si="1"/>
        <v>4800</v>
      </c>
    </row>
    <row r="14" spans="1:5">
      <c r="A14" s="6" t="s">
        <v>167</v>
      </c>
      <c r="B14" s="7">
        <v>5</v>
      </c>
      <c r="C14" s="8">
        <v>50</v>
      </c>
      <c r="D14" s="9">
        <f t="shared" si="0"/>
        <v>750</v>
      </c>
      <c r="E14" s="9">
        <f t="shared" si="1"/>
        <v>3000</v>
      </c>
    </row>
    <row r="15" spans="1:5" ht="16.5" thickBot="1">
      <c r="A15" s="10" t="s">
        <v>168</v>
      </c>
      <c r="B15" s="11">
        <v>7</v>
      </c>
      <c r="C15" s="12">
        <v>50</v>
      </c>
      <c r="D15" s="13">
        <f t="shared" si="0"/>
        <v>1050</v>
      </c>
      <c r="E15" s="13">
        <f t="shared" si="1"/>
        <v>4200</v>
      </c>
    </row>
    <row r="16" spans="1:5" ht="16.5" thickBot="1">
      <c r="A16" s="14" t="s">
        <v>23</v>
      </c>
      <c r="B16" s="15">
        <f>SUM(B5:B15)</f>
        <v>71</v>
      </c>
      <c r="C16" s="15"/>
      <c r="D16" s="15">
        <f t="shared" ref="D16:E16" si="2">SUM(D5:D15)</f>
        <v>10650</v>
      </c>
      <c r="E16" s="16">
        <f t="shared" si="2"/>
        <v>42600</v>
      </c>
    </row>
  </sheetData>
  <mergeCells count="5">
    <mergeCell ref="C1:E1"/>
    <mergeCell ref="A2:E2"/>
    <mergeCell ref="A3:A4"/>
    <mergeCell ref="B3:B4"/>
    <mergeCell ref="C4:E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81" zoomScaleNormal="81" workbookViewId="0">
      <selection activeCell="A32" sqref="A32"/>
    </sheetView>
  </sheetViews>
  <sheetFormatPr defaultColWidth="9.140625" defaultRowHeight="15.75"/>
  <cols>
    <col min="1" max="1" width="9.5703125" style="444" customWidth="1"/>
    <col min="2" max="2" width="100.140625" style="442" customWidth="1"/>
    <col min="3" max="3" width="11.42578125" style="443" customWidth="1"/>
    <col min="4" max="16384" width="9.140625" style="442"/>
  </cols>
  <sheetData>
    <row r="1" spans="1:3">
      <c r="C1" s="497" t="s">
        <v>298</v>
      </c>
    </row>
    <row r="2" spans="1:3" ht="40.5" customHeight="1">
      <c r="A2" s="603" t="s">
        <v>364</v>
      </c>
      <c r="B2" s="603"/>
      <c r="C2" s="603"/>
    </row>
    <row r="3" spans="1:3" ht="11.25" customHeight="1"/>
    <row r="4" spans="1:3" ht="13.9" customHeight="1">
      <c r="A4" s="601" t="s">
        <v>169</v>
      </c>
      <c r="B4" s="604" t="s">
        <v>194</v>
      </c>
      <c r="C4" s="601" t="s">
        <v>277</v>
      </c>
    </row>
    <row r="5" spans="1:3" ht="18.75" customHeight="1" thickBot="1">
      <c r="A5" s="602"/>
      <c r="B5" s="605"/>
      <c r="C5" s="602"/>
    </row>
    <row r="6" spans="1:3" ht="33.75" customHeight="1" thickBot="1">
      <c r="A6" s="478" t="s">
        <v>285</v>
      </c>
      <c r="B6" s="496" t="s">
        <v>594</v>
      </c>
      <c r="C6" s="468">
        <f>C7+C10+C21+C24+C26+C29+C32+C34</f>
        <v>960</v>
      </c>
    </row>
    <row r="7" spans="1:3" ht="32.450000000000003" customHeight="1">
      <c r="A7" s="450" t="s">
        <v>192</v>
      </c>
      <c r="B7" s="495" t="s">
        <v>193</v>
      </c>
      <c r="C7" s="448">
        <f>C8+C9</f>
        <v>50</v>
      </c>
    </row>
    <row r="8" spans="1:3" ht="21.6" customHeight="1">
      <c r="A8" s="488" t="s">
        <v>330</v>
      </c>
      <c r="B8" s="493" t="s">
        <v>593</v>
      </c>
      <c r="C8" s="118">
        <v>20</v>
      </c>
    </row>
    <row r="9" spans="1:3" ht="30" customHeight="1">
      <c r="A9" s="488" t="s">
        <v>331</v>
      </c>
      <c r="B9" s="494" t="s">
        <v>592</v>
      </c>
      <c r="C9" s="118">
        <v>30</v>
      </c>
    </row>
    <row r="10" spans="1:3" ht="33" customHeight="1">
      <c r="A10" s="491" t="s">
        <v>190</v>
      </c>
      <c r="B10" s="123" t="s">
        <v>191</v>
      </c>
      <c r="C10" s="476">
        <f>SUM(C11:C20)</f>
        <v>392</v>
      </c>
    </row>
    <row r="11" spans="1:3" ht="28.9" customHeight="1">
      <c r="A11" s="488" t="s">
        <v>332</v>
      </c>
      <c r="B11" s="493" t="s">
        <v>591</v>
      </c>
      <c r="C11" s="118">
        <v>100</v>
      </c>
    </row>
    <row r="12" spans="1:3" ht="30.75" customHeight="1">
      <c r="A12" s="488" t="s">
        <v>335</v>
      </c>
      <c r="B12" s="493" t="s">
        <v>590</v>
      </c>
      <c r="C12" s="118">
        <v>80</v>
      </c>
    </row>
    <row r="13" spans="1:3" ht="29.25" customHeight="1">
      <c r="A13" s="488" t="s">
        <v>338</v>
      </c>
      <c r="B13" s="493" t="s">
        <v>589</v>
      </c>
      <c r="C13" s="118">
        <v>80</v>
      </c>
    </row>
    <row r="14" spans="1:3" ht="25.15" customHeight="1">
      <c r="A14" s="488" t="s">
        <v>337</v>
      </c>
      <c r="B14" s="493" t="s">
        <v>588</v>
      </c>
      <c r="C14" s="118">
        <v>18</v>
      </c>
    </row>
    <row r="15" spans="1:3" ht="33.75" customHeight="1">
      <c r="A15" s="488" t="s">
        <v>334</v>
      </c>
      <c r="B15" s="493" t="s">
        <v>587</v>
      </c>
      <c r="C15" s="118">
        <v>50</v>
      </c>
    </row>
    <row r="16" spans="1:3" ht="25.15" customHeight="1">
      <c r="A16" s="488" t="s">
        <v>339</v>
      </c>
      <c r="B16" s="493" t="s">
        <v>586</v>
      </c>
      <c r="C16" s="118">
        <v>18</v>
      </c>
    </row>
    <row r="17" spans="1:10" ht="32.25" customHeight="1">
      <c r="A17" s="488" t="s">
        <v>336</v>
      </c>
      <c r="B17" s="493" t="s">
        <v>585</v>
      </c>
      <c r="C17" s="118">
        <v>25</v>
      </c>
    </row>
    <row r="18" spans="1:10" ht="22.5" customHeight="1">
      <c r="A18" s="488" t="s">
        <v>333</v>
      </c>
      <c r="B18" s="493" t="s">
        <v>584</v>
      </c>
      <c r="C18" s="118">
        <v>10</v>
      </c>
    </row>
    <row r="19" spans="1:10" ht="22.5" customHeight="1">
      <c r="A19" s="488" t="s">
        <v>340</v>
      </c>
      <c r="B19" s="493" t="s">
        <v>583</v>
      </c>
      <c r="C19" s="118">
        <v>7</v>
      </c>
    </row>
    <row r="20" spans="1:10" ht="30" customHeight="1">
      <c r="A20" s="488" t="s">
        <v>341</v>
      </c>
      <c r="B20" s="492" t="s">
        <v>582</v>
      </c>
      <c r="C20" s="118">
        <v>4</v>
      </c>
    </row>
    <row r="21" spans="1:10" ht="31.5" customHeight="1">
      <c r="A21" s="491" t="s">
        <v>286</v>
      </c>
      <c r="B21" s="123" t="s">
        <v>189</v>
      </c>
      <c r="C21" s="476">
        <f>SUM(C22:C23)</f>
        <v>68</v>
      </c>
    </row>
    <row r="22" spans="1:10" ht="30" customHeight="1">
      <c r="A22" s="488" t="s">
        <v>342</v>
      </c>
      <c r="B22" s="119" t="s">
        <v>581</v>
      </c>
      <c r="C22" s="118">
        <v>8</v>
      </c>
    </row>
    <row r="23" spans="1:10" ht="34.5" customHeight="1">
      <c r="A23" s="488" t="s">
        <v>343</v>
      </c>
      <c r="B23" s="492" t="s">
        <v>580</v>
      </c>
      <c r="C23" s="118">
        <v>60</v>
      </c>
    </row>
    <row r="24" spans="1:10" ht="34.5" customHeight="1">
      <c r="A24" s="491" t="s">
        <v>287</v>
      </c>
      <c r="B24" s="123" t="s">
        <v>188</v>
      </c>
      <c r="C24" s="476">
        <f>C25</f>
        <v>80</v>
      </c>
    </row>
    <row r="25" spans="1:10" ht="31.5">
      <c r="A25" s="488" t="s">
        <v>344</v>
      </c>
      <c r="B25" s="487" t="s">
        <v>187</v>
      </c>
      <c r="C25" s="121">
        <v>80</v>
      </c>
    </row>
    <row r="26" spans="1:10" ht="24.75" customHeight="1">
      <c r="A26" s="491" t="s">
        <v>288</v>
      </c>
      <c r="B26" s="123" t="s">
        <v>186</v>
      </c>
      <c r="C26" s="476">
        <f>C27+C28</f>
        <v>120</v>
      </c>
    </row>
    <row r="27" spans="1:10" ht="21" customHeight="1">
      <c r="A27" s="488" t="s">
        <v>345</v>
      </c>
      <c r="B27" s="122" t="s">
        <v>579</v>
      </c>
      <c r="C27" s="121">
        <v>35</v>
      </c>
    </row>
    <row r="28" spans="1:10" ht="20.45" customHeight="1" thickBot="1">
      <c r="A28" s="488" t="s">
        <v>578</v>
      </c>
      <c r="B28" s="122" t="s">
        <v>577</v>
      </c>
      <c r="C28" s="121">
        <v>85</v>
      </c>
    </row>
    <row r="29" spans="1:10" ht="16.5" thickBot="1">
      <c r="A29" s="483" t="s">
        <v>289</v>
      </c>
      <c r="B29" s="123" t="s">
        <v>185</v>
      </c>
      <c r="C29" s="476">
        <f>SUM(C30:C31)</f>
        <v>70</v>
      </c>
      <c r="J29" s="490"/>
    </row>
    <row r="30" spans="1:10" ht="21.75" customHeight="1">
      <c r="A30" s="488" t="s">
        <v>346</v>
      </c>
      <c r="B30" s="489" t="s">
        <v>576</v>
      </c>
      <c r="C30" s="121">
        <v>60</v>
      </c>
    </row>
    <row r="31" spans="1:10" ht="21.75" customHeight="1">
      <c r="A31" s="488" t="s">
        <v>595</v>
      </c>
      <c r="B31" s="487" t="s">
        <v>575</v>
      </c>
      <c r="C31" s="121">
        <v>10</v>
      </c>
    </row>
    <row r="32" spans="1:10" ht="31.5" customHeight="1">
      <c r="A32" s="483" t="s">
        <v>574</v>
      </c>
      <c r="B32" s="123" t="s">
        <v>573</v>
      </c>
      <c r="C32" s="476">
        <f>C33</f>
        <v>100</v>
      </c>
    </row>
    <row r="33" spans="1:3" ht="21.75" customHeight="1">
      <c r="A33" s="486" t="s">
        <v>347</v>
      </c>
      <c r="B33" s="485" t="s">
        <v>572</v>
      </c>
      <c r="C33" s="484">
        <v>100</v>
      </c>
    </row>
    <row r="34" spans="1:3" ht="33" customHeight="1">
      <c r="A34" s="483" t="s">
        <v>571</v>
      </c>
      <c r="B34" s="482" t="s">
        <v>570</v>
      </c>
      <c r="C34" s="481">
        <f>C35</f>
        <v>80</v>
      </c>
    </row>
    <row r="35" spans="1:3" ht="29.25" customHeight="1" thickBot="1">
      <c r="A35" s="480" t="s">
        <v>348</v>
      </c>
      <c r="B35" s="479" t="s">
        <v>569</v>
      </c>
      <c r="C35" s="120">
        <v>80</v>
      </c>
    </row>
    <row r="36" spans="1:3" ht="18.600000000000001" customHeight="1" thickBot="1">
      <c r="A36" s="478" t="s">
        <v>290</v>
      </c>
      <c r="B36" s="469" t="s">
        <v>568</v>
      </c>
      <c r="C36" s="468">
        <f>C37+C42+C44</f>
        <v>588</v>
      </c>
    </row>
    <row r="37" spans="1:3">
      <c r="A37" s="467" t="s">
        <v>184</v>
      </c>
      <c r="B37" s="466" t="s">
        <v>567</v>
      </c>
      <c r="C37" s="448">
        <f>SUM(C38:C41)</f>
        <v>278</v>
      </c>
    </row>
    <row r="38" spans="1:3" ht="42.75" customHeight="1">
      <c r="A38" s="475" t="s">
        <v>349</v>
      </c>
      <c r="B38" s="474" t="s">
        <v>566</v>
      </c>
      <c r="C38" s="121">
        <v>3</v>
      </c>
    </row>
    <row r="39" spans="1:3" ht="21" customHeight="1">
      <c r="A39" s="475" t="s">
        <v>350</v>
      </c>
      <c r="B39" s="477" t="s">
        <v>565</v>
      </c>
      <c r="C39" s="124">
        <v>15</v>
      </c>
    </row>
    <row r="40" spans="1:3" ht="30" customHeight="1">
      <c r="A40" s="475" t="s">
        <v>351</v>
      </c>
      <c r="B40" s="477" t="s">
        <v>564</v>
      </c>
      <c r="C40" s="118">
        <v>30</v>
      </c>
    </row>
    <row r="41" spans="1:3" ht="33" customHeight="1">
      <c r="A41" s="475" t="s">
        <v>352</v>
      </c>
      <c r="B41" s="474" t="s">
        <v>563</v>
      </c>
      <c r="C41" s="121">
        <v>230</v>
      </c>
    </row>
    <row r="42" spans="1:3" ht="18.75" customHeight="1">
      <c r="A42" s="473" t="s">
        <v>291</v>
      </c>
      <c r="B42" s="472" t="s">
        <v>284</v>
      </c>
      <c r="C42" s="476">
        <f>C43</f>
        <v>200</v>
      </c>
    </row>
    <row r="43" spans="1:3" ht="29.25" customHeight="1">
      <c r="A43" s="475" t="s">
        <v>353</v>
      </c>
      <c r="B43" s="474" t="s">
        <v>278</v>
      </c>
      <c r="C43" s="121">
        <v>200</v>
      </c>
    </row>
    <row r="44" spans="1:3">
      <c r="A44" s="473" t="s">
        <v>183</v>
      </c>
      <c r="B44" s="472" t="s">
        <v>562</v>
      </c>
      <c r="C44" s="471">
        <f>C45</f>
        <v>110</v>
      </c>
    </row>
    <row r="45" spans="1:3" ht="24.75" customHeight="1" thickBot="1">
      <c r="A45" s="464" t="s">
        <v>354</v>
      </c>
      <c r="B45" s="470" t="s">
        <v>182</v>
      </c>
      <c r="C45" s="120">
        <v>110</v>
      </c>
    </row>
    <row r="46" spans="1:3" ht="32.450000000000003" customHeight="1" thickBot="1">
      <c r="A46" s="462" t="s">
        <v>292</v>
      </c>
      <c r="B46" s="469" t="s">
        <v>561</v>
      </c>
      <c r="C46" s="468">
        <f>C47</f>
        <v>220</v>
      </c>
    </row>
    <row r="47" spans="1:3" ht="30.6" customHeight="1">
      <c r="A47" s="467" t="s">
        <v>181</v>
      </c>
      <c r="B47" s="466" t="s">
        <v>560</v>
      </c>
      <c r="C47" s="465">
        <f>C48</f>
        <v>220</v>
      </c>
    </row>
    <row r="48" spans="1:3" ht="25.5" customHeight="1" thickBot="1">
      <c r="A48" s="464" t="s">
        <v>355</v>
      </c>
      <c r="B48" s="459" t="s">
        <v>543</v>
      </c>
      <c r="C48" s="463">
        <v>220</v>
      </c>
    </row>
    <row r="49" spans="1:3" ht="37.5" customHeight="1" thickBot="1">
      <c r="A49" s="462" t="s">
        <v>293</v>
      </c>
      <c r="B49" s="461" t="s">
        <v>559</v>
      </c>
      <c r="C49" s="460">
        <f>C50</f>
        <v>48</v>
      </c>
    </row>
    <row r="50" spans="1:3" ht="31.5">
      <c r="A50" s="450" t="s">
        <v>294</v>
      </c>
      <c r="B50" s="457" t="s">
        <v>558</v>
      </c>
      <c r="C50" s="448">
        <f>SUM(C51)</f>
        <v>48</v>
      </c>
    </row>
    <row r="51" spans="1:3" ht="27.75" customHeight="1" thickBot="1">
      <c r="A51" s="456" t="s">
        <v>356</v>
      </c>
      <c r="B51" s="459" t="s">
        <v>557</v>
      </c>
      <c r="C51" s="458">
        <v>48</v>
      </c>
    </row>
    <row r="52" spans="1:3" ht="31.15" customHeight="1" thickBot="1">
      <c r="A52" s="453" t="s">
        <v>295</v>
      </c>
      <c r="B52" s="452" t="s">
        <v>556</v>
      </c>
      <c r="C52" s="451">
        <f>C53</f>
        <v>50</v>
      </c>
    </row>
    <row r="53" spans="1:3" ht="31.15" customHeight="1">
      <c r="A53" s="450" t="s">
        <v>180</v>
      </c>
      <c r="B53" s="457" t="s">
        <v>555</v>
      </c>
      <c r="C53" s="448">
        <f>SUM(C54)</f>
        <v>50</v>
      </c>
    </row>
    <row r="54" spans="1:3" ht="57.75" customHeight="1" thickBot="1">
      <c r="A54" s="456" t="s">
        <v>357</v>
      </c>
      <c r="B54" s="455" t="s">
        <v>554</v>
      </c>
      <c r="C54" s="454">
        <v>50</v>
      </c>
    </row>
    <row r="55" spans="1:3" ht="18" customHeight="1" thickBot="1">
      <c r="A55" s="453" t="s">
        <v>296</v>
      </c>
      <c r="B55" s="452" t="s">
        <v>553</v>
      </c>
      <c r="C55" s="451">
        <f>C56</f>
        <v>144</v>
      </c>
    </row>
    <row r="56" spans="1:3">
      <c r="A56" s="450" t="s">
        <v>297</v>
      </c>
      <c r="B56" s="449" t="s">
        <v>552</v>
      </c>
      <c r="C56" s="448">
        <v>144</v>
      </c>
    </row>
    <row r="57" spans="1:3">
      <c r="A57" s="447"/>
      <c r="B57" s="446" t="s">
        <v>551</v>
      </c>
      <c r="C57" s="445">
        <f>C55+C52+C49+C46+C36+C6</f>
        <v>2010</v>
      </c>
    </row>
    <row r="61" spans="1:3" ht="16.149999999999999" customHeight="1"/>
  </sheetData>
  <mergeCells count="4">
    <mergeCell ref="C4:C5"/>
    <mergeCell ref="A2:C2"/>
    <mergeCell ref="A4:A5"/>
    <mergeCell ref="B4:B5"/>
  </mergeCells>
  <pageMargins left="3.937007874015748E-2" right="3.937007874015748E-2" top="0.47244094488188981" bottom="0.3937007874015748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43"/>
  <sheetViews>
    <sheetView zoomScale="84" zoomScaleNormal="84" workbookViewId="0">
      <pane xSplit="2" ySplit="5" topLeftCell="C12" activePane="bottomRight" state="frozen"/>
      <selection pane="topRight" activeCell="C1" sqref="C1"/>
      <selection pane="bottomLeft" activeCell="A6" sqref="A6"/>
      <selection pane="bottomRight" activeCell="G27" sqref="G27"/>
    </sheetView>
  </sheetViews>
  <sheetFormatPr defaultColWidth="9.140625" defaultRowHeight="15"/>
  <cols>
    <col min="1" max="1" width="5.28515625" style="17" customWidth="1"/>
    <col min="2" max="2" width="43.140625" style="17" customWidth="1"/>
    <col min="3" max="3" width="10.28515625" style="17" customWidth="1"/>
    <col min="4" max="4" width="10.5703125" style="17" customWidth="1"/>
    <col min="5" max="5" width="15" style="17" customWidth="1"/>
    <col min="6" max="6" width="12.42578125" style="17" customWidth="1"/>
    <col min="7" max="7" width="10.7109375" style="17" customWidth="1"/>
    <col min="8" max="8" width="11.28515625" style="17" customWidth="1"/>
    <col min="9" max="10" width="13.42578125" style="17" customWidth="1"/>
    <col min="11" max="12" width="9.140625" style="17"/>
    <col min="13" max="13" width="9.85546875" style="17" bestFit="1" customWidth="1"/>
    <col min="14" max="256" width="9.140625" style="17"/>
    <col min="257" max="257" width="5.28515625" style="17" customWidth="1"/>
    <col min="258" max="258" width="43.140625" style="17" customWidth="1"/>
    <col min="259" max="259" width="10.28515625" style="17" customWidth="1"/>
    <col min="260" max="260" width="10.5703125" style="17" customWidth="1"/>
    <col min="261" max="261" width="15" style="17" customWidth="1"/>
    <col min="262" max="262" width="12.42578125" style="17" customWidth="1"/>
    <col min="263" max="263" width="10.7109375" style="17" customWidth="1"/>
    <col min="264" max="264" width="11.28515625" style="17" customWidth="1"/>
    <col min="265" max="266" width="13.42578125" style="17" customWidth="1"/>
    <col min="267" max="268" width="9.140625" style="17"/>
    <col min="269" max="269" width="9.85546875" style="17" bestFit="1" customWidth="1"/>
    <col min="270" max="512" width="9.140625" style="17"/>
    <col min="513" max="513" width="5.28515625" style="17" customWidth="1"/>
    <col min="514" max="514" width="43.140625" style="17" customWidth="1"/>
    <col min="515" max="515" width="10.28515625" style="17" customWidth="1"/>
    <col min="516" max="516" width="10.5703125" style="17" customWidth="1"/>
    <col min="517" max="517" width="15" style="17" customWidth="1"/>
    <col min="518" max="518" width="12.42578125" style="17" customWidth="1"/>
    <col min="519" max="519" width="10.7109375" style="17" customWidth="1"/>
    <col min="520" max="520" width="11.28515625" style="17" customWidth="1"/>
    <col min="521" max="522" width="13.42578125" style="17" customWidth="1"/>
    <col min="523" max="524" width="9.140625" style="17"/>
    <col min="525" max="525" width="9.85546875" style="17" bestFit="1" customWidth="1"/>
    <col min="526" max="768" width="9.140625" style="17"/>
    <col min="769" max="769" width="5.28515625" style="17" customWidth="1"/>
    <col min="770" max="770" width="43.140625" style="17" customWidth="1"/>
    <col min="771" max="771" width="10.28515625" style="17" customWidth="1"/>
    <col min="772" max="772" width="10.5703125" style="17" customWidth="1"/>
    <col min="773" max="773" width="15" style="17" customWidth="1"/>
    <col min="774" max="774" width="12.42578125" style="17" customWidth="1"/>
    <col min="775" max="775" width="10.7109375" style="17" customWidth="1"/>
    <col min="776" max="776" width="11.28515625" style="17" customWidth="1"/>
    <col min="777" max="778" width="13.42578125" style="17" customWidth="1"/>
    <col min="779" max="780" width="9.140625" style="17"/>
    <col min="781" max="781" width="9.85546875" style="17" bestFit="1" customWidth="1"/>
    <col min="782" max="1024" width="9.140625" style="17"/>
    <col min="1025" max="1025" width="5.28515625" style="17" customWidth="1"/>
    <col min="1026" max="1026" width="43.140625" style="17" customWidth="1"/>
    <col min="1027" max="1027" width="10.28515625" style="17" customWidth="1"/>
    <col min="1028" max="1028" width="10.5703125" style="17" customWidth="1"/>
    <col min="1029" max="1029" width="15" style="17" customWidth="1"/>
    <col min="1030" max="1030" width="12.42578125" style="17" customWidth="1"/>
    <col min="1031" max="1031" width="10.7109375" style="17" customWidth="1"/>
    <col min="1032" max="1032" width="11.28515625" style="17" customWidth="1"/>
    <col min="1033" max="1034" width="13.42578125" style="17" customWidth="1"/>
    <col min="1035" max="1036" width="9.140625" style="17"/>
    <col min="1037" max="1037" width="9.85546875" style="17" bestFit="1" customWidth="1"/>
    <col min="1038" max="1280" width="9.140625" style="17"/>
    <col min="1281" max="1281" width="5.28515625" style="17" customWidth="1"/>
    <col min="1282" max="1282" width="43.140625" style="17" customWidth="1"/>
    <col min="1283" max="1283" width="10.28515625" style="17" customWidth="1"/>
    <col min="1284" max="1284" width="10.5703125" style="17" customWidth="1"/>
    <col min="1285" max="1285" width="15" style="17" customWidth="1"/>
    <col min="1286" max="1286" width="12.42578125" style="17" customWidth="1"/>
    <col min="1287" max="1287" width="10.7109375" style="17" customWidth="1"/>
    <col min="1288" max="1288" width="11.28515625" style="17" customWidth="1"/>
    <col min="1289" max="1290" width="13.42578125" style="17" customWidth="1"/>
    <col min="1291" max="1292" width="9.140625" style="17"/>
    <col min="1293" max="1293" width="9.85546875" style="17" bestFit="1" customWidth="1"/>
    <col min="1294" max="1536" width="9.140625" style="17"/>
    <col min="1537" max="1537" width="5.28515625" style="17" customWidth="1"/>
    <col min="1538" max="1538" width="43.140625" style="17" customWidth="1"/>
    <col min="1539" max="1539" width="10.28515625" style="17" customWidth="1"/>
    <col min="1540" max="1540" width="10.5703125" style="17" customWidth="1"/>
    <col min="1541" max="1541" width="15" style="17" customWidth="1"/>
    <col min="1542" max="1542" width="12.42578125" style="17" customWidth="1"/>
    <col min="1543" max="1543" width="10.7109375" style="17" customWidth="1"/>
    <col min="1544" max="1544" width="11.28515625" style="17" customWidth="1"/>
    <col min="1545" max="1546" width="13.42578125" style="17" customWidth="1"/>
    <col min="1547" max="1548" width="9.140625" style="17"/>
    <col min="1549" max="1549" width="9.85546875" style="17" bestFit="1" customWidth="1"/>
    <col min="1550" max="1792" width="9.140625" style="17"/>
    <col min="1793" max="1793" width="5.28515625" style="17" customWidth="1"/>
    <col min="1794" max="1794" width="43.140625" style="17" customWidth="1"/>
    <col min="1795" max="1795" width="10.28515625" style="17" customWidth="1"/>
    <col min="1796" max="1796" width="10.5703125" style="17" customWidth="1"/>
    <col min="1797" max="1797" width="15" style="17" customWidth="1"/>
    <col min="1798" max="1798" width="12.42578125" style="17" customWidth="1"/>
    <col min="1799" max="1799" width="10.7109375" style="17" customWidth="1"/>
    <col min="1800" max="1800" width="11.28515625" style="17" customWidth="1"/>
    <col min="1801" max="1802" width="13.42578125" style="17" customWidth="1"/>
    <col min="1803" max="1804" width="9.140625" style="17"/>
    <col min="1805" max="1805" width="9.85546875" style="17" bestFit="1" customWidth="1"/>
    <col min="1806" max="2048" width="9.140625" style="17"/>
    <col min="2049" max="2049" width="5.28515625" style="17" customWidth="1"/>
    <col min="2050" max="2050" width="43.140625" style="17" customWidth="1"/>
    <col min="2051" max="2051" width="10.28515625" style="17" customWidth="1"/>
    <col min="2052" max="2052" width="10.5703125" style="17" customWidth="1"/>
    <col min="2053" max="2053" width="15" style="17" customWidth="1"/>
    <col min="2054" max="2054" width="12.42578125" style="17" customWidth="1"/>
    <col min="2055" max="2055" width="10.7109375" style="17" customWidth="1"/>
    <col min="2056" max="2056" width="11.28515625" style="17" customWidth="1"/>
    <col min="2057" max="2058" width="13.42578125" style="17" customWidth="1"/>
    <col min="2059" max="2060" width="9.140625" style="17"/>
    <col min="2061" max="2061" width="9.85546875" style="17" bestFit="1" customWidth="1"/>
    <col min="2062" max="2304" width="9.140625" style="17"/>
    <col min="2305" max="2305" width="5.28515625" style="17" customWidth="1"/>
    <col min="2306" max="2306" width="43.140625" style="17" customWidth="1"/>
    <col min="2307" max="2307" width="10.28515625" style="17" customWidth="1"/>
    <col min="2308" max="2308" width="10.5703125" style="17" customWidth="1"/>
    <col min="2309" max="2309" width="15" style="17" customWidth="1"/>
    <col min="2310" max="2310" width="12.42578125" style="17" customWidth="1"/>
    <col min="2311" max="2311" width="10.7109375" style="17" customWidth="1"/>
    <col min="2312" max="2312" width="11.28515625" style="17" customWidth="1"/>
    <col min="2313" max="2314" width="13.42578125" style="17" customWidth="1"/>
    <col min="2315" max="2316" width="9.140625" style="17"/>
    <col min="2317" max="2317" width="9.85546875" style="17" bestFit="1" customWidth="1"/>
    <col min="2318" max="2560" width="9.140625" style="17"/>
    <col min="2561" max="2561" width="5.28515625" style="17" customWidth="1"/>
    <col min="2562" max="2562" width="43.140625" style="17" customWidth="1"/>
    <col min="2563" max="2563" width="10.28515625" style="17" customWidth="1"/>
    <col min="2564" max="2564" width="10.5703125" style="17" customWidth="1"/>
    <col min="2565" max="2565" width="15" style="17" customWidth="1"/>
    <col min="2566" max="2566" width="12.42578125" style="17" customWidth="1"/>
    <col min="2567" max="2567" width="10.7109375" style="17" customWidth="1"/>
    <col min="2568" max="2568" width="11.28515625" style="17" customWidth="1"/>
    <col min="2569" max="2570" width="13.42578125" style="17" customWidth="1"/>
    <col min="2571" max="2572" width="9.140625" style="17"/>
    <col min="2573" max="2573" width="9.85546875" style="17" bestFit="1" customWidth="1"/>
    <col min="2574" max="2816" width="9.140625" style="17"/>
    <col min="2817" max="2817" width="5.28515625" style="17" customWidth="1"/>
    <col min="2818" max="2818" width="43.140625" style="17" customWidth="1"/>
    <col min="2819" max="2819" width="10.28515625" style="17" customWidth="1"/>
    <col min="2820" max="2820" width="10.5703125" style="17" customWidth="1"/>
    <col min="2821" max="2821" width="15" style="17" customWidth="1"/>
    <col min="2822" max="2822" width="12.42578125" style="17" customWidth="1"/>
    <col min="2823" max="2823" width="10.7109375" style="17" customWidth="1"/>
    <col min="2824" max="2824" width="11.28515625" style="17" customWidth="1"/>
    <col min="2825" max="2826" width="13.42578125" style="17" customWidth="1"/>
    <col min="2827" max="2828" width="9.140625" style="17"/>
    <col min="2829" max="2829" width="9.85546875" style="17" bestFit="1" customWidth="1"/>
    <col min="2830" max="3072" width="9.140625" style="17"/>
    <col min="3073" max="3073" width="5.28515625" style="17" customWidth="1"/>
    <col min="3074" max="3074" width="43.140625" style="17" customWidth="1"/>
    <col min="3075" max="3075" width="10.28515625" style="17" customWidth="1"/>
    <col min="3076" max="3076" width="10.5703125" style="17" customWidth="1"/>
    <col min="3077" max="3077" width="15" style="17" customWidth="1"/>
    <col min="3078" max="3078" width="12.42578125" style="17" customWidth="1"/>
    <col min="3079" max="3079" width="10.7109375" style="17" customWidth="1"/>
    <col min="3080" max="3080" width="11.28515625" style="17" customWidth="1"/>
    <col min="3081" max="3082" width="13.42578125" style="17" customWidth="1"/>
    <col min="3083" max="3084" width="9.140625" style="17"/>
    <col min="3085" max="3085" width="9.85546875" style="17" bestFit="1" customWidth="1"/>
    <col min="3086" max="3328" width="9.140625" style="17"/>
    <col min="3329" max="3329" width="5.28515625" style="17" customWidth="1"/>
    <col min="3330" max="3330" width="43.140625" style="17" customWidth="1"/>
    <col min="3331" max="3331" width="10.28515625" style="17" customWidth="1"/>
    <col min="3332" max="3332" width="10.5703125" style="17" customWidth="1"/>
    <col min="3333" max="3333" width="15" style="17" customWidth="1"/>
    <col min="3334" max="3334" width="12.42578125" style="17" customWidth="1"/>
    <col min="3335" max="3335" width="10.7109375" style="17" customWidth="1"/>
    <col min="3336" max="3336" width="11.28515625" style="17" customWidth="1"/>
    <col min="3337" max="3338" width="13.42578125" style="17" customWidth="1"/>
    <col min="3339" max="3340" width="9.140625" style="17"/>
    <col min="3341" max="3341" width="9.85546875" style="17" bestFit="1" customWidth="1"/>
    <col min="3342" max="3584" width="9.140625" style="17"/>
    <col min="3585" max="3585" width="5.28515625" style="17" customWidth="1"/>
    <col min="3586" max="3586" width="43.140625" style="17" customWidth="1"/>
    <col min="3587" max="3587" width="10.28515625" style="17" customWidth="1"/>
    <col min="3588" max="3588" width="10.5703125" style="17" customWidth="1"/>
    <col min="3589" max="3589" width="15" style="17" customWidth="1"/>
    <col min="3590" max="3590" width="12.42578125" style="17" customWidth="1"/>
    <col min="3591" max="3591" width="10.7109375" style="17" customWidth="1"/>
    <col min="3592" max="3592" width="11.28515625" style="17" customWidth="1"/>
    <col min="3593" max="3594" width="13.42578125" style="17" customWidth="1"/>
    <col min="3595" max="3596" width="9.140625" style="17"/>
    <col min="3597" max="3597" width="9.85546875" style="17" bestFit="1" customWidth="1"/>
    <col min="3598" max="3840" width="9.140625" style="17"/>
    <col min="3841" max="3841" width="5.28515625" style="17" customWidth="1"/>
    <col min="3842" max="3842" width="43.140625" style="17" customWidth="1"/>
    <col min="3843" max="3843" width="10.28515625" style="17" customWidth="1"/>
    <col min="3844" max="3844" width="10.5703125" style="17" customWidth="1"/>
    <col min="3845" max="3845" width="15" style="17" customWidth="1"/>
    <col min="3846" max="3846" width="12.42578125" style="17" customWidth="1"/>
    <col min="3847" max="3847" width="10.7109375" style="17" customWidth="1"/>
    <col min="3848" max="3848" width="11.28515625" style="17" customWidth="1"/>
    <col min="3849" max="3850" width="13.42578125" style="17" customWidth="1"/>
    <col min="3851" max="3852" width="9.140625" style="17"/>
    <col min="3853" max="3853" width="9.85546875" style="17" bestFit="1" customWidth="1"/>
    <col min="3854" max="4096" width="9.140625" style="17"/>
    <col min="4097" max="4097" width="5.28515625" style="17" customWidth="1"/>
    <col min="4098" max="4098" width="43.140625" style="17" customWidth="1"/>
    <col min="4099" max="4099" width="10.28515625" style="17" customWidth="1"/>
    <col min="4100" max="4100" width="10.5703125" style="17" customWidth="1"/>
    <col min="4101" max="4101" width="15" style="17" customWidth="1"/>
    <col min="4102" max="4102" width="12.42578125" style="17" customWidth="1"/>
    <col min="4103" max="4103" width="10.7109375" style="17" customWidth="1"/>
    <col min="4104" max="4104" width="11.28515625" style="17" customWidth="1"/>
    <col min="4105" max="4106" width="13.42578125" style="17" customWidth="1"/>
    <col min="4107" max="4108" width="9.140625" style="17"/>
    <col min="4109" max="4109" width="9.85546875" style="17" bestFit="1" customWidth="1"/>
    <col min="4110" max="4352" width="9.140625" style="17"/>
    <col min="4353" max="4353" width="5.28515625" style="17" customWidth="1"/>
    <col min="4354" max="4354" width="43.140625" style="17" customWidth="1"/>
    <col min="4355" max="4355" width="10.28515625" style="17" customWidth="1"/>
    <col min="4356" max="4356" width="10.5703125" style="17" customWidth="1"/>
    <col min="4357" max="4357" width="15" style="17" customWidth="1"/>
    <col min="4358" max="4358" width="12.42578125" style="17" customWidth="1"/>
    <col min="4359" max="4359" width="10.7109375" style="17" customWidth="1"/>
    <col min="4360" max="4360" width="11.28515625" style="17" customWidth="1"/>
    <col min="4361" max="4362" width="13.42578125" style="17" customWidth="1"/>
    <col min="4363" max="4364" width="9.140625" style="17"/>
    <col min="4365" max="4365" width="9.85546875" style="17" bestFit="1" customWidth="1"/>
    <col min="4366" max="4608" width="9.140625" style="17"/>
    <col min="4609" max="4609" width="5.28515625" style="17" customWidth="1"/>
    <col min="4610" max="4610" width="43.140625" style="17" customWidth="1"/>
    <col min="4611" max="4611" width="10.28515625" style="17" customWidth="1"/>
    <col min="4612" max="4612" width="10.5703125" style="17" customWidth="1"/>
    <col min="4613" max="4613" width="15" style="17" customWidth="1"/>
    <col min="4614" max="4614" width="12.42578125" style="17" customWidth="1"/>
    <col min="4615" max="4615" width="10.7109375" style="17" customWidth="1"/>
    <col min="4616" max="4616" width="11.28515625" style="17" customWidth="1"/>
    <col min="4617" max="4618" width="13.42578125" style="17" customWidth="1"/>
    <col min="4619" max="4620" width="9.140625" style="17"/>
    <col min="4621" max="4621" width="9.85546875" style="17" bestFit="1" customWidth="1"/>
    <col min="4622" max="4864" width="9.140625" style="17"/>
    <col min="4865" max="4865" width="5.28515625" style="17" customWidth="1"/>
    <col min="4866" max="4866" width="43.140625" style="17" customWidth="1"/>
    <col min="4867" max="4867" width="10.28515625" style="17" customWidth="1"/>
    <col min="4868" max="4868" width="10.5703125" style="17" customWidth="1"/>
    <col min="4869" max="4869" width="15" style="17" customWidth="1"/>
    <col min="4870" max="4870" width="12.42578125" style="17" customWidth="1"/>
    <col min="4871" max="4871" width="10.7109375" style="17" customWidth="1"/>
    <col min="4872" max="4872" width="11.28515625" style="17" customWidth="1"/>
    <col min="4873" max="4874" width="13.42578125" style="17" customWidth="1"/>
    <col min="4875" max="4876" width="9.140625" style="17"/>
    <col min="4877" max="4877" width="9.85546875" style="17" bestFit="1" customWidth="1"/>
    <col min="4878" max="5120" width="9.140625" style="17"/>
    <col min="5121" max="5121" width="5.28515625" style="17" customWidth="1"/>
    <col min="5122" max="5122" width="43.140625" style="17" customWidth="1"/>
    <col min="5123" max="5123" width="10.28515625" style="17" customWidth="1"/>
    <col min="5124" max="5124" width="10.5703125" style="17" customWidth="1"/>
    <col min="5125" max="5125" width="15" style="17" customWidth="1"/>
    <col min="5126" max="5126" width="12.42578125" style="17" customWidth="1"/>
    <col min="5127" max="5127" width="10.7109375" style="17" customWidth="1"/>
    <col min="5128" max="5128" width="11.28515625" style="17" customWidth="1"/>
    <col min="5129" max="5130" width="13.42578125" style="17" customWidth="1"/>
    <col min="5131" max="5132" width="9.140625" style="17"/>
    <col min="5133" max="5133" width="9.85546875" style="17" bestFit="1" customWidth="1"/>
    <col min="5134" max="5376" width="9.140625" style="17"/>
    <col min="5377" max="5377" width="5.28515625" style="17" customWidth="1"/>
    <col min="5378" max="5378" width="43.140625" style="17" customWidth="1"/>
    <col min="5379" max="5379" width="10.28515625" style="17" customWidth="1"/>
    <col min="5380" max="5380" width="10.5703125" style="17" customWidth="1"/>
    <col min="5381" max="5381" width="15" style="17" customWidth="1"/>
    <col min="5382" max="5382" width="12.42578125" style="17" customWidth="1"/>
    <col min="5383" max="5383" width="10.7109375" style="17" customWidth="1"/>
    <col min="5384" max="5384" width="11.28515625" style="17" customWidth="1"/>
    <col min="5385" max="5386" width="13.42578125" style="17" customWidth="1"/>
    <col min="5387" max="5388" width="9.140625" style="17"/>
    <col min="5389" max="5389" width="9.85546875" style="17" bestFit="1" customWidth="1"/>
    <col min="5390" max="5632" width="9.140625" style="17"/>
    <col min="5633" max="5633" width="5.28515625" style="17" customWidth="1"/>
    <col min="5634" max="5634" width="43.140625" style="17" customWidth="1"/>
    <col min="5635" max="5635" width="10.28515625" style="17" customWidth="1"/>
    <col min="5636" max="5636" width="10.5703125" style="17" customWidth="1"/>
    <col min="5637" max="5637" width="15" style="17" customWidth="1"/>
    <col min="5638" max="5638" width="12.42578125" style="17" customWidth="1"/>
    <col min="5639" max="5639" width="10.7109375" style="17" customWidth="1"/>
    <col min="5640" max="5640" width="11.28515625" style="17" customWidth="1"/>
    <col min="5641" max="5642" width="13.42578125" style="17" customWidth="1"/>
    <col min="5643" max="5644" width="9.140625" style="17"/>
    <col min="5645" max="5645" width="9.85546875" style="17" bestFit="1" customWidth="1"/>
    <col min="5646" max="5888" width="9.140625" style="17"/>
    <col min="5889" max="5889" width="5.28515625" style="17" customWidth="1"/>
    <col min="5890" max="5890" width="43.140625" style="17" customWidth="1"/>
    <col min="5891" max="5891" width="10.28515625" style="17" customWidth="1"/>
    <col min="5892" max="5892" width="10.5703125" style="17" customWidth="1"/>
    <col min="5893" max="5893" width="15" style="17" customWidth="1"/>
    <col min="5894" max="5894" width="12.42578125" style="17" customWidth="1"/>
    <col min="5895" max="5895" width="10.7109375" style="17" customWidth="1"/>
    <col min="5896" max="5896" width="11.28515625" style="17" customWidth="1"/>
    <col min="5897" max="5898" width="13.42578125" style="17" customWidth="1"/>
    <col min="5899" max="5900" width="9.140625" style="17"/>
    <col min="5901" max="5901" width="9.85546875" style="17" bestFit="1" customWidth="1"/>
    <col min="5902" max="6144" width="9.140625" style="17"/>
    <col min="6145" max="6145" width="5.28515625" style="17" customWidth="1"/>
    <col min="6146" max="6146" width="43.140625" style="17" customWidth="1"/>
    <col min="6147" max="6147" width="10.28515625" style="17" customWidth="1"/>
    <col min="6148" max="6148" width="10.5703125" style="17" customWidth="1"/>
    <col min="6149" max="6149" width="15" style="17" customWidth="1"/>
    <col min="6150" max="6150" width="12.42578125" style="17" customWidth="1"/>
    <col min="6151" max="6151" width="10.7109375" style="17" customWidth="1"/>
    <col min="6152" max="6152" width="11.28515625" style="17" customWidth="1"/>
    <col min="6153" max="6154" width="13.42578125" style="17" customWidth="1"/>
    <col min="6155" max="6156" width="9.140625" style="17"/>
    <col min="6157" max="6157" width="9.85546875" style="17" bestFit="1" customWidth="1"/>
    <col min="6158" max="6400" width="9.140625" style="17"/>
    <col min="6401" max="6401" width="5.28515625" style="17" customWidth="1"/>
    <col min="6402" max="6402" width="43.140625" style="17" customWidth="1"/>
    <col min="6403" max="6403" width="10.28515625" style="17" customWidth="1"/>
    <col min="6404" max="6404" width="10.5703125" style="17" customWidth="1"/>
    <col min="6405" max="6405" width="15" style="17" customWidth="1"/>
    <col min="6406" max="6406" width="12.42578125" style="17" customWidth="1"/>
    <col min="6407" max="6407" width="10.7109375" style="17" customWidth="1"/>
    <col min="6408" max="6408" width="11.28515625" style="17" customWidth="1"/>
    <col min="6409" max="6410" width="13.42578125" style="17" customWidth="1"/>
    <col min="6411" max="6412" width="9.140625" style="17"/>
    <col min="6413" max="6413" width="9.85546875" style="17" bestFit="1" customWidth="1"/>
    <col min="6414" max="6656" width="9.140625" style="17"/>
    <col min="6657" max="6657" width="5.28515625" style="17" customWidth="1"/>
    <col min="6658" max="6658" width="43.140625" style="17" customWidth="1"/>
    <col min="6659" max="6659" width="10.28515625" style="17" customWidth="1"/>
    <col min="6660" max="6660" width="10.5703125" style="17" customWidth="1"/>
    <col min="6661" max="6661" width="15" style="17" customWidth="1"/>
    <col min="6662" max="6662" width="12.42578125" style="17" customWidth="1"/>
    <col min="6663" max="6663" width="10.7109375" style="17" customWidth="1"/>
    <col min="6664" max="6664" width="11.28515625" style="17" customWidth="1"/>
    <col min="6665" max="6666" width="13.42578125" style="17" customWidth="1"/>
    <col min="6667" max="6668" width="9.140625" style="17"/>
    <col min="6669" max="6669" width="9.85546875" style="17" bestFit="1" customWidth="1"/>
    <col min="6670" max="6912" width="9.140625" style="17"/>
    <col min="6913" max="6913" width="5.28515625" style="17" customWidth="1"/>
    <col min="6914" max="6914" width="43.140625" style="17" customWidth="1"/>
    <col min="6915" max="6915" width="10.28515625" style="17" customWidth="1"/>
    <col min="6916" max="6916" width="10.5703125" style="17" customWidth="1"/>
    <col min="6917" max="6917" width="15" style="17" customWidth="1"/>
    <col min="6918" max="6918" width="12.42578125" style="17" customWidth="1"/>
    <col min="6919" max="6919" width="10.7109375" style="17" customWidth="1"/>
    <col min="6920" max="6920" width="11.28515625" style="17" customWidth="1"/>
    <col min="6921" max="6922" width="13.42578125" style="17" customWidth="1"/>
    <col min="6923" max="6924" width="9.140625" style="17"/>
    <col min="6925" max="6925" width="9.85546875" style="17" bestFit="1" customWidth="1"/>
    <col min="6926" max="7168" width="9.140625" style="17"/>
    <col min="7169" max="7169" width="5.28515625" style="17" customWidth="1"/>
    <col min="7170" max="7170" width="43.140625" style="17" customWidth="1"/>
    <col min="7171" max="7171" width="10.28515625" style="17" customWidth="1"/>
    <col min="7172" max="7172" width="10.5703125" style="17" customWidth="1"/>
    <col min="7173" max="7173" width="15" style="17" customWidth="1"/>
    <col min="7174" max="7174" width="12.42578125" style="17" customWidth="1"/>
    <col min="7175" max="7175" width="10.7109375" style="17" customWidth="1"/>
    <col min="7176" max="7176" width="11.28515625" style="17" customWidth="1"/>
    <col min="7177" max="7178" width="13.42578125" style="17" customWidth="1"/>
    <col min="7179" max="7180" width="9.140625" style="17"/>
    <col min="7181" max="7181" width="9.85546875" style="17" bestFit="1" customWidth="1"/>
    <col min="7182" max="7424" width="9.140625" style="17"/>
    <col min="7425" max="7425" width="5.28515625" style="17" customWidth="1"/>
    <col min="7426" max="7426" width="43.140625" style="17" customWidth="1"/>
    <col min="7427" max="7427" width="10.28515625" style="17" customWidth="1"/>
    <col min="7428" max="7428" width="10.5703125" style="17" customWidth="1"/>
    <col min="7429" max="7429" width="15" style="17" customWidth="1"/>
    <col min="7430" max="7430" width="12.42578125" style="17" customWidth="1"/>
    <col min="7431" max="7431" width="10.7109375" style="17" customWidth="1"/>
    <col min="7432" max="7432" width="11.28515625" style="17" customWidth="1"/>
    <col min="7433" max="7434" width="13.42578125" style="17" customWidth="1"/>
    <col min="7435" max="7436" width="9.140625" style="17"/>
    <col min="7437" max="7437" width="9.85546875" style="17" bestFit="1" customWidth="1"/>
    <col min="7438" max="7680" width="9.140625" style="17"/>
    <col min="7681" max="7681" width="5.28515625" style="17" customWidth="1"/>
    <col min="7682" max="7682" width="43.140625" style="17" customWidth="1"/>
    <col min="7683" max="7683" width="10.28515625" style="17" customWidth="1"/>
    <col min="7684" max="7684" width="10.5703125" style="17" customWidth="1"/>
    <col min="7685" max="7685" width="15" style="17" customWidth="1"/>
    <col min="7686" max="7686" width="12.42578125" style="17" customWidth="1"/>
    <col min="7687" max="7687" width="10.7109375" style="17" customWidth="1"/>
    <col min="7688" max="7688" width="11.28515625" style="17" customWidth="1"/>
    <col min="7689" max="7690" width="13.42578125" style="17" customWidth="1"/>
    <col min="7691" max="7692" width="9.140625" style="17"/>
    <col min="7693" max="7693" width="9.85546875" style="17" bestFit="1" customWidth="1"/>
    <col min="7694" max="7936" width="9.140625" style="17"/>
    <col min="7937" max="7937" width="5.28515625" style="17" customWidth="1"/>
    <col min="7938" max="7938" width="43.140625" style="17" customWidth="1"/>
    <col min="7939" max="7939" width="10.28515625" style="17" customWidth="1"/>
    <col min="7940" max="7940" width="10.5703125" style="17" customWidth="1"/>
    <col min="7941" max="7941" width="15" style="17" customWidth="1"/>
    <col min="7942" max="7942" width="12.42578125" style="17" customWidth="1"/>
    <col min="7943" max="7943" width="10.7109375" style="17" customWidth="1"/>
    <col min="7944" max="7944" width="11.28515625" style="17" customWidth="1"/>
    <col min="7945" max="7946" width="13.42578125" style="17" customWidth="1"/>
    <col min="7947" max="7948" width="9.140625" style="17"/>
    <col min="7949" max="7949" width="9.85546875" style="17" bestFit="1" customWidth="1"/>
    <col min="7950" max="8192" width="9.140625" style="17"/>
    <col min="8193" max="8193" width="5.28515625" style="17" customWidth="1"/>
    <col min="8194" max="8194" width="43.140625" style="17" customWidth="1"/>
    <col min="8195" max="8195" width="10.28515625" style="17" customWidth="1"/>
    <col min="8196" max="8196" width="10.5703125" style="17" customWidth="1"/>
    <col min="8197" max="8197" width="15" style="17" customWidth="1"/>
    <col min="8198" max="8198" width="12.42578125" style="17" customWidth="1"/>
    <col min="8199" max="8199" width="10.7109375" style="17" customWidth="1"/>
    <col min="8200" max="8200" width="11.28515625" style="17" customWidth="1"/>
    <col min="8201" max="8202" width="13.42578125" style="17" customWidth="1"/>
    <col min="8203" max="8204" width="9.140625" style="17"/>
    <col min="8205" max="8205" width="9.85546875" style="17" bestFit="1" customWidth="1"/>
    <col min="8206" max="8448" width="9.140625" style="17"/>
    <col min="8449" max="8449" width="5.28515625" style="17" customWidth="1"/>
    <col min="8450" max="8450" width="43.140625" style="17" customWidth="1"/>
    <col min="8451" max="8451" width="10.28515625" style="17" customWidth="1"/>
    <col min="8452" max="8452" width="10.5703125" style="17" customWidth="1"/>
    <col min="8453" max="8453" width="15" style="17" customWidth="1"/>
    <col min="8454" max="8454" width="12.42578125" style="17" customWidth="1"/>
    <col min="8455" max="8455" width="10.7109375" style="17" customWidth="1"/>
    <col min="8456" max="8456" width="11.28515625" style="17" customWidth="1"/>
    <col min="8457" max="8458" width="13.42578125" style="17" customWidth="1"/>
    <col min="8459" max="8460" width="9.140625" style="17"/>
    <col min="8461" max="8461" width="9.85546875" style="17" bestFit="1" customWidth="1"/>
    <col min="8462" max="8704" width="9.140625" style="17"/>
    <col min="8705" max="8705" width="5.28515625" style="17" customWidth="1"/>
    <col min="8706" max="8706" width="43.140625" style="17" customWidth="1"/>
    <col min="8707" max="8707" width="10.28515625" style="17" customWidth="1"/>
    <col min="8708" max="8708" width="10.5703125" style="17" customWidth="1"/>
    <col min="8709" max="8709" width="15" style="17" customWidth="1"/>
    <col min="8710" max="8710" width="12.42578125" style="17" customWidth="1"/>
    <col min="8711" max="8711" width="10.7109375" style="17" customWidth="1"/>
    <col min="8712" max="8712" width="11.28515625" style="17" customWidth="1"/>
    <col min="8713" max="8714" width="13.42578125" style="17" customWidth="1"/>
    <col min="8715" max="8716" width="9.140625" style="17"/>
    <col min="8717" max="8717" width="9.85546875" style="17" bestFit="1" customWidth="1"/>
    <col min="8718" max="8960" width="9.140625" style="17"/>
    <col min="8961" max="8961" width="5.28515625" style="17" customWidth="1"/>
    <col min="8962" max="8962" width="43.140625" style="17" customWidth="1"/>
    <col min="8963" max="8963" width="10.28515625" style="17" customWidth="1"/>
    <col min="8964" max="8964" width="10.5703125" style="17" customWidth="1"/>
    <col min="8965" max="8965" width="15" style="17" customWidth="1"/>
    <col min="8966" max="8966" width="12.42578125" style="17" customWidth="1"/>
    <col min="8967" max="8967" width="10.7109375" style="17" customWidth="1"/>
    <col min="8968" max="8968" width="11.28515625" style="17" customWidth="1"/>
    <col min="8969" max="8970" width="13.42578125" style="17" customWidth="1"/>
    <col min="8971" max="8972" width="9.140625" style="17"/>
    <col min="8973" max="8973" width="9.85546875" style="17" bestFit="1" customWidth="1"/>
    <col min="8974" max="9216" width="9.140625" style="17"/>
    <col min="9217" max="9217" width="5.28515625" style="17" customWidth="1"/>
    <col min="9218" max="9218" width="43.140625" style="17" customWidth="1"/>
    <col min="9219" max="9219" width="10.28515625" style="17" customWidth="1"/>
    <col min="9220" max="9220" width="10.5703125" style="17" customWidth="1"/>
    <col min="9221" max="9221" width="15" style="17" customWidth="1"/>
    <col min="9222" max="9222" width="12.42578125" style="17" customWidth="1"/>
    <col min="9223" max="9223" width="10.7109375" style="17" customWidth="1"/>
    <col min="9224" max="9224" width="11.28515625" style="17" customWidth="1"/>
    <col min="9225" max="9226" width="13.42578125" style="17" customWidth="1"/>
    <col min="9227" max="9228" width="9.140625" style="17"/>
    <col min="9229" max="9229" width="9.85546875" style="17" bestFit="1" customWidth="1"/>
    <col min="9230" max="9472" width="9.140625" style="17"/>
    <col min="9473" max="9473" width="5.28515625" style="17" customWidth="1"/>
    <col min="9474" max="9474" width="43.140625" style="17" customWidth="1"/>
    <col min="9475" max="9475" width="10.28515625" style="17" customWidth="1"/>
    <col min="9476" max="9476" width="10.5703125" style="17" customWidth="1"/>
    <col min="9477" max="9477" width="15" style="17" customWidth="1"/>
    <col min="9478" max="9478" width="12.42578125" style="17" customWidth="1"/>
    <col min="9479" max="9479" width="10.7109375" style="17" customWidth="1"/>
    <col min="9480" max="9480" width="11.28515625" style="17" customWidth="1"/>
    <col min="9481" max="9482" width="13.42578125" style="17" customWidth="1"/>
    <col min="9483" max="9484" width="9.140625" style="17"/>
    <col min="9485" max="9485" width="9.85546875" style="17" bestFit="1" customWidth="1"/>
    <col min="9486" max="9728" width="9.140625" style="17"/>
    <col min="9729" max="9729" width="5.28515625" style="17" customWidth="1"/>
    <col min="9730" max="9730" width="43.140625" style="17" customWidth="1"/>
    <col min="9731" max="9731" width="10.28515625" style="17" customWidth="1"/>
    <col min="9732" max="9732" width="10.5703125" style="17" customWidth="1"/>
    <col min="9733" max="9733" width="15" style="17" customWidth="1"/>
    <col min="9734" max="9734" width="12.42578125" style="17" customWidth="1"/>
    <col min="9735" max="9735" width="10.7109375" style="17" customWidth="1"/>
    <col min="9736" max="9736" width="11.28515625" style="17" customWidth="1"/>
    <col min="9737" max="9738" width="13.42578125" style="17" customWidth="1"/>
    <col min="9739" max="9740" width="9.140625" style="17"/>
    <col min="9741" max="9741" width="9.85546875" style="17" bestFit="1" customWidth="1"/>
    <col min="9742" max="9984" width="9.140625" style="17"/>
    <col min="9985" max="9985" width="5.28515625" style="17" customWidth="1"/>
    <col min="9986" max="9986" width="43.140625" style="17" customWidth="1"/>
    <col min="9987" max="9987" width="10.28515625" style="17" customWidth="1"/>
    <col min="9988" max="9988" width="10.5703125" style="17" customWidth="1"/>
    <col min="9989" max="9989" width="15" style="17" customWidth="1"/>
    <col min="9990" max="9990" width="12.42578125" style="17" customWidth="1"/>
    <col min="9991" max="9991" width="10.7109375" style="17" customWidth="1"/>
    <col min="9992" max="9992" width="11.28515625" style="17" customWidth="1"/>
    <col min="9993" max="9994" width="13.42578125" style="17" customWidth="1"/>
    <col min="9995" max="9996" width="9.140625" style="17"/>
    <col min="9997" max="9997" width="9.85546875" style="17" bestFit="1" customWidth="1"/>
    <col min="9998" max="10240" width="9.140625" style="17"/>
    <col min="10241" max="10241" width="5.28515625" style="17" customWidth="1"/>
    <col min="10242" max="10242" width="43.140625" style="17" customWidth="1"/>
    <col min="10243" max="10243" width="10.28515625" style="17" customWidth="1"/>
    <col min="10244" max="10244" width="10.5703125" style="17" customWidth="1"/>
    <col min="10245" max="10245" width="15" style="17" customWidth="1"/>
    <col min="10246" max="10246" width="12.42578125" style="17" customWidth="1"/>
    <col min="10247" max="10247" width="10.7109375" style="17" customWidth="1"/>
    <col min="10248" max="10248" width="11.28515625" style="17" customWidth="1"/>
    <col min="10249" max="10250" width="13.42578125" style="17" customWidth="1"/>
    <col min="10251" max="10252" width="9.140625" style="17"/>
    <col min="10253" max="10253" width="9.85546875" style="17" bestFit="1" customWidth="1"/>
    <col min="10254" max="10496" width="9.140625" style="17"/>
    <col min="10497" max="10497" width="5.28515625" style="17" customWidth="1"/>
    <col min="10498" max="10498" width="43.140625" style="17" customWidth="1"/>
    <col min="10499" max="10499" width="10.28515625" style="17" customWidth="1"/>
    <col min="10500" max="10500" width="10.5703125" style="17" customWidth="1"/>
    <col min="10501" max="10501" width="15" style="17" customWidth="1"/>
    <col min="10502" max="10502" width="12.42578125" style="17" customWidth="1"/>
    <col min="10503" max="10503" width="10.7109375" style="17" customWidth="1"/>
    <col min="10504" max="10504" width="11.28515625" style="17" customWidth="1"/>
    <col min="10505" max="10506" width="13.42578125" style="17" customWidth="1"/>
    <col min="10507" max="10508" width="9.140625" style="17"/>
    <col min="10509" max="10509" width="9.85546875" style="17" bestFit="1" customWidth="1"/>
    <col min="10510" max="10752" width="9.140625" style="17"/>
    <col min="10753" max="10753" width="5.28515625" style="17" customWidth="1"/>
    <col min="10754" max="10754" width="43.140625" style="17" customWidth="1"/>
    <col min="10755" max="10755" width="10.28515625" style="17" customWidth="1"/>
    <col min="10756" max="10756" width="10.5703125" style="17" customWidth="1"/>
    <col min="10757" max="10757" width="15" style="17" customWidth="1"/>
    <col min="10758" max="10758" width="12.42578125" style="17" customWidth="1"/>
    <col min="10759" max="10759" width="10.7109375" style="17" customWidth="1"/>
    <col min="10760" max="10760" width="11.28515625" style="17" customWidth="1"/>
    <col min="10761" max="10762" width="13.42578125" style="17" customWidth="1"/>
    <col min="10763" max="10764" width="9.140625" style="17"/>
    <col min="10765" max="10765" width="9.85546875" style="17" bestFit="1" customWidth="1"/>
    <col min="10766" max="11008" width="9.140625" style="17"/>
    <col min="11009" max="11009" width="5.28515625" style="17" customWidth="1"/>
    <col min="11010" max="11010" width="43.140625" style="17" customWidth="1"/>
    <col min="11011" max="11011" width="10.28515625" style="17" customWidth="1"/>
    <col min="11012" max="11012" width="10.5703125" style="17" customWidth="1"/>
    <col min="11013" max="11013" width="15" style="17" customWidth="1"/>
    <col min="11014" max="11014" width="12.42578125" style="17" customWidth="1"/>
    <col min="11015" max="11015" width="10.7109375" style="17" customWidth="1"/>
    <col min="11016" max="11016" width="11.28515625" style="17" customWidth="1"/>
    <col min="11017" max="11018" width="13.42578125" style="17" customWidth="1"/>
    <col min="11019" max="11020" width="9.140625" style="17"/>
    <col min="11021" max="11021" width="9.85546875" style="17" bestFit="1" customWidth="1"/>
    <col min="11022" max="11264" width="9.140625" style="17"/>
    <col min="11265" max="11265" width="5.28515625" style="17" customWidth="1"/>
    <col min="11266" max="11266" width="43.140625" style="17" customWidth="1"/>
    <col min="11267" max="11267" width="10.28515625" style="17" customWidth="1"/>
    <col min="11268" max="11268" width="10.5703125" style="17" customWidth="1"/>
    <col min="11269" max="11269" width="15" style="17" customWidth="1"/>
    <col min="11270" max="11270" width="12.42578125" style="17" customWidth="1"/>
    <col min="11271" max="11271" width="10.7109375" style="17" customWidth="1"/>
    <col min="11272" max="11272" width="11.28515625" style="17" customWidth="1"/>
    <col min="11273" max="11274" width="13.42578125" style="17" customWidth="1"/>
    <col min="11275" max="11276" width="9.140625" style="17"/>
    <col min="11277" max="11277" width="9.85546875" style="17" bestFit="1" customWidth="1"/>
    <col min="11278" max="11520" width="9.140625" style="17"/>
    <col min="11521" max="11521" width="5.28515625" style="17" customWidth="1"/>
    <col min="11522" max="11522" width="43.140625" style="17" customWidth="1"/>
    <col min="11523" max="11523" width="10.28515625" style="17" customWidth="1"/>
    <col min="11524" max="11524" width="10.5703125" style="17" customWidth="1"/>
    <col min="11525" max="11525" width="15" style="17" customWidth="1"/>
    <col min="11526" max="11526" width="12.42578125" style="17" customWidth="1"/>
    <col min="11527" max="11527" width="10.7109375" style="17" customWidth="1"/>
    <col min="11528" max="11528" width="11.28515625" style="17" customWidth="1"/>
    <col min="11529" max="11530" width="13.42578125" style="17" customWidth="1"/>
    <col min="11531" max="11532" width="9.140625" style="17"/>
    <col min="11533" max="11533" width="9.85546875" style="17" bestFit="1" customWidth="1"/>
    <col min="11534" max="11776" width="9.140625" style="17"/>
    <col min="11777" max="11777" width="5.28515625" style="17" customWidth="1"/>
    <col min="11778" max="11778" width="43.140625" style="17" customWidth="1"/>
    <col min="11779" max="11779" width="10.28515625" style="17" customWidth="1"/>
    <col min="11780" max="11780" width="10.5703125" style="17" customWidth="1"/>
    <col min="11781" max="11781" width="15" style="17" customWidth="1"/>
    <col min="11782" max="11782" width="12.42578125" style="17" customWidth="1"/>
    <col min="11783" max="11783" width="10.7109375" style="17" customWidth="1"/>
    <col min="11784" max="11784" width="11.28515625" style="17" customWidth="1"/>
    <col min="11785" max="11786" width="13.42578125" style="17" customWidth="1"/>
    <col min="11787" max="11788" width="9.140625" style="17"/>
    <col min="11789" max="11789" width="9.85546875" style="17" bestFit="1" customWidth="1"/>
    <col min="11790" max="12032" width="9.140625" style="17"/>
    <col min="12033" max="12033" width="5.28515625" style="17" customWidth="1"/>
    <col min="12034" max="12034" width="43.140625" style="17" customWidth="1"/>
    <col min="12035" max="12035" width="10.28515625" style="17" customWidth="1"/>
    <col min="12036" max="12036" width="10.5703125" style="17" customWidth="1"/>
    <col min="12037" max="12037" width="15" style="17" customWidth="1"/>
    <col min="12038" max="12038" width="12.42578125" style="17" customWidth="1"/>
    <col min="12039" max="12039" width="10.7109375" style="17" customWidth="1"/>
    <col min="12040" max="12040" width="11.28515625" style="17" customWidth="1"/>
    <col min="12041" max="12042" width="13.42578125" style="17" customWidth="1"/>
    <col min="12043" max="12044" width="9.140625" style="17"/>
    <col min="12045" max="12045" width="9.85546875" style="17" bestFit="1" customWidth="1"/>
    <col min="12046" max="12288" width="9.140625" style="17"/>
    <col min="12289" max="12289" width="5.28515625" style="17" customWidth="1"/>
    <col min="12290" max="12290" width="43.140625" style="17" customWidth="1"/>
    <col min="12291" max="12291" width="10.28515625" style="17" customWidth="1"/>
    <col min="12292" max="12292" width="10.5703125" style="17" customWidth="1"/>
    <col min="12293" max="12293" width="15" style="17" customWidth="1"/>
    <col min="12294" max="12294" width="12.42578125" style="17" customWidth="1"/>
    <col min="12295" max="12295" width="10.7109375" style="17" customWidth="1"/>
    <col min="12296" max="12296" width="11.28515625" style="17" customWidth="1"/>
    <col min="12297" max="12298" width="13.42578125" style="17" customWidth="1"/>
    <col min="12299" max="12300" width="9.140625" style="17"/>
    <col min="12301" max="12301" width="9.85546875" style="17" bestFit="1" customWidth="1"/>
    <col min="12302" max="12544" width="9.140625" style="17"/>
    <col min="12545" max="12545" width="5.28515625" style="17" customWidth="1"/>
    <col min="12546" max="12546" width="43.140625" style="17" customWidth="1"/>
    <col min="12547" max="12547" width="10.28515625" style="17" customWidth="1"/>
    <col min="12548" max="12548" width="10.5703125" style="17" customWidth="1"/>
    <col min="12549" max="12549" width="15" style="17" customWidth="1"/>
    <col min="12550" max="12550" width="12.42578125" style="17" customWidth="1"/>
    <col min="12551" max="12551" width="10.7109375" style="17" customWidth="1"/>
    <col min="12552" max="12552" width="11.28515625" style="17" customWidth="1"/>
    <col min="12553" max="12554" width="13.42578125" style="17" customWidth="1"/>
    <col min="12555" max="12556" width="9.140625" style="17"/>
    <col min="12557" max="12557" width="9.85546875" style="17" bestFit="1" customWidth="1"/>
    <col min="12558" max="12800" width="9.140625" style="17"/>
    <col min="12801" max="12801" width="5.28515625" style="17" customWidth="1"/>
    <col min="12802" max="12802" width="43.140625" style="17" customWidth="1"/>
    <col min="12803" max="12803" width="10.28515625" style="17" customWidth="1"/>
    <col min="12804" max="12804" width="10.5703125" style="17" customWidth="1"/>
    <col min="12805" max="12805" width="15" style="17" customWidth="1"/>
    <col min="12806" max="12806" width="12.42578125" style="17" customWidth="1"/>
    <col min="12807" max="12807" width="10.7109375" style="17" customWidth="1"/>
    <col min="12808" max="12808" width="11.28515625" style="17" customWidth="1"/>
    <col min="12809" max="12810" width="13.42578125" style="17" customWidth="1"/>
    <col min="12811" max="12812" width="9.140625" style="17"/>
    <col min="12813" max="12813" width="9.85546875" style="17" bestFit="1" customWidth="1"/>
    <col min="12814" max="13056" width="9.140625" style="17"/>
    <col min="13057" max="13057" width="5.28515625" style="17" customWidth="1"/>
    <col min="13058" max="13058" width="43.140625" style="17" customWidth="1"/>
    <col min="13059" max="13059" width="10.28515625" style="17" customWidth="1"/>
    <col min="13060" max="13060" width="10.5703125" style="17" customWidth="1"/>
    <col min="13061" max="13061" width="15" style="17" customWidth="1"/>
    <col min="13062" max="13062" width="12.42578125" style="17" customWidth="1"/>
    <col min="13063" max="13063" width="10.7109375" style="17" customWidth="1"/>
    <col min="13064" max="13064" width="11.28515625" style="17" customWidth="1"/>
    <col min="13065" max="13066" width="13.42578125" style="17" customWidth="1"/>
    <col min="13067" max="13068" width="9.140625" style="17"/>
    <col min="13069" max="13069" width="9.85546875" style="17" bestFit="1" customWidth="1"/>
    <col min="13070" max="13312" width="9.140625" style="17"/>
    <col min="13313" max="13313" width="5.28515625" style="17" customWidth="1"/>
    <col min="13314" max="13314" width="43.140625" style="17" customWidth="1"/>
    <col min="13315" max="13315" width="10.28515625" style="17" customWidth="1"/>
    <col min="13316" max="13316" width="10.5703125" style="17" customWidth="1"/>
    <col min="13317" max="13317" width="15" style="17" customWidth="1"/>
    <col min="13318" max="13318" width="12.42578125" style="17" customWidth="1"/>
    <col min="13319" max="13319" width="10.7109375" style="17" customWidth="1"/>
    <col min="13320" max="13320" width="11.28515625" style="17" customWidth="1"/>
    <col min="13321" max="13322" width="13.42578125" style="17" customWidth="1"/>
    <col min="13323" max="13324" width="9.140625" style="17"/>
    <col min="13325" max="13325" width="9.85546875" style="17" bestFit="1" customWidth="1"/>
    <col min="13326" max="13568" width="9.140625" style="17"/>
    <col min="13569" max="13569" width="5.28515625" style="17" customWidth="1"/>
    <col min="13570" max="13570" width="43.140625" style="17" customWidth="1"/>
    <col min="13571" max="13571" width="10.28515625" style="17" customWidth="1"/>
    <col min="13572" max="13572" width="10.5703125" style="17" customWidth="1"/>
    <col min="13573" max="13573" width="15" style="17" customWidth="1"/>
    <col min="13574" max="13574" width="12.42578125" style="17" customWidth="1"/>
    <col min="13575" max="13575" width="10.7109375" style="17" customWidth="1"/>
    <col min="13576" max="13576" width="11.28515625" style="17" customWidth="1"/>
    <col min="13577" max="13578" width="13.42578125" style="17" customWidth="1"/>
    <col min="13579" max="13580" width="9.140625" style="17"/>
    <col min="13581" max="13581" width="9.85546875" style="17" bestFit="1" customWidth="1"/>
    <col min="13582" max="13824" width="9.140625" style="17"/>
    <col min="13825" max="13825" width="5.28515625" style="17" customWidth="1"/>
    <col min="13826" max="13826" width="43.140625" style="17" customWidth="1"/>
    <col min="13827" max="13827" width="10.28515625" style="17" customWidth="1"/>
    <col min="13828" max="13828" width="10.5703125" style="17" customWidth="1"/>
    <col min="13829" max="13829" width="15" style="17" customWidth="1"/>
    <col min="13830" max="13830" width="12.42578125" style="17" customWidth="1"/>
    <col min="13831" max="13831" width="10.7109375" style="17" customWidth="1"/>
    <col min="13832" max="13832" width="11.28515625" style="17" customWidth="1"/>
    <col min="13833" max="13834" width="13.42578125" style="17" customWidth="1"/>
    <col min="13835" max="13836" width="9.140625" style="17"/>
    <col min="13837" max="13837" width="9.85546875" style="17" bestFit="1" customWidth="1"/>
    <col min="13838" max="14080" width="9.140625" style="17"/>
    <col min="14081" max="14081" width="5.28515625" style="17" customWidth="1"/>
    <col min="14082" max="14082" width="43.140625" style="17" customWidth="1"/>
    <col min="14083" max="14083" width="10.28515625" style="17" customWidth="1"/>
    <col min="14084" max="14084" width="10.5703125" style="17" customWidth="1"/>
    <col min="14085" max="14085" width="15" style="17" customWidth="1"/>
    <col min="14086" max="14086" width="12.42578125" style="17" customWidth="1"/>
    <col min="14087" max="14087" width="10.7109375" style="17" customWidth="1"/>
    <col min="14088" max="14088" width="11.28515625" style="17" customWidth="1"/>
    <col min="14089" max="14090" width="13.42578125" style="17" customWidth="1"/>
    <col min="14091" max="14092" width="9.140625" style="17"/>
    <col min="14093" max="14093" width="9.85546875" style="17" bestFit="1" customWidth="1"/>
    <col min="14094" max="14336" width="9.140625" style="17"/>
    <col min="14337" max="14337" width="5.28515625" style="17" customWidth="1"/>
    <col min="14338" max="14338" width="43.140625" style="17" customWidth="1"/>
    <col min="14339" max="14339" width="10.28515625" style="17" customWidth="1"/>
    <col min="14340" max="14340" width="10.5703125" style="17" customWidth="1"/>
    <col min="14341" max="14341" width="15" style="17" customWidth="1"/>
    <col min="14342" max="14342" width="12.42578125" style="17" customWidth="1"/>
    <col min="14343" max="14343" width="10.7109375" style="17" customWidth="1"/>
    <col min="14344" max="14344" width="11.28515625" style="17" customWidth="1"/>
    <col min="14345" max="14346" width="13.42578125" style="17" customWidth="1"/>
    <col min="14347" max="14348" width="9.140625" style="17"/>
    <col min="14349" max="14349" width="9.85546875" style="17" bestFit="1" customWidth="1"/>
    <col min="14350" max="14592" width="9.140625" style="17"/>
    <col min="14593" max="14593" width="5.28515625" style="17" customWidth="1"/>
    <col min="14594" max="14594" width="43.140625" style="17" customWidth="1"/>
    <col min="14595" max="14595" width="10.28515625" style="17" customWidth="1"/>
    <col min="14596" max="14596" width="10.5703125" style="17" customWidth="1"/>
    <col min="14597" max="14597" width="15" style="17" customWidth="1"/>
    <col min="14598" max="14598" width="12.42578125" style="17" customWidth="1"/>
    <col min="14599" max="14599" width="10.7109375" style="17" customWidth="1"/>
    <col min="14600" max="14600" width="11.28515625" style="17" customWidth="1"/>
    <col min="14601" max="14602" width="13.42578125" style="17" customWidth="1"/>
    <col min="14603" max="14604" width="9.140625" style="17"/>
    <col min="14605" max="14605" width="9.85546875" style="17" bestFit="1" customWidth="1"/>
    <col min="14606" max="14848" width="9.140625" style="17"/>
    <col min="14849" max="14849" width="5.28515625" style="17" customWidth="1"/>
    <col min="14850" max="14850" width="43.140625" style="17" customWidth="1"/>
    <col min="14851" max="14851" width="10.28515625" style="17" customWidth="1"/>
    <col min="14852" max="14852" width="10.5703125" style="17" customWidth="1"/>
    <col min="14853" max="14853" width="15" style="17" customWidth="1"/>
    <col min="14854" max="14854" width="12.42578125" style="17" customWidth="1"/>
    <col min="14855" max="14855" width="10.7109375" style="17" customWidth="1"/>
    <col min="14856" max="14856" width="11.28515625" style="17" customWidth="1"/>
    <col min="14857" max="14858" width="13.42578125" style="17" customWidth="1"/>
    <col min="14859" max="14860" width="9.140625" style="17"/>
    <col min="14861" max="14861" width="9.85546875" style="17" bestFit="1" customWidth="1"/>
    <col min="14862" max="15104" width="9.140625" style="17"/>
    <col min="15105" max="15105" width="5.28515625" style="17" customWidth="1"/>
    <col min="15106" max="15106" width="43.140625" style="17" customWidth="1"/>
    <col min="15107" max="15107" width="10.28515625" style="17" customWidth="1"/>
    <col min="15108" max="15108" width="10.5703125" style="17" customWidth="1"/>
    <col min="15109" max="15109" width="15" style="17" customWidth="1"/>
    <col min="15110" max="15110" width="12.42578125" style="17" customWidth="1"/>
    <col min="15111" max="15111" width="10.7109375" style="17" customWidth="1"/>
    <col min="15112" max="15112" width="11.28515625" style="17" customWidth="1"/>
    <col min="15113" max="15114" width="13.42578125" style="17" customWidth="1"/>
    <col min="15115" max="15116" width="9.140625" style="17"/>
    <col min="15117" max="15117" width="9.85546875" style="17" bestFit="1" customWidth="1"/>
    <col min="15118" max="15360" width="9.140625" style="17"/>
    <col min="15361" max="15361" width="5.28515625" style="17" customWidth="1"/>
    <col min="15362" max="15362" width="43.140625" style="17" customWidth="1"/>
    <col min="15363" max="15363" width="10.28515625" style="17" customWidth="1"/>
    <col min="15364" max="15364" width="10.5703125" style="17" customWidth="1"/>
    <col min="15365" max="15365" width="15" style="17" customWidth="1"/>
    <col min="15366" max="15366" width="12.42578125" style="17" customWidth="1"/>
    <col min="15367" max="15367" width="10.7109375" style="17" customWidth="1"/>
    <col min="15368" max="15368" width="11.28515625" style="17" customWidth="1"/>
    <col min="15369" max="15370" width="13.42578125" style="17" customWidth="1"/>
    <col min="15371" max="15372" width="9.140625" style="17"/>
    <col min="15373" max="15373" width="9.85546875" style="17" bestFit="1" customWidth="1"/>
    <col min="15374" max="15616" width="9.140625" style="17"/>
    <col min="15617" max="15617" width="5.28515625" style="17" customWidth="1"/>
    <col min="15618" max="15618" width="43.140625" style="17" customWidth="1"/>
    <col min="15619" max="15619" width="10.28515625" style="17" customWidth="1"/>
    <col min="15620" max="15620" width="10.5703125" style="17" customWidth="1"/>
    <col min="15621" max="15621" width="15" style="17" customWidth="1"/>
    <col min="15622" max="15622" width="12.42578125" style="17" customWidth="1"/>
    <col min="15623" max="15623" width="10.7109375" style="17" customWidth="1"/>
    <col min="15624" max="15624" width="11.28515625" style="17" customWidth="1"/>
    <col min="15625" max="15626" width="13.42578125" style="17" customWidth="1"/>
    <col min="15627" max="15628" width="9.140625" style="17"/>
    <col min="15629" max="15629" width="9.85546875" style="17" bestFit="1" customWidth="1"/>
    <col min="15630" max="15872" width="9.140625" style="17"/>
    <col min="15873" max="15873" width="5.28515625" style="17" customWidth="1"/>
    <col min="15874" max="15874" width="43.140625" style="17" customWidth="1"/>
    <col min="15875" max="15875" width="10.28515625" style="17" customWidth="1"/>
    <col min="15876" max="15876" width="10.5703125" style="17" customWidth="1"/>
    <col min="15877" max="15877" width="15" style="17" customWidth="1"/>
    <col min="15878" max="15878" width="12.42578125" style="17" customWidth="1"/>
    <col min="15879" max="15879" width="10.7109375" style="17" customWidth="1"/>
    <col min="15880" max="15880" width="11.28515625" style="17" customWidth="1"/>
    <col min="15881" max="15882" width="13.42578125" style="17" customWidth="1"/>
    <col min="15883" max="15884" width="9.140625" style="17"/>
    <col min="15885" max="15885" width="9.85546875" style="17" bestFit="1" customWidth="1"/>
    <col min="15886" max="16128" width="9.140625" style="17"/>
    <col min="16129" max="16129" width="5.28515625" style="17" customWidth="1"/>
    <col min="16130" max="16130" width="43.140625" style="17" customWidth="1"/>
    <col min="16131" max="16131" width="10.28515625" style="17" customWidth="1"/>
    <col min="16132" max="16132" width="10.5703125" style="17" customWidth="1"/>
    <col min="16133" max="16133" width="15" style="17" customWidth="1"/>
    <col min="16134" max="16134" width="12.42578125" style="17" customWidth="1"/>
    <col min="16135" max="16135" width="10.7109375" style="17" customWidth="1"/>
    <col min="16136" max="16136" width="11.28515625" style="17" customWidth="1"/>
    <col min="16137" max="16138" width="13.42578125" style="17" customWidth="1"/>
    <col min="16139" max="16140" width="9.140625" style="17"/>
    <col min="16141" max="16141" width="9.85546875" style="17" bestFit="1" customWidth="1"/>
    <col min="16142" max="16384" width="9.140625" style="17"/>
  </cols>
  <sheetData>
    <row r="1" spans="1:11" ht="29.45" customHeight="1">
      <c r="A1" s="606" t="s">
        <v>365</v>
      </c>
      <c r="B1" s="606"/>
      <c r="C1" s="606"/>
      <c r="D1" s="606"/>
      <c r="E1" s="606"/>
      <c r="F1" s="606"/>
      <c r="G1" s="606"/>
      <c r="H1" s="607" t="s">
        <v>312</v>
      </c>
      <c r="I1" s="607"/>
    </row>
    <row r="2" spans="1:11" ht="17.25" customHeight="1">
      <c r="B2" s="18"/>
      <c r="C2" s="18"/>
      <c r="D2" s="18"/>
      <c r="E2" s="18"/>
      <c r="F2" s="18"/>
      <c r="G2" s="18"/>
      <c r="H2" s="19"/>
      <c r="I2" s="19" t="s">
        <v>225</v>
      </c>
    </row>
    <row r="3" spans="1:11" ht="117.75" customHeight="1">
      <c r="A3" s="20" t="s">
        <v>226</v>
      </c>
      <c r="B3" s="21" t="s">
        <v>227</v>
      </c>
      <c r="C3" s="22" t="s">
        <v>228</v>
      </c>
      <c r="D3" s="22" t="s">
        <v>229</v>
      </c>
      <c r="E3" s="22" t="s">
        <v>230</v>
      </c>
      <c r="F3" s="22" t="s">
        <v>231</v>
      </c>
      <c r="G3" s="23" t="s">
        <v>232</v>
      </c>
      <c r="H3" s="22" t="s">
        <v>233</v>
      </c>
      <c r="I3" s="22" t="s">
        <v>234</v>
      </c>
      <c r="J3" s="24"/>
    </row>
    <row r="4" spans="1:11" ht="15.75" customHeight="1">
      <c r="A4" s="25">
        <v>1</v>
      </c>
      <c r="B4" s="26">
        <v>2</v>
      </c>
      <c r="C4" s="27">
        <v>3</v>
      </c>
      <c r="D4" s="28">
        <v>4</v>
      </c>
      <c r="E4" s="28">
        <v>5</v>
      </c>
      <c r="F4" s="28">
        <v>6</v>
      </c>
      <c r="G4" s="28">
        <v>7</v>
      </c>
      <c r="H4" s="29">
        <v>8</v>
      </c>
      <c r="I4" s="30">
        <v>9</v>
      </c>
    </row>
    <row r="5" spans="1:11" ht="24" customHeight="1">
      <c r="A5" s="31">
        <v>2</v>
      </c>
      <c r="B5" s="32" t="s">
        <v>235</v>
      </c>
      <c r="C5" s="33">
        <f t="shared" ref="C5:H5" si="0">SUM(C6:C25)</f>
        <v>38071.9</v>
      </c>
      <c r="D5" s="33">
        <f t="shared" si="0"/>
        <v>1591.8999999999971</v>
      </c>
      <c r="E5" s="33">
        <f t="shared" si="0"/>
        <v>39663.800000000003</v>
      </c>
      <c r="F5" s="33">
        <f t="shared" si="0"/>
        <v>41224.400000000001</v>
      </c>
      <c r="G5" s="33">
        <f t="shared" si="0"/>
        <v>43569.7</v>
      </c>
      <c r="H5" s="33">
        <f t="shared" si="0"/>
        <v>5477.7999999999993</v>
      </c>
      <c r="I5" s="34">
        <f>SUM((G5/C5*100)-100)</f>
        <v>14.440571655210263</v>
      </c>
      <c r="J5" s="40"/>
    </row>
    <row r="6" spans="1:11" ht="49.5" customHeight="1">
      <c r="A6" s="35">
        <v>3</v>
      </c>
      <c r="B6" s="36" t="s">
        <v>236</v>
      </c>
      <c r="C6" s="37">
        <v>32914</v>
      </c>
      <c r="D6" s="38">
        <f>E6-C6</f>
        <v>649.69999999999709</v>
      </c>
      <c r="E6" s="38">
        <v>33563.699999999997</v>
      </c>
      <c r="F6" s="38">
        <v>35238.199999999997</v>
      </c>
      <c r="G6" s="39">
        <v>37545</v>
      </c>
      <c r="H6" s="38">
        <f>SUM(G6-C6)</f>
        <v>4631</v>
      </c>
      <c r="I6" s="38">
        <f>SUM((G6/C6*100)-100)</f>
        <v>14.070000607644161</v>
      </c>
    </row>
    <row r="7" spans="1:11" ht="32.25" customHeight="1">
      <c r="A7" s="35">
        <v>4</v>
      </c>
      <c r="B7" s="36" t="s">
        <v>237</v>
      </c>
      <c r="C7" s="37">
        <v>70</v>
      </c>
      <c r="D7" s="38">
        <f t="shared" ref="D7:D25" si="1">E7-C7</f>
        <v>0</v>
      </c>
      <c r="E7" s="38">
        <v>70</v>
      </c>
      <c r="F7" s="38">
        <v>74.5</v>
      </c>
      <c r="G7" s="39">
        <v>80</v>
      </c>
      <c r="H7" s="38">
        <f t="shared" ref="H7:H36" si="2">SUM(G7-C7)</f>
        <v>10</v>
      </c>
      <c r="I7" s="38">
        <f t="shared" ref="I7:I38" si="3">SUM((G7/C7*100)-100)</f>
        <v>14.285714285714278</v>
      </c>
      <c r="K7" s="40"/>
    </row>
    <row r="8" spans="1:11" ht="17.25" customHeight="1">
      <c r="A8" s="35">
        <v>5</v>
      </c>
      <c r="B8" s="36" t="s">
        <v>238</v>
      </c>
      <c r="C8" s="37">
        <v>500</v>
      </c>
      <c r="D8" s="38">
        <f t="shared" si="1"/>
        <v>100</v>
      </c>
      <c r="E8" s="38">
        <v>600</v>
      </c>
      <c r="F8" s="38">
        <v>643.20000000000005</v>
      </c>
      <c r="G8" s="41">
        <v>650</v>
      </c>
      <c r="H8" s="38">
        <f t="shared" si="2"/>
        <v>150</v>
      </c>
      <c r="I8" s="38">
        <f t="shared" si="3"/>
        <v>30</v>
      </c>
    </row>
    <row r="9" spans="1:11" ht="13.5" customHeight="1">
      <c r="A9" s="35">
        <v>6</v>
      </c>
      <c r="B9" s="36" t="s">
        <v>239</v>
      </c>
      <c r="C9" s="37">
        <v>15</v>
      </c>
      <c r="D9" s="38">
        <f t="shared" si="1"/>
        <v>0</v>
      </c>
      <c r="E9" s="38">
        <v>15</v>
      </c>
      <c r="F9" s="38">
        <v>11.5</v>
      </c>
      <c r="G9" s="41">
        <v>15</v>
      </c>
      <c r="H9" s="38">
        <f t="shared" si="2"/>
        <v>0</v>
      </c>
      <c r="I9" s="38">
        <f t="shared" si="3"/>
        <v>0</v>
      </c>
    </row>
    <row r="10" spans="1:11" ht="14.25" customHeight="1">
      <c r="A10" s="35">
        <v>7</v>
      </c>
      <c r="B10" s="36" t="s">
        <v>240</v>
      </c>
      <c r="C10" s="37">
        <v>500</v>
      </c>
      <c r="D10" s="38">
        <f t="shared" si="1"/>
        <v>141</v>
      </c>
      <c r="E10" s="38">
        <v>641</v>
      </c>
      <c r="F10" s="38">
        <v>642.29999999999995</v>
      </c>
      <c r="G10" s="41">
        <v>620</v>
      </c>
      <c r="H10" s="38">
        <f t="shared" si="2"/>
        <v>120</v>
      </c>
      <c r="I10" s="38">
        <f t="shared" si="3"/>
        <v>24</v>
      </c>
    </row>
    <row r="11" spans="1:11" ht="14.25" customHeight="1">
      <c r="A11" s="35">
        <v>8</v>
      </c>
      <c r="B11" s="36" t="s">
        <v>241</v>
      </c>
      <c r="C11" s="37">
        <v>130</v>
      </c>
      <c r="D11" s="38">
        <f t="shared" si="1"/>
        <v>0</v>
      </c>
      <c r="E11" s="38">
        <v>130</v>
      </c>
      <c r="F11" s="38">
        <v>132.5</v>
      </c>
      <c r="G11" s="41">
        <v>135</v>
      </c>
      <c r="H11" s="38">
        <f t="shared" si="2"/>
        <v>5</v>
      </c>
      <c r="I11" s="38">
        <f t="shared" si="3"/>
        <v>3.8461538461538538</v>
      </c>
    </row>
    <row r="12" spans="1:11" ht="15" customHeight="1">
      <c r="A12" s="35">
        <v>9</v>
      </c>
      <c r="B12" s="36" t="s">
        <v>242</v>
      </c>
      <c r="C12" s="37">
        <v>40</v>
      </c>
      <c r="D12" s="38">
        <f t="shared" si="1"/>
        <v>53</v>
      </c>
      <c r="E12" s="38">
        <v>93</v>
      </c>
      <c r="F12" s="38">
        <v>102.2</v>
      </c>
      <c r="G12" s="41">
        <v>65</v>
      </c>
      <c r="H12" s="38">
        <f t="shared" si="2"/>
        <v>25</v>
      </c>
      <c r="I12" s="38">
        <f t="shared" si="3"/>
        <v>62.5</v>
      </c>
    </row>
    <row r="13" spans="1:11" ht="15" customHeight="1">
      <c r="A13" s="35">
        <v>10</v>
      </c>
      <c r="B13" s="36" t="s">
        <v>243</v>
      </c>
      <c r="C13" s="37">
        <v>200</v>
      </c>
      <c r="D13" s="38">
        <f t="shared" si="1"/>
        <v>0</v>
      </c>
      <c r="E13" s="38">
        <v>200</v>
      </c>
      <c r="F13" s="38">
        <v>275.5</v>
      </c>
      <c r="G13" s="41">
        <v>260</v>
      </c>
      <c r="H13" s="38">
        <f t="shared" si="2"/>
        <v>60</v>
      </c>
      <c r="I13" s="38">
        <f t="shared" si="3"/>
        <v>30</v>
      </c>
    </row>
    <row r="14" spans="1:11" ht="14.25" customHeight="1">
      <c r="A14" s="35">
        <v>11</v>
      </c>
      <c r="B14" s="36" t="s">
        <v>244</v>
      </c>
      <c r="C14" s="37">
        <v>35</v>
      </c>
      <c r="D14" s="38">
        <f t="shared" si="1"/>
        <v>0</v>
      </c>
      <c r="E14" s="38">
        <v>35</v>
      </c>
      <c r="F14" s="38">
        <v>32.5</v>
      </c>
      <c r="G14" s="41">
        <v>32</v>
      </c>
      <c r="H14" s="38">
        <f t="shared" si="2"/>
        <v>-3</v>
      </c>
      <c r="I14" s="38">
        <f t="shared" si="3"/>
        <v>-8.5714285714285694</v>
      </c>
    </row>
    <row r="15" spans="1:11" ht="16.149999999999999" customHeight="1">
      <c r="A15" s="35">
        <v>12</v>
      </c>
      <c r="B15" s="36" t="s">
        <v>245</v>
      </c>
      <c r="C15" s="37">
        <v>80</v>
      </c>
      <c r="D15" s="38">
        <f t="shared" si="1"/>
        <v>20.299999999999997</v>
      </c>
      <c r="E15" s="38">
        <v>100.3</v>
      </c>
      <c r="F15" s="38">
        <v>67.3</v>
      </c>
      <c r="G15" s="41">
        <v>40</v>
      </c>
      <c r="H15" s="38">
        <f t="shared" si="2"/>
        <v>-40</v>
      </c>
      <c r="I15" s="38">
        <f t="shared" si="3"/>
        <v>-50</v>
      </c>
    </row>
    <row r="16" spans="1:11" ht="15" customHeight="1">
      <c r="A16" s="35">
        <v>13</v>
      </c>
      <c r="B16" s="36" t="s">
        <v>246</v>
      </c>
      <c r="C16" s="37">
        <v>904.3</v>
      </c>
      <c r="D16" s="38">
        <f t="shared" si="1"/>
        <v>245</v>
      </c>
      <c r="E16" s="38">
        <v>1149.3</v>
      </c>
      <c r="F16" s="38">
        <v>1127.2</v>
      </c>
      <c r="G16" s="41">
        <v>1126.7</v>
      </c>
      <c r="H16" s="38">
        <f t="shared" si="2"/>
        <v>222.40000000000009</v>
      </c>
      <c r="I16" s="38">
        <f t="shared" si="3"/>
        <v>24.593608315824397</v>
      </c>
      <c r="K16" s="40"/>
    </row>
    <row r="17" spans="1:11" ht="24.6" customHeight="1">
      <c r="A17" s="35">
        <v>14</v>
      </c>
      <c r="B17" s="36" t="s">
        <v>247</v>
      </c>
      <c r="C17" s="37">
        <v>287.60000000000002</v>
      </c>
      <c r="D17" s="38">
        <f t="shared" si="1"/>
        <v>-4.7000000000000455</v>
      </c>
      <c r="E17" s="38">
        <v>282.89999999999998</v>
      </c>
      <c r="F17" s="38">
        <v>279.8</v>
      </c>
      <c r="G17" s="41">
        <v>349.6</v>
      </c>
      <c r="H17" s="38">
        <f t="shared" si="2"/>
        <v>62</v>
      </c>
      <c r="I17" s="38">
        <f t="shared" si="3"/>
        <v>21.557719054242</v>
      </c>
    </row>
    <row r="18" spans="1:11" ht="27.75" customHeight="1">
      <c r="A18" s="35">
        <v>15</v>
      </c>
      <c r="B18" s="36" t="s">
        <v>248</v>
      </c>
      <c r="C18" s="37">
        <v>916</v>
      </c>
      <c r="D18" s="38">
        <f t="shared" si="1"/>
        <v>11.200000000000045</v>
      </c>
      <c r="E18" s="38">
        <v>927.2</v>
      </c>
      <c r="F18" s="38">
        <v>904.8</v>
      </c>
      <c r="G18" s="41">
        <v>981.4</v>
      </c>
      <c r="H18" s="38">
        <f t="shared" si="2"/>
        <v>65.399999999999977</v>
      </c>
      <c r="I18" s="38">
        <f t="shared" si="3"/>
        <v>7.1397379912663723</v>
      </c>
    </row>
    <row r="19" spans="1:11" ht="24" customHeight="1">
      <c r="A19" s="35">
        <v>16</v>
      </c>
      <c r="B19" s="36" t="s">
        <v>249</v>
      </c>
      <c r="C19" s="37">
        <v>60</v>
      </c>
      <c r="D19" s="38">
        <f t="shared" si="1"/>
        <v>0</v>
      </c>
      <c r="E19" s="38">
        <v>60</v>
      </c>
      <c r="F19" s="38">
        <v>55.9</v>
      </c>
      <c r="G19" s="41">
        <v>60</v>
      </c>
      <c r="H19" s="38">
        <f t="shared" si="2"/>
        <v>0</v>
      </c>
      <c r="I19" s="38">
        <f t="shared" si="3"/>
        <v>0</v>
      </c>
    </row>
    <row r="20" spans="1:11">
      <c r="A20" s="35">
        <v>17</v>
      </c>
      <c r="B20" s="36" t="s">
        <v>250</v>
      </c>
      <c r="C20" s="37">
        <v>50</v>
      </c>
      <c r="D20" s="38">
        <f t="shared" si="1"/>
        <v>0</v>
      </c>
      <c r="E20" s="38">
        <v>50</v>
      </c>
      <c r="F20" s="38">
        <v>50.8</v>
      </c>
      <c r="G20" s="41">
        <v>50</v>
      </c>
      <c r="H20" s="38">
        <f t="shared" si="2"/>
        <v>0</v>
      </c>
      <c r="I20" s="38">
        <f t="shared" si="3"/>
        <v>0</v>
      </c>
    </row>
    <row r="21" spans="1:11" ht="14.45" customHeight="1">
      <c r="A21" s="35">
        <v>18</v>
      </c>
      <c r="B21" s="36" t="s">
        <v>251</v>
      </c>
      <c r="C21" s="37">
        <v>1180</v>
      </c>
      <c r="D21" s="38">
        <f t="shared" si="1"/>
        <v>180</v>
      </c>
      <c r="E21" s="38">
        <v>1360</v>
      </c>
      <c r="F21" s="38">
        <v>1162.3</v>
      </c>
      <c r="G21" s="41">
        <v>1400</v>
      </c>
      <c r="H21" s="38">
        <f t="shared" si="2"/>
        <v>220</v>
      </c>
      <c r="I21" s="38">
        <f t="shared" si="3"/>
        <v>18.644067796610159</v>
      </c>
    </row>
    <row r="22" spans="1:11" ht="13.9" customHeight="1">
      <c r="A22" s="35">
        <v>19</v>
      </c>
      <c r="B22" s="36" t="s">
        <v>252</v>
      </c>
      <c r="C22" s="37">
        <v>60</v>
      </c>
      <c r="D22" s="38">
        <f t="shared" si="1"/>
        <v>10</v>
      </c>
      <c r="E22" s="38">
        <v>70</v>
      </c>
      <c r="F22" s="38">
        <v>77.599999999999994</v>
      </c>
      <c r="G22" s="41">
        <v>60</v>
      </c>
      <c r="H22" s="38">
        <f t="shared" si="2"/>
        <v>0</v>
      </c>
      <c r="I22" s="38">
        <f t="shared" si="3"/>
        <v>0</v>
      </c>
    </row>
    <row r="23" spans="1:11" ht="15.6" customHeight="1">
      <c r="A23" s="35">
        <v>20</v>
      </c>
      <c r="B23" s="36" t="s">
        <v>253</v>
      </c>
      <c r="C23" s="37">
        <v>20</v>
      </c>
      <c r="D23" s="38">
        <f t="shared" si="1"/>
        <v>91.4</v>
      </c>
      <c r="E23" s="38">
        <v>111.4</v>
      </c>
      <c r="F23" s="38">
        <v>116.5</v>
      </c>
      <c r="G23" s="41">
        <v>50</v>
      </c>
      <c r="H23" s="38">
        <f t="shared" si="2"/>
        <v>30</v>
      </c>
      <c r="I23" s="38">
        <f t="shared" si="3"/>
        <v>150</v>
      </c>
    </row>
    <row r="24" spans="1:11" ht="30" customHeight="1">
      <c r="A24" s="35">
        <v>21</v>
      </c>
      <c r="B24" s="36" t="s">
        <v>254</v>
      </c>
      <c r="C24" s="37"/>
      <c r="D24" s="38"/>
      <c r="E24" s="38"/>
      <c r="F24" s="38">
        <v>45.7</v>
      </c>
      <c r="G24" s="41">
        <v>20</v>
      </c>
      <c r="H24" s="38"/>
      <c r="I24" s="38"/>
    </row>
    <row r="25" spans="1:11" ht="30.75" customHeight="1">
      <c r="A25" s="35">
        <v>22</v>
      </c>
      <c r="B25" s="36" t="s">
        <v>255</v>
      </c>
      <c r="C25" s="37">
        <v>110</v>
      </c>
      <c r="D25" s="38">
        <f t="shared" si="1"/>
        <v>95</v>
      </c>
      <c r="E25" s="38">
        <v>205</v>
      </c>
      <c r="F25" s="38">
        <v>184.1</v>
      </c>
      <c r="G25" s="41">
        <v>30</v>
      </c>
      <c r="H25" s="38">
        <f t="shared" si="2"/>
        <v>-80</v>
      </c>
      <c r="I25" s="38">
        <f t="shared" si="3"/>
        <v>-72.727272727272734</v>
      </c>
    </row>
    <row r="26" spans="1:11" ht="32.25" customHeight="1">
      <c r="A26" s="35">
        <v>23</v>
      </c>
      <c r="B26" s="42" t="s">
        <v>256</v>
      </c>
      <c r="C26" s="41">
        <v>25102.066999999999</v>
      </c>
      <c r="D26" s="39">
        <f>E26-C26</f>
        <v>6241.9330000000009</v>
      </c>
      <c r="E26" s="46">
        <v>31344</v>
      </c>
      <c r="F26" s="39">
        <v>30930</v>
      </c>
      <c r="G26" s="204">
        <v>35098.531999999999</v>
      </c>
      <c r="H26" s="39">
        <f t="shared" si="2"/>
        <v>9996.4650000000001</v>
      </c>
      <c r="I26" s="39">
        <f t="shared" si="3"/>
        <v>39.823274314422008</v>
      </c>
      <c r="J26" s="40"/>
    </row>
    <row r="27" spans="1:11" ht="24" customHeight="1">
      <c r="A27" s="44">
        <v>24</v>
      </c>
      <c r="B27" s="45" t="s">
        <v>257</v>
      </c>
      <c r="C27" s="46">
        <f>C5+C26</f>
        <v>63173.967000000004</v>
      </c>
      <c r="D27" s="46">
        <f>D5+D26</f>
        <v>7833.8329999999978</v>
      </c>
      <c r="E27" s="46">
        <f>E5+E26</f>
        <v>71007.8</v>
      </c>
      <c r="F27" s="46">
        <f>F5+F26</f>
        <v>72154.399999999994</v>
      </c>
      <c r="G27" s="46">
        <f>G5+G26</f>
        <v>78668.231999999989</v>
      </c>
      <c r="H27" s="39">
        <f t="shared" si="2"/>
        <v>15494.264999999985</v>
      </c>
      <c r="I27" s="39">
        <f t="shared" si="3"/>
        <v>24.526344847079159</v>
      </c>
      <c r="J27" s="40"/>
    </row>
    <row r="28" spans="1:11">
      <c r="A28" s="35">
        <v>25</v>
      </c>
      <c r="B28" s="37" t="s">
        <v>258</v>
      </c>
      <c r="C28" s="47">
        <v>49.9</v>
      </c>
      <c r="D28" s="47"/>
      <c r="E28" s="47"/>
      <c r="F28" s="47">
        <v>49.9</v>
      </c>
      <c r="G28" s="47">
        <v>14.9</v>
      </c>
      <c r="H28" s="48">
        <f t="shared" si="2"/>
        <v>-35</v>
      </c>
      <c r="I28" s="43">
        <f t="shared" si="3"/>
        <v>-70.140280561122239</v>
      </c>
    </row>
    <row r="29" spans="1:11" ht="20.45" customHeight="1">
      <c r="A29" s="35">
        <v>26</v>
      </c>
      <c r="B29" s="36" t="s">
        <v>259</v>
      </c>
      <c r="C29" s="49">
        <v>220.9</v>
      </c>
      <c r="D29" s="49"/>
      <c r="E29" s="50"/>
      <c r="F29" s="49">
        <v>220.9</v>
      </c>
      <c r="G29" s="49">
        <v>203.2</v>
      </c>
      <c r="H29" s="37">
        <f t="shared" si="2"/>
        <v>-17.700000000000017</v>
      </c>
      <c r="I29" s="43">
        <f t="shared" si="3"/>
        <v>-8.012675418741523</v>
      </c>
      <c r="K29" s="40"/>
    </row>
    <row r="30" spans="1:11" ht="13.9" customHeight="1">
      <c r="A30" s="35">
        <v>27</v>
      </c>
      <c r="B30" s="36" t="s">
        <v>260</v>
      </c>
      <c r="C30" s="49">
        <v>130.6</v>
      </c>
      <c r="D30" s="49"/>
      <c r="E30" s="50"/>
      <c r="F30" s="49">
        <v>130.6</v>
      </c>
      <c r="G30" s="49">
        <v>165.2</v>
      </c>
      <c r="H30" s="37">
        <f t="shared" si="2"/>
        <v>34.599999999999994</v>
      </c>
      <c r="I30" s="43">
        <f t="shared" si="3"/>
        <v>26.493108728943326</v>
      </c>
    </row>
    <row r="31" spans="1:11" ht="13.9" customHeight="1">
      <c r="A31" s="35">
        <v>28</v>
      </c>
      <c r="B31" s="36" t="s">
        <v>261</v>
      </c>
      <c r="C31" s="49">
        <v>143.80000000000001</v>
      </c>
      <c r="D31" s="49"/>
      <c r="E31" s="50"/>
      <c r="F31" s="49">
        <v>143.80000000000001</v>
      </c>
      <c r="G31" s="49"/>
      <c r="H31" s="37">
        <f t="shared" si="2"/>
        <v>-143.80000000000001</v>
      </c>
      <c r="I31" s="43">
        <f t="shared" si="3"/>
        <v>-100</v>
      </c>
    </row>
    <row r="32" spans="1:11" ht="17.45" customHeight="1">
      <c r="A32" s="35">
        <v>29</v>
      </c>
      <c r="B32" s="36" t="s">
        <v>262</v>
      </c>
      <c r="C32" s="49">
        <v>87.5</v>
      </c>
      <c r="D32" s="49"/>
      <c r="E32" s="50"/>
      <c r="F32" s="49">
        <v>87.5</v>
      </c>
      <c r="G32" s="49">
        <v>193.5</v>
      </c>
      <c r="H32" s="37">
        <f t="shared" si="2"/>
        <v>106</v>
      </c>
      <c r="I32" s="43">
        <f t="shared" si="3"/>
        <v>121.14285714285714</v>
      </c>
    </row>
    <row r="33" spans="1:13" ht="19.899999999999999" customHeight="1">
      <c r="A33" s="35">
        <v>30</v>
      </c>
      <c r="B33" s="36" t="s">
        <v>263</v>
      </c>
      <c r="C33" s="49">
        <v>123.1</v>
      </c>
      <c r="D33" s="49"/>
      <c r="E33" s="50"/>
      <c r="F33" s="49">
        <v>123.1</v>
      </c>
      <c r="G33" s="49">
        <v>68.7</v>
      </c>
      <c r="H33" s="37">
        <f t="shared" si="2"/>
        <v>-54.399999999999991</v>
      </c>
      <c r="I33" s="43">
        <f t="shared" si="3"/>
        <v>-44.191714053614938</v>
      </c>
    </row>
    <row r="34" spans="1:13" ht="15.6" customHeight="1">
      <c r="A34" s="35">
        <v>31</v>
      </c>
      <c r="B34" s="36" t="s">
        <v>264</v>
      </c>
      <c r="C34" s="49">
        <v>89.2</v>
      </c>
      <c r="D34" s="49"/>
      <c r="E34" s="50"/>
      <c r="F34" s="49">
        <v>89.2</v>
      </c>
      <c r="G34" s="49">
        <v>288.3</v>
      </c>
      <c r="H34" s="37">
        <f t="shared" si="2"/>
        <v>199.10000000000002</v>
      </c>
      <c r="I34" s="43">
        <f t="shared" si="3"/>
        <v>223.20627802690581</v>
      </c>
    </row>
    <row r="35" spans="1:13" ht="16.899999999999999" customHeight="1">
      <c r="A35" s="35">
        <v>32</v>
      </c>
      <c r="B35" s="36" t="s">
        <v>265</v>
      </c>
      <c r="C35" s="49">
        <v>20.3</v>
      </c>
      <c r="D35" s="49"/>
      <c r="E35" s="50"/>
      <c r="F35" s="49">
        <v>20.3</v>
      </c>
      <c r="G35" s="49"/>
      <c r="H35" s="37">
        <f t="shared" si="2"/>
        <v>-20.3</v>
      </c>
      <c r="I35" s="43">
        <f t="shared" si="3"/>
        <v>-100</v>
      </c>
    </row>
    <row r="36" spans="1:13" ht="16.899999999999999" customHeight="1">
      <c r="A36" s="35">
        <v>33</v>
      </c>
      <c r="B36" s="36" t="s">
        <v>266</v>
      </c>
      <c r="C36" s="49">
        <v>3537.4</v>
      </c>
      <c r="D36" s="49"/>
      <c r="E36" s="50"/>
      <c r="F36" s="49">
        <v>3537.4</v>
      </c>
      <c r="G36" s="49">
        <v>2358.6999999999998</v>
      </c>
      <c r="H36" s="37">
        <f t="shared" si="2"/>
        <v>-1178.7000000000003</v>
      </c>
      <c r="I36" s="43">
        <f t="shared" si="3"/>
        <v>-33.321083281506205</v>
      </c>
    </row>
    <row r="37" spans="1:13" ht="34.5" customHeight="1">
      <c r="A37" s="35">
        <v>34</v>
      </c>
      <c r="B37" s="36" t="s">
        <v>267</v>
      </c>
      <c r="C37" s="49">
        <f t="shared" ref="C37:H37" si="4">SUM(C6:C15,C19:C25)</f>
        <v>35964</v>
      </c>
      <c r="D37" s="49">
        <f t="shared" si="4"/>
        <v>1340.3999999999971</v>
      </c>
      <c r="E37" s="49">
        <f t="shared" si="4"/>
        <v>37304.400000000001</v>
      </c>
      <c r="F37" s="49">
        <f t="shared" si="4"/>
        <v>38912.6</v>
      </c>
      <c r="G37" s="49">
        <f t="shared" si="4"/>
        <v>41112</v>
      </c>
      <c r="H37" s="49">
        <f t="shared" si="4"/>
        <v>5128</v>
      </c>
      <c r="I37" s="43">
        <f t="shared" si="3"/>
        <v>14.314314314314316</v>
      </c>
      <c r="J37" s="51"/>
      <c r="M37" s="51"/>
    </row>
    <row r="38" spans="1:13">
      <c r="A38" s="44">
        <v>35</v>
      </c>
      <c r="B38" s="42" t="s">
        <v>268</v>
      </c>
      <c r="C38" s="43">
        <f t="shared" ref="C38:H38" si="5">SUM(C28:C36)</f>
        <v>4402.7</v>
      </c>
      <c r="D38" s="43">
        <f t="shared" si="5"/>
        <v>0</v>
      </c>
      <c r="E38" s="43">
        <f t="shared" si="5"/>
        <v>0</v>
      </c>
      <c r="F38" s="43">
        <f t="shared" si="5"/>
        <v>4402.7</v>
      </c>
      <c r="G38" s="43">
        <f t="shared" si="5"/>
        <v>3292.5</v>
      </c>
      <c r="H38" s="43">
        <f t="shared" si="5"/>
        <v>-1110.2000000000003</v>
      </c>
      <c r="I38" s="43">
        <f t="shared" si="3"/>
        <v>-25.216344515865259</v>
      </c>
      <c r="K38" s="40"/>
    </row>
    <row r="39" spans="1:13">
      <c r="A39" s="35"/>
      <c r="B39" s="36"/>
      <c r="C39" s="38"/>
      <c r="D39" s="38"/>
      <c r="E39" s="38"/>
      <c r="F39" s="38"/>
      <c r="G39" s="38"/>
      <c r="H39" s="37"/>
      <c r="I39" s="38"/>
    </row>
    <row r="43" spans="1:13">
      <c r="G43" s="51"/>
    </row>
  </sheetData>
  <mergeCells count="2">
    <mergeCell ref="A1:G1"/>
    <mergeCell ref="H1:I1"/>
  </mergeCells>
  <pageMargins left="0.25" right="0.25" top="0.75" bottom="0.75" header="0.3" footer="0.3"/>
  <pageSetup paperSize="9" scale="5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workbookViewId="0">
      <selection activeCell="C7" sqref="C7"/>
    </sheetView>
  </sheetViews>
  <sheetFormatPr defaultRowHeight="12"/>
  <cols>
    <col min="1" max="1" width="2.5703125" style="125" customWidth="1"/>
    <col min="2" max="2" width="13.85546875" style="125" customWidth="1"/>
    <col min="3" max="3" width="9.42578125" style="125" customWidth="1"/>
    <col min="4" max="4" width="7.28515625" style="125" customWidth="1"/>
    <col min="5" max="5" width="6.85546875" style="125" customWidth="1"/>
    <col min="6" max="6" width="7.85546875" style="125" customWidth="1"/>
    <col min="7" max="7" width="5.42578125" style="125" customWidth="1"/>
    <col min="8" max="8" width="6.28515625" style="125" customWidth="1"/>
    <col min="9" max="9" width="6.7109375" style="125" customWidth="1"/>
    <col min="10" max="10" width="6.42578125" style="125" customWidth="1"/>
    <col min="11" max="11" width="5.140625" style="125" customWidth="1"/>
    <col min="12" max="12" width="7.42578125" style="125" customWidth="1"/>
    <col min="13" max="13" width="6.140625" style="125" customWidth="1"/>
    <col min="14" max="14" width="6.7109375" style="125" customWidth="1"/>
    <col min="15" max="15" width="6.28515625" style="125" customWidth="1"/>
    <col min="16" max="16" width="6.7109375" style="125" customWidth="1"/>
    <col min="17" max="17" width="5.28515625" style="125" customWidth="1"/>
    <col min="18" max="18" width="5.85546875" style="125" customWidth="1"/>
    <col min="19" max="19" width="6.140625" style="125" customWidth="1"/>
    <col min="20" max="20" width="5" style="125" customWidth="1"/>
    <col min="21" max="21" width="5.28515625" style="125" customWidth="1"/>
    <col min="22" max="23" width="5.7109375" style="125" customWidth="1"/>
    <col min="24" max="24" width="5.42578125" style="125" customWidth="1"/>
    <col min="25" max="256" width="9.140625" style="125"/>
    <col min="257" max="257" width="2.5703125" style="125" customWidth="1"/>
    <col min="258" max="258" width="13.85546875" style="125" customWidth="1"/>
    <col min="259" max="259" width="9.42578125" style="125" customWidth="1"/>
    <col min="260" max="260" width="7.28515625" style="125" customWidth="1"/>
    <col min="261" max="261" width="6.85546875" style="125" customWidth="1"/>
    <col min="262" max="262" width="7.85546875" style="125" customWidth="1"/>
    <col min="263" max="263" width="5.42578125" style="125" customWidth="1"/>
    <col min="264" max="264" width="6.28515625" style="125" customWidth="1"/>
    <col min="265" max="265" width="6.7109375" style="125" customWidth="1"/>
    <col min="266" max="266" width="6.42578125" style="125" customWidth="1"/>
    <col min="267" max="267" width="5.140625" style="125" customWidth="1"/>
    <col min="268" max="268" width="7.42578125" style="125" customWidth="1"/>
    <col min="269" max="269" width="6.140625" style="125" customWidth="1"/>
    <col min="270" max="270" width="6.7109375" style="125" customWidth="1"/>
    <col min="271" max="271" width="6.28515625" style="125" customWidth="1"/>
    <col min="272" max="272" width="6.7109375" style="125" customWidth="1"/>
    <col min="273" max="273" width="5.28515625" style="125" customWidth="1"/>
    <col min="274" max="274" width="5.85546875" style="125" customWidth="1"/>
    <col min="275" max="275" width="6.140625" style="125" customWidth="1"/>
    <col min="276" max="276" width="5" style="125" customWidth="1"/>
    <col min="277" max="277" width="5.28515625" style="125" customWidth="1"/>
    <col min="278" max="279" width="5.7109375" style="125" customWidth="1"/>
    <col min="280" max="280" width="5.42578125" style="125" customWidth="1"/>
    <col min="281" max="512" width="9.140625" style="125"/>
    <col min="513" max="513" width="2.5703125" style="125" customWidth="1"/>
    <col min="514" max="514" width="13.85546875" style="125" customWidth="1"/>
    <col min="515" max="515" width="9.42578125" style="125" customWidth="1"/>
    <col min="516" max="516" width="7.28515625" style="125" customWidth="1"/>
    <col min="517" max="517" width="6.85546875" style="125" customWidth="1"/>
    <col min="518" max="518" width="7.85546875" style="125" customWidth="1"/>
    <col min="519" max="519" width="5.42578125" style="125" customWidth="1"/>
    <col min="520" max="520" width="6.28515625" style="125" customWidth="1"/>
    <col min="521" max="521" width="6.7109375" style="125" customWidth="1"/>
    <col min="522" max="522" width="6.42578125" style="125" customWidth="1"/>
    <col min="523" max="523" width="5.140625" style="125" customWidth="1"/>
    <col min="524" max="524" width="7.42578125" style="125" customWidth="1"/>
    <col min="525" max="525" width="6.140625" style="125" customWidth="1"/>
    <col min="526" max="526" width="6.7109375" style="125" customWidth="1"/>
    <col min="527" max="527" width="6.28515625" style="125" customWidth="1"/>
    <col min="528" max="528" width="6.7109375" style="125" customWidth="1"/>
    <col min="529" max="529" width="5.28515625" style="125" customWidth="1"/>
    <col min="530" max="530" width="5.85546875" style="125" customWidth="1"/>
    <col min="531" max="531" width="6.140625" style="125" customWidth="1"/>
    <col min="532" max="532" width="5" style="125" customWidth="1"/>
    <col min="533" max="533" width="5.28515625" style="125" customWidth="1"/>
    <col min="534" max="535" width="5.7109375" style="125" customWidth="1"/>
    <col min="536" max="536" width="5.42578125" style="125" customWidth="1"/>
    <col min="537" max="768" width="9.140625" style="125"/>
    <col min="769" max="769" width="2.5703125" style="125" customWidth="1"/>
    <col min="770" max="770" width="13.85546875" style="125" customWidth="1"/>
    <col min="771" max="771" width="9.42578125" style="125" customWidth="1"/>
    <col min="772" max="772" width="7.28515625" style="125" customWidth="1"/>
    <col min="773" max="773" width="6.85546875" style="125" customWidth="1"/>
    <col min="774" max="774" width="7.85546875" style="125" customWidth="1"/>
    <col min="775" max="775" width="5.42578125" style="125" customWidth="1"/>
    <col min="776" max="776" width="6.28515625" style="125" customWidth="1"/>
    <col min="777" max="777" width="6.7109375" style="125" customWidth="1"/>
    <col min="778" max="778" width="6.42578125" style="125" customWidth="1"/>
    <col min="779" max="779" width="5.140625" style="125" customWidth="1"/>
    <col min="780" max="780" width="7.42578125" style="125" customWidth="1"/>
    <col min="781" max="781" width="6.140625" style="125" customWidth="1"/>
    <col min="782" max="782" width="6.7109375" style="125" customWidth="1"/>
    <col min="783" max="783" width="6.28515625" style="125" customWidth="1"/>
    <col min="784" max="784" width="6.7109375" style="125" customWidth="1"/>
    <col min="785" max="785" width="5.28515625" style="125" customWidth="1"/>
    <col min="786" max="786" width="5.85546875" style="125" customWidth="1"/>
    <col min="787" max="787" width="6.140625" style="125" customWidth="1"/>
    <col min="788" max="788" width="5" style="125" customWidth="1"/>
    <col min="789" max="789" width="5.28515625" style="125" customWidth="1"/>
    <col min="790" max="791" width="5.7109375" style="125" customWidth="1"/>
    <col min="792" max="792" width="5.42578125" style="125" customWidth="1"/>
    <col min="793" max="1024" width="9.140625" style="125"/>
    <col min="1025" max="1025" width="2.5703125" style="125" customWidth="1"/>
    <col min="1026" max="1026" width="13.85546875" style="125" customWidth="1"/>
    <col min="1027" max="1027" width="9.42578125" style="125" customWidth="1"/>
    <col min="1028" max="1028" width="7.28515625" style="125" customWidth="1"/>
    <col min="1029" max="1029" width="6.85546875" style="125" customWidth="1"/>
    <col min="1030" max="1030" width="7.85546875" style="125" customWidth="1"/>
    <col min="1031" max="1031" width="5.42578125" style="125" customWidth="1"/>
    <col min="1032" max="1032" width="6.28515625" style="125" customWidth="1"/>
    <col min="1033" max="1033" width="6.7109375" style="125" customWidth="1"/>
    <col min="1034" max="1034" width="6.42578125" style="125" customWidth="1"/>
    <col min="1035" max="1035" width="5.140625" style="125" customWidth="1"/>
    <col min="1036" max="1036" width="7.42578125" style="125" customWidth="1"/>
    <col min="1037" max="1037" width="6.140625" style="125" customWidth="1"/>
    <col min="1038" max="1038" width="6.7109375" style="125" customWidth="1"/>
    <col min="1039" max="1039" width="6.28515625" style="125" customWidth="1"/>
    <col min="1040" max="1040" width="6.7109375" style="125" customWidth="1"/>
    <col min="1041" max="1041" width="5.28515625" style="125" customWidth="1"/>
    <col min="1042" max="1042" width="5.85546875" style="125" customWidth="1"/>
    <col min="1043" max="1043" width="6.140625" style="125" customWidth="1"/>
    <col min="1044" max="1044" width="5" style="125" customWidth="1"/>
    <col min="1045" max="1045" width="5.28515625" style="125" customWidth="1"/>
    <col min="1046" max="1047" width="5.7109375" style="125" customWidth="1"/>
    <col min="1048" max="1048" width="5.42578125" style="125" customWidth="1"/>
    <col min="1049" max="1280" width="9.140625" style="125"/>
    <col min="1281" max="1281" width="2.5703125" style="125" customWidth="1"/>
    <col min="1282" max="1282" width="13.85546875" style="125" customWidth="1"/>
    <col min="1283" max="1283" width="9.42578125" style="125" customWidth="1"/>
    <col min="1284" max="1284" width="7.28515625" style="125" customWidth="1"/>
    <col min="1285" max="1285" width="6.85546875" style="125" customWidth="1"/>
    <col min="1286" max="1286" width="7.85546875" style="125" customWidth="1"/>
    <col min="1287" max="1287" width="5.42578125" style="125" customWidth="1"/>
    <col min="1288" max="1288" width="6.28515625" style="125" customWidth="1"/>
    <col min="1289" max="1289" width="6.7109375" style="125" customWidth="1"/>
    <col min="1290" max="1290" width="6.42578125" style="125" customWidth="1"/>
    <col min="1291" max="1291" width="5.140625" style="125" customWidth="1"/>
    <col min="1292" max="1292" width="7.42578125" style="125" customWidth="1"/>
    <col min="1293" max="1293" width="6.140625" style="125" customWidth="1"/>
    <col min="1294" max="1294" width="6.7109375" style="125" customWidth="1"/>
    <col min="1295" max="1295" width="6.28515625" style="125" customWidth="1"/>
    <col min="1296" max="1296" width="6.7109375" style="125" customWidth="1"/>
    <col min="1297" max="1297" width="5.28515625" style="125" customWidth="1"/>
    <col min="1298" max="1298" width="5.85546875" style="125" customWidth="1"/>
    <col min="1299" max="1299" width="6.140625" style="125" customWidth="1"/>
    <col min="1300" max="1300" width="5" style="125" customWidth="1"/>
    <col min="1301" max="1301" width="5.28515625" style="125" customWidth="1"/>
    <col min="1302" max="1303" width="5.7109375" style="125" customWidth="1"/>
    <col min="1304" max="1304" width="5.42578125" style="125" customWidth="1"/>
    <col min="1305" max="1536" width="9.140625" style="125"/>
    <col min="1537" max="1537" width="2.5703125" style="125" customWidth="1"/>
    <col min="1538" max="1538" width="13.85546875" style="125" customWidth="1"/>
    <col min="1539" max="1539" width="9.42578125" style="125" customWidth="1"/>
    <col min="1540" max="1540" width="7.28515625" style="125" customWidth="1"/>
    <col min="1541" max="1541" width="6.85546875" style="125" customWidth="1"/>
    <col min="1542" max="1542" width="7.85546875" style="125" customWidth="1"/>
    <col min="1543" max="1543" width="5.42578125" style="125" customWidth="1"/>
    <col min="1544" max="1544" width="6.28515625" style="125" customWidth="1"/>
    <col min="1545" max="1545" width="6.7109375" style="125" customWidth="1"/>
    <col min="1546" max="1546" width="6.42578125" style="125" customWidth="1"/>
    <col min="1547" max="1547" width="5.140625" style="125" customWidth="1"/>
    <col min="1548" max="1548" width="7.42578125" style="125" customWidth="1"/>
    <col min="1549" max="1549" width="6.140625" style="125" customWidth="1"/>
    <col min="1550" max="1550" width="6.7109375" style="125" customWidth="1"/>
    <col min="1551" max="1551" width="6.28515625" style="125" customWidth="1"/>
    <col min="1552" max="1552" width="6.7109375" style="125" customWidth="1"/>
    <col min="1553" max="1553" width="5.28515625" style="125" customWidth="1"/>
    <col min="1554" max="1554" width="5.85546875" style="125" customWidth="1"/>
    <col min="1555" max="1555" width="6.140625" style="125" customWidth="1"/>
    <col min="1556" max="1556" width="5" style="125" customWidth="1"/>
    <col min="1557" max="1557" width="5.28515625" style="125" customWidth="1"/>
    <col min="1558" max="1559" width="5.7109375" style="125" customWidth="1"/>
    <col min="1560" max="1560" width="5.42578125" style="125" customWidth="1"/>
    <col min="1561" max="1792" width="9.140625" style="125"/>
    <col min="1793" max="1793" width="2.5703125" style="125" customWidth="1"/>
    <col min="1794" max="1794" width="13.85546875" style="125" customWidth="1"/>
    <col min="1795" max="1795" width="9.42578125" style="125" customWidth="1"/>
    <col min="1796" max="1796" width="7.28515625" style="125" customWidth="1"/>
    <col min="1797" max="1797" width="6.85546875" style="125" customWidth="1"/>
    <col min="1798" max="1798" width="7.85546875" style="125" customWidth="1"/>
    <col min="1799" max="1799" width="5.42578125" style="125" customWidth="1"/>
    <col min="1800" max="1800" width="6.28515625" style="125" customWidth="1"/>
    <col min="1801" max="1801" width="6.7109375" style="125" customWidth="1"/>
    <col min="1802" max="1802" width="6.42578125" style="125" customWidth="1"/>
    <col min="1803" max="1803" width="5.140625" style="125" customWidth="1"/>
    <col min="1804" max="1804" width="7.42578125" style="125" customWidth="1"/>
    <col min="1805" max="1805" width="6.140625" style="125" customWidth="1"/>
    <col min="1806" max="1806" width="6.7109375" style="125" customWidth="1"/>
    <col min="1807" max="1807" width="6.28515625" style="125" customWidth="1"/>
    <col min="1808" max="1808" width="6.7109375" style="125" customWidth="1"/>
    <col min="1809" max="1809" width="5.28515625" style="125" customWidth="1"/>
    <col min="1810" max="1810" width="5.85546875" style="125" customWidth="1"/>
    <col min="1811" max="1811" width="6.140625" style="125" customWidth="1"/>
    <col min="1812" max="1812" width="5" style="125" customWidth="1"/>
    <col min="1813" max="1813" width="5.28515625" style="125" customWidth="1"/>
    <col min="1814" max="1815" width="5.7109375" style="125" customWidth="1"/>
    <col min="1816" max="1816" width="5.42578125" style="125" customWidth="1"/>
    <col min="1817" max="2048" width="9.140625" style="125"/>
    <col min="2049" max="2049" width="2.5703125" style="125" customWidth="1"/>
    <col min="2050" max="2050" width="13.85546875" style="125" customWidth="1"/>
    <col min="2051" max="2051" width="9.42578125" style="125" customWidth="1"/>
    <col min="2052" max="2052" width="7.28515625" style="125" customWidth="1"/>
    <col min="2053" max="2053" width="6.85546875" style="125" customWidth="1"/>
    <col min="2054" max="2054" width="7.85546875" style="125" customWidth="1"/>
    <col min="2055" max="2055" width="5.42578125" style="125" customWidth="1"/>
    <col min="2056" max="2056" width="6.28515625" style="125" customWidth="1"/>
    <col min="2057" max="2057" width="6.7109375" style="125" customWidth="1"/>
    <col min="2058" max="2058" width="6.42578125" style="125" customWidth="1"/>
    <col min="2059" max="2059" width="5.140625" style="125" customWidth="1"/>
    <col min="2060" max="2060" width="7.42578125" style="125" customWidth="1"/>
    <col min="2061" max="2061" width="6.140625" style="125" customWidth="1"/>
    <col min="2062" max="2062" width="6.7109375" style="125" customWidth="1"/>
    <col min="2063" max="2063" width="6.28515625" style="125" customWidth="1"/>
    <col min="2064" max="2064" width="6.7109375" style="125" customWidth="1"/>
    <col min="2065" max="2065" width="5.28515625" style="125" customWidth="1"/>
    <col min="2066" max="2066" width="5.85546875" style="125" customWidth="1"/>
    <col min="2067" max="2067" width="6.140625" style="125" customWidth="1"/>
    <col min="2068" max="2068" width="5" style="125" customWidth="1"/>
    <col min="2069" max="2069" width="5.28515625" style="125" customWidth="1"/>
    <col min="2070" max="2071" width="5.7109375" style="125" customWidth="1"/>
    <col min="2072" max="2072" width="5.42578125" style="125" customWidth="1"/>
    <col min="2073" max="2304" width="9.140625" style="125"/>
    <col min="2305" max="2305" width="2.5703125" style="125" customWidth="1"/>
    <col min="2306" max="2306" width="13.85546875" style="125" customWidth="1"/>
    <col min="2307" max="2307" width="9.42578125" style="125" customWidth="1"/>
    <col min="2308" max="2308" width="7.28515625" style="125" customWidth="1"/>
    <col min="2309" max="2309" width="6.85546875" style="125" customWidth="1"/>
    <col min="2310" max="2310" width="7.85546875" style="125" customWidth="1"/>
    <col min="2311" max="2311" width="5.42578125" style="125" customWidth="1"/>
    <col min="2312" max="2312" width="6.28515625" style="125" customWidth="1"/>
    <col min="2313" max="2313" width="6.7109375" style="125" customWidth="1"/>
    <col min="2314" max="2314" width="6.42578125" style="125" customWidth="1"/>
    <col min="2315" max="2315" width="5.140625" style="125" customWidth="1"/>
    <col min="2316" max="2316" width="7.42578125" style="125" customWidth="1"/>
    <col min="2317" max="2317" width="6.140625" style="125" customWidth="1"/>
    <col min="2318" max="2318" width="6.7109375" style="125" customWidth="1"/>
    <col min="2319" max="2319" width="6.28515625" style="125" customWidth="1"/>
    <col min="2320" max="2320" width="6.7109375" style="125" customWidth="1"/>
    <col min="2321" max="2321" width="5.28515625" style="125" customWidth="1"/>
    <col min="2322" max="2322" width="5.85546875" style="125" customWidth="1"/>
    <col min="2323" max="2323" width="6.140625" style="125" customWidth="1"/>
    <col min="2324" max="2324" width="5" style="125" customWidth="1"/>
    <col min="2325" max="2325" width="5.28515625" style="125" customWidth="1"/>
    <col min="2326" max="2327" width="5.7109375" style="125" customWidth="1"/>
    <col min="2328" max="2328" width="5.42578125" style="125" customWidth="1"/>
    <col min="2329" max="2560" width="9.140625" style="125"/>
    <col min="2561" max="2561" width="2.5703125" style="125" customWidth="1"/>
    <col min="2562" max="2562" width="13.85546875" style="125" customWidth="1"/>
    <col min="2563" max="2563" width="9.42578125" style="125" customWidth="1"/>
    <col min="2564" max="2564" width="7.28515625" style="125" customWidth="1"/>
    <col min="2565" max="2565" width="6.85546875" style="125" customWidth="1"/>
    <col min="2566" max="2566" width="7.85546875" style="125" customWidth="1"/>
    <col min="2567" max="2567" width="5.42578125" style="125" customWidth="1"/>
    <col min="2568" max="2568" width="6.28515625" style="125" customWidth="1"/>
    <col min="2569" max="2569" width="6.7109375" style="125" customWidth="1"/>
    <col min="2570" max="2570" width="6.42578125" style="125" customWidth="1"/>
    <col min="2571" max="2571" width="5.140625" style="125" customWidth="1"/>
    <col min="2572" max="2572" width="7.42578125" style="125" customWidth="1"/>
    <col min="2573" max="2573" width="6.140625" style="125" customWidth="1"/>
    <col min="2574" max="2574" width="6.7109375" style="125" customWidth="1"/>
    <col min="2575" max="2575" width="6.28515625" style="125" customWidth="1"/>
    <col min="2576" max="2576" width="6.7109375" style="125" customWidth="1"/>
    <col min="2577" max="2577" width="5.28515625" style="125" customWidth="1"/>
    <col min="2578" max="2578" width="5.85546875" style="125" customWidth="1"/>
    <col min="2579" max="2579" width="6.140625" style="125" customWidth="1"/>
    <col min="2580" max="2580" width="5" style="125" customWidth="1"/>
    <col min="2581" max="2581" width="5.28515625" style="125" customWidth="1"/>
    <col min="2582" max="2583" width="5.7109375" style="125" customWidth="1"/>
    <col min="2584" max="2584" width="5.42578125" style="125" customWidth="1"/>
    <col min="2585" max="2816" width="9.140625" style="125"/>
    <col min="2817" max="2817" width="2.5703125" style="125" customWidth="1"/>
    <col min="2818" max="2818" width="13.85546875" style="125" customWidth="1"/>
    <col min="2819" max="2819" width="9.42578125" style="125" customWidth="1"/>
    <col min="2820" max="2820" width="7.28515625" style="125" customWidth="1"/>
    <col min="2821" max="2821" width="6.85546875" style="125" customWidth="1"/>
    <col min="2822" max="2822" width="7.85546875" style="125" customWidth="1"/>
    <col min="2823" max="2823" width="5.42578125" style="125" customWidth="1"/>
    <col min="2824" max="2824" width="6.28515625" style="125" customWidth="1"/>
    <col min="2825" max="2825" width="6.7109375" style="125" customWidth="1"/>
    <col min="2826" max="2826" width="6.42578125" style="125" customWidth="1"/>
    <col min="2827" max="2827" width="5.140625" style="125" customWidth="1"/>
    <col min="2828" max="2828" width="7.42578125" style="125" customWidth="1"/>
    <col min="2829" max="2829" width="6.140625" style="125" customWidth="1"/>
    <col min="2830" max="2830" width="6.7109375" style="125" customWidth="1"/>
    <col min="2831" max="2831" width="6.28515625" style="125" customWidth="1"/>
    <col min="2832" max="2832" width="6.7109375" style="125" customWidth="1"/>
    <col min="2833" max="2833" width="5.28515625" style="125" customWidth="1"/>
    <col min="2834" max="2834" width="5.85546875" style="125" customWidth="1"/>
    <col min="2835" max="2835" width="6.140625" style="125" customWidth="1"/>
    <col min="2836" max="2836" width="5" style="125" customWidth="1"/>
    <col min="2837" max="2837" width="5.28515625" style="125" customWidth="1"/>
    <col min="2838" max="2839" width="5.7109375" style="125" customWidth="1"/>
    <col min="2840" max="2840" width="5.42578125" style="125" customWidth="1"/>
    <col min="2841" max="3072" width="9.140625" style="125"/>
    <col min="3073" max="3073" width="2.5703125" style="125" customWidth="1"/>
    <col min="3074" max="3074" width="13.85546875" style="125" customWidth="1"/>
    <col min="3075" max="3075" width="9.42578125" style="125" customWidth="1"/>
    <col min="3076" max="3076" width="7.28515625" style="125" customWidth="1"/>
    <col min="3077" max="3077" width="6.85546875" style="125" customWidth="1"/>
    <col min="3078" max="3078" width="7.85546875" style="125" customWidth="1"/>
    <col min="3079" max="3079" width="5.42578125" style="125" customWidth="1"/>
    <col min="3080" max="3080" width="6.28515625" style="125" customWidth="1"/>
    <col min="3081" max="3081" width="6.7109375" style="125" customWidth="1"/>
    <col min="3082" max="3082" width="6.42578125" style="125" customWidth="1"/>
    <col min="3083" max="3083" width="5.140625" style="125" customWidth="1"/>
    <col min="3084" max="3084" width="7.42578125" style="125" customWidth="1"/>
    <col min="3085" max="3085" width="6.140625" style="125" customWidth="1"/>
    <col min="3086" max="3086" width="6.7109375" style="125" customWidth="1"/>
    <col min="3087" max="3087" width="6.28515625" style="125" customWidth="1"/>
    <col min="3088" max="3088" width="6.7109375" style="125" customWidth="1"/>
    <col min="3089" max="3089" width="5.28515625" style="125" customWidth="1"/>
    <col min="3090" max="3090" width="5.85546875" style="125" customWidth="1"/>
    <col min="3091" max="3091" width="6.140625" style="125" customWidth="1"/>
    <col min="3092" max="3092" width="5" style="125" customWidth="1"/>
    <col min="3093" max="3093" width="5.28515625" style="125" customWidth="1"/>
    <col min="3094" max="3095" width="5.7109375" style="125" customWidth="1"/>
    <col min="3096" max="3096" width="5.42578125" style="125" customWidth="1"/>
    <col min="3097" max="3328" width="9.140625" style="125"/>
    <col min="3329" max="3329" width="2.5703125" style="125" customWidth="1"/>
    <col min="3330" max="3330" width="13.85546875" style="125" customWidth="1"/>
    <col min="3331" max="3331" width="9.42578125" style="125" customWidth="1"/>
    <col min="3332" max="3332" width="7.28515625" style="125" customWidth="1"/>
    <col min="3333" max="3333" width="6.85546875" style="125" customWidth="1"/>
    <col min="3334" max="3334" width="7.85546875" style="125" customWidth="1"/>
    <col min="3335" max="3335" width="5.42578125" style="125" customWidth="1"/>
    <col min="3336" max="3336" width="6.28515625" style="125" customWidth="1"/>
    <col min="3337" max="3337" width="6.7109375" style="125" customWidth="1"/>
    <col min="3338" max="3338" width="6.42578125" style="125" customWidth="1"/>
    <col min="3339" max="3339" width="5.140625" style="125" customWidth="1"/>
    <col min="3340" max="3340" width="7.42578125" style="125" customWidth="1"/>
    <col min="3341" max="3341" width="6.140625" style="125" customWidth="1"/>
    <col min="3342" max="3342" width="6.7109375" style="125" customWidth="1"/>
    <col min="3343" max="3343" width="6.28515625" style="125" customWidth="1"/>
    <col min="3344" max="3344" width="6.7109375" style="125" customWidth="1"/>
    <col min="3345" max="3345" width="5.28515625" style="125" customWidth="1"/>
    <col min="3346" max="3346" width="5.85546875" style="125" customWidth="1"/>
    <col min="3347" max="3347" width="6.140625" style="125" customWidth="1"/>
    <col min="3348" max="3348" width="5" style="125" customWidth="1"/>
    <col min="3349" max="3349" width="5.28515625" style="125" customWidth="1"/>
    <col min="3350" max="3351" width="5.7109375" style="125" customWidth="1"/>
    <col min="3352" max="3352" width="5.42578125" style="125" customWidth="1"/>
    <col min="3353" max="3584" width="9.140625" style="125"/>
    <col min="3585" max="3585" width="2.5703125" style="125" customWidth="1"/>
    <col min="3586" max="3586" width="13.85546875" style="125" customWidth="1"/>
    <col min="3587" max="3587" width="9.42578125" style="125" customWidth="1"/>
    <col min="3588" max="3588" width="7.28515625" style="125" customWidth="1"/>
    <col min="3589" max="3589" width="6.85546875" style="125" customWidth="1"/>
    <col min="3590" max="3590" width="7.85546875" style="125" customWidth="1"/>
    <col min="3591" max="3591" width="5.42578125" style="125" customWidth="1"/>
    <col min="3592" max="3592" width="6.28515625" style="125" customWidth="1"/>
    <col min="3593" max="3593" width="6.7109375" style="125" customWidth="1"/>
    <col min="3594" max="3594" width="6.42578125" style="125" customWidth="1"/>
    <col min="3595" max="3595" width="5.140625" style="125" customWidth="1"/>
    <col min="3596" max="3596" width="7.42578125" style="125" customWidth="1"/>
    <col min="3597" max="3597" width="6.140625" style="125" customWidth="1"/>
    <col min="3598" max="3598" width="6.7109375" style="125" customWidth="1"/>
    <col min="3599" max="3599" width="6.28515625" style="125" customWidth="1"/>
    <col min="3600" max="3600" width="6.7109375" style="125" customWidth="1"/>
    <col min="3601" max="3601" width="5.28515625" style="125" customWidth="1"/>
    <col min="3602" max="3602" width="5.85546875" style="125" customWidth="1"/>
    <col min="3603" max="3603" width="6.140625" style="125" customWidth="1"/>
    <col min="3604" max="3604" width="5" style="125" customWidth="1"/>
    <col min="3605" max="3605" width="5.28515625" style="125" customWidth="1"/>
    <col min="3606" max="3607" width="5.7109375" style="125" customWidth="1"/>
    <col min="3608" max="3608" width="5.42578125" style="125" customWidth="1"/>
    <col min="3609" max="3840" width="9.140625" style="125"/>
    <col min="3841" max="3841" width="2.5703125" style="125" customWidth="1"/>
    <col min="3842" max="3842" width="13.85546875" style="125" customWidth="1"/>
    <col min="3843" max="3843" width="9.42578125" style="125" customWidth="1"/>
    <col min="3844" max="3844" width="7.28515625" style="125" customWidth="1"/>
    <col min="3845" max="3845" width="6.85546875" style="125" customWidth="1"/>
    <col min="3846" max="3846" width="7.85546875" style="125" customWidth="1"/>
    <col min="3847" max="3847" width="5.42578125" style="125" customWidth="1"/>
    <col min="3848" max="3848" width="6.28515625" style="125" customWidth="1"/>
    <col min="3849" max="3849" width="6.7109375" style="125" customWidth="1"/>
    <col min="3850" max="3850" width="6.42578125" style="125" customWidth="1"/>
    <col min="3851" max="3851" width="5.140625" style="125" customWidth="1"/>
    <col min="3852" max="3852" width="7.42578125" style="125" customWidth="1"/>
    <col min="3853" max="3853" width="6.140625" style="125" customWidth="1"/>
    <col min="3854" max="3854" width="6.7109375" style="125" customWidth="1"/>
    <col min="3855" max="3855" width="6.28515625" style="125" customWidth="1"/>
    <col min="3856" max="3856" width="6.7109375" style="125" customWidth="1"/>
    <col min="3857" max="3857" width="5.28515625" style="125" customWidth="1"/>
    <col min="3858" max="3858" width="5.85546875" style="125" customWidth="1"/>
    <col min="3859" max="3859" width="6.140625" style="125" customWidth="1"/>
    <col min="3860" max="3860" width="5" style="125" customWidth="1"/>
    <col min="3861" max="3861" width="5.28515625" style="125" customWidth="1"/>
    <col min="3862" max="3863" width="5.7109375" style="125" customWidth="1"/>
    <col min="3864" max="3864" width="5.42578125" style="125" customWidth="1"/>
    <col min="3865" max="4096" width="9.140625" style="125"/>
    <col min="4097" max="4097" width="2.5703125" style="125" customWidth="1"/>
    <col min="4098" max="4098" width="13.85546875" style="125" customWidth="1"/>
    <col min="4099" max="4099" width="9.42578125" style="125" customWidth="1"/>
    <col min="4100" max="4100" width="7.28515625" style="125" customWidth="1"/>
    <col min="4101" max="4101" width="6.85546875" style="125" customWidth="1"/>
    <col min="4102" max="4102" width="7.85546875" style="125" customWidth="1"/>
    <col min="4103" max="4103" width="5.42578125" style="125" customWidth="1"/>
    <col min="4104" max="4104" width="6.28515625" style="125" customWidth="1"/>
    <col min="4105" max="4105" width="6.7109375" style="125" customWidth="1"/>
    <col min="4106" max="4106" width="6.42578125" style="125" customWidth="1"/>
    <col min="4107" max="4107" width="5.140625" style="125" customWidth="1"/>
    <col min="4108" max="4108" width="7.42578125" style="125" customWidth="1"/>
    <col min="4109" max="4109" width="6.140625" style="125" customWidth="1"/>
    <col min="4110" max="4110" width="6.7109375" style="125" customWidth="1"/>
    <col min="4111" max="4111" width="6.28515625" style="125" customWidth="1"/>
    <col min="4112" max="4112" width="6.7109375" style="125" customWidth="1"/>
    <col min="4113" max="4113" width="5.28515625" style="125" customWidth="1"/>
    <col min="4114" max="4114" width="5.85546875" style="125" customWidth="1"/>
    <col min="4115" max="4115" width="6.140625" style="125" customWidth="1"/>
    <col min="4116" max="4116" width="5" style="125" customWidth="1"/>
    <col min="4117" max="4117" width="5.28515625" style="125" customWidth="1"/>
    <col min="4118" max="4119" width="5.7109375" style="125" customWidth="1"/>
    <col min="4120" max="4120" width="5.42578125" style="125" customWidth="1"/>
    <col min="4121" max="4352" width="9.140625" style="125"/>
    <col min="4353" max="4353" width="2.5703125" style="125" customWidth="1"/>
    <col min="4354" max="4354" width="13.85546875" style="125" customWidth="1"/>
    <col min="4355" max="4355" width="9.42578125" style="125" customWidth="1"/>
    <col min="4356" max="4356" width="7.28515625" style="125" customWidth="1"/>
    <col min="4357" max="4357" width="6.85546875" style="125" customWidth="1"/>
    <col min="4358" max="4358" width="7.85546875" style="125" customWidth="1"/>
    <col min="4359" max="4359" width="5.42578125" style="125" customWidth="1"/>
    <col min="4360" max="4360" width="6.28515625" style="125" customWidth="1"/>
    <col min="4361" max="4361" width="6.7109375" style="125" customWidth="1"/>
    <col min="4362" max="4362" width="6.42578125" style="125" customWidth="1"/>
    <col min="4363" max="4363" width="5.140625" style="125" customWidth="1"/>
    <col min="4364" max="4364" width="7.42578125" style="125" customWidth="1"/>
    <col min="4365" max="4365" width="6.140625" style="125" customWidth="1"/>
    <col min="4366" max="4366" width="6.7109375" style="125" customWidth="1"/>
    <col min="4367" max="4367" width="6.28515625" style="125" customWidth="1"/>
    <col min="4368" max="4368" width="6.7109375" style="125" customWidth="1"/>
    <col min="4369" max="4369" width="5.28515625" style="125" customWidth="1"/>
    <col min="4370" max="4370" width="5.85546875" style="125" customWidth="1"/>
    <col min="4371" max="4371" width="6.140625" style="125" customWidth="1"/>
    <col min="4372" max="4372" width="5" style="125" customWidth="1"/>
    <col min="4373" max="4373" width="5.28515625" style="125" customWidth="1"/>
    <col min="4374" max="4375" width="5.7109375" style="125" customWidth="1"/>
    <col min="4376" max="4376" width="5.42578125" style="125" customWidth="1"/>
    <col min="4377" max="4608" width="9.140625" style="125"/>
    <col min="4609" max="4609" width="2.5703125" style="125" customWidth="1"/>
    <col min="4610" max="4610" width="13.85546875" style="125" customWidth="1"/>
    <col min="4611" max="4611" width="9.42578125" style="125" customWidth="1"/>
    <col min="4612" max="4612" width="7.28515625" style="125" customWidth="1"/>
    <col min="4613" max="4613" width="6.85546875" style="125" customWidth="1"/>
    <col min="4614" max="4614" width="7.85546875" style="125" customWidth="1"/>
    <col min="4615" max="4615" width="5.42578125" style="125" customWidth="1"/>
    <col min="4616" max="4616" width="6.28515625" style="125" customWidth="1"/>
    <col min="4617" max="4617" width="6.7109375" style="125" customWidth="1"/>
    <col min="4618" max="4618" width="6.42578125" style="125" customWidth="1"/>
    <col min="4619" max="4619" width="5.140625" style="125" customWidth="1"/>
    <col min="4620" max="4620" width="7.42578125" style="125" customWidth="1"/>
    <col min="4621" max="4621" width="6.140625" style="125" customWidth="1"/>
    <col min="4622" max="4622" width="6.7109375" style="125" customWidth="1"/>
    <col min="4623" max="4623" width="6.28515625" style="125" customWidth="1"/>
    <col min="4624" max="4624" width="6.7109375" style="125" customWidth="1"/>
    <col min="4625" max="4625" width="5.28515625" style="125" customWidth="1"/>
    <col min="4626" max="4626" width="5.85546875" style="125" customWidth="1"/>
    <col min="4627" max="4627" width="6.140625" style="125" customWidth="1"/>
    <col min="4628" max="4628" width="5" style="125" customWidth="1"/>
    <col min="4629" max="4629" width="5.28515625" style="125" customWidth="1"/>
    <col min="4630" max="4631" width="5.7109375" style="125" customWidth="1"/>
    <col min="4632" max="4632" width="5.42578125" style="125" customWidth="1"/>
    <col min="4633" max="4864" width="9.140625" style="125"/>
    <col min="4865" max="4865" width="2.5703125" style="125" customWidth="1"/>
    <col min="4866" max="4866" width="13.85546875" style="125" customWidth="1"/>
    <col min="4867" max="4867" width="9.42578125" style="125" customWidth="1"/>
    <col min="4868" max="4868" width="7.28515625" style="125" customWidth="1"/>
    <col min="4869" max="4869" width="6.85546875" style="125" customWidth="1"/>
    <col min="4870" max="4870" width="7.85546875" style="125" customWidth="1"/>
    <col min="4871" max="4871" width="5.42578125" style="125" customWidth="1"/>
    <col min="4872" max="4872" width="6.28515625" style="125" customWidth="1"/>
    <col min="4873" max="4873" width="6.7109375" style="125" customWidth="1"/>
    <col min="4874" max="4874" width="6.42578125" style="125" customWidth="1"/>
    <col min="4875" max="4875" width="5.140625" style="125" customWidth="1"/>
    <col min="4876" max="4876" width="7.42578125" style="125" customWidth="1"/>
    <col min="4877" max="4877" width="6.140625" style="125" customWidth="1"/>
    <col min="4878" max="4878" width="6.7109375" style="125" customWidth="1"/>
    <col min="4879" max="4879" width="6.28515625" style="125" customWidth="1"/>
    <col min="4880" max="4880" width="6.7109375" style="125" customWidth="1"/>
    <col min="4881" max="4881" width="5.28515625" style="125" customWidth="1"/>
    <col min="4882" max="4882" width="5.85546875" style="125" customWidth="1"/>
    <col min="4883" max="4883" width="6.140625" style="125" customWidth="1"/>
    <col min="4884" max="4884" width="5" style="125" customWidth="1"/>
    <col min="4885" max="4885" width="5.28515625" style="125" customWidth="1"/>
    <col min="4886" max="4887" width="5.7109375" style="125" customWidth="1"/>
    <col min="4888" max="4888" width="5.42578125" style="125" customWidth="1"/>
    <col min="4889" max="5120" width="9.140625" style="125"/>
    <col min="5121" max="5121" width="2.5703125" style="125" customWidth="1"/>
    <col min="5122" max="5122" width="13.85546875" style="125" customWidth="1"/>
    <col min="5123" max="5123" width="9.42578125" style="125" customWidth="1"/>
    <col min="5124" max="5124" width="7.28515625" style="125" customWidth="1"/>
    <col min="5125" max="5125" width="6.85546875" style="125" customWidth="1"/>
    <col min="5126" max="5126" width="7.85546875" style="125" customWidth="1"/>
    <col min="5127" max="5127" width="5.42578125" style="125" customWidth="1"/>
    <col min="5128" max="5128" width="6.28515625" style="125" customWidth="1"/>
    <col min="5129" max="5129" width="6.7109375" style="125" customWidth="1"/>
    <col min="5130" max="5130" width="6.42578125" style="125" customWidth="1"/>
    <col min="5131" max="5131" width="5.140625" style="125" customWidth="1"/>
    <col min="5132" max="5132" width="7.42578125" style="125" customWidth="1"/>
    <col min="5133" max="5133" width="6.140625" style="125" customWidth="1"/>
    <col min="5134" max="5134" width="6.7109375" style="125" customWidth="1"/>
    <col min="5135" max="5135" width="6.28515625" style="125" customWidth="1"/>
    <col min="5136" max="5136" width="6.7109375" style="125" customWidth="1"/>
    <col min="5137" max="5137" width="5.28515625" style="125" customWidth="1"/>
    <col min="5138" max="5138" width="5.85546875" style="125" customWidth="1"/>
    <col min="5139" max="5139" width="6.140625" style="125" customWidth="1"/>
    <col min="5140" max="5140" width="5" style="125" customWidth="1"/>
    <col min="5141" max="5141" width="5.28515625" style="125" customWidth="1"/>
    <col min="5142" max="5143" width="5.7109375" style="125" customWidth="1"/>
    <col min="5144" max="5144" width="5.42578125" style="125" customWidth="1"/>
    <col min="5145" max="5376" width="9.140625" style="125"/>
    <col min="5377" max="5377" width="2.5703125" style="125" customWidth="1"/>
    <col min="5378" max="5378" width="13.85546875" style="125" customWidth="1"/>
    <col min="5379" max="5379" width="9.42578125" style="125" customWidth="1"/>
    <col min="5380" max="5380" width="7.28515625" style="125" customWidth="1"/>
    <col min="5381" max="5381" width="6.85546875" style="125" customWidth="1"/>
    <col min="5382" max="5382" width="7.85546875" style="125" customWidth="1"/>
    <col min="5383" max="5383" width="5.42578125" style="125" customWidth="1"/>
    <col min="5384" max="5384" width="6.28515625" style="125" customWidth="1"/>
    <col min="5385" max="5385" width="6.7109375" style="125" customWidth="1"/>
    <col min="5386" max="5386" width="6.42578125" style="125" customWidth="1"/>
    <col min="5387" max="5387" width="5.140625" style="125" customWidth="1"/>
    <col min="5388" max="5388" width="7.42578125" style="125" customWidth="1"/>
    <col min="5389" max="5389" width="6.140625" style="125" customWidth="1"/>
    <col min="5390" max="5390" width="6.7109375" style="125" customWidth="1"/>
    <col min="5391" max="5391" width="6.28515625" style="125" customWidth="1"/>
    <col min="5392" max="5392" width="6.7109375" style="125" customWidth="1"/>
    <col min="5393" max="5393" width="5.28515625" style="125" customWidth="1"/>
    <col min="5394" max="5394" width="5.85546875" style="125" customWidth="1"/>
    <col min="5395" max="5395" width="6.140625" style="125" customWidth="1"/>
    <col min="5396" max="5396" width="5" style="125" customWidth="1"/>
    <col min="5397" max="5397" width="5.28515625" style="125" customWidth="1"/>
    <col min="5398" max="5399" width="5.7109375" style="125" customWidth="1"/>
    <col min="5400" max="5400" width="5.42578125" style="125" customWidth="1"/>
    <col min="5401" max="5632" width="9.140625" style="125"/>
    <col min="5633" max="5633" width="2.5703125" style="125" customWidth="1"/>
    <col min="5634" max="5634" width="13.85546875" style="125" customWidth="1"/>
    <col min="5635" max="5635" width="9.42578125" style="125" customWidth="1"/>
    <col min="5636" max="5636" width="7.28515625" style="125" customWidth="1"/>
    <col min="5637" max="5637" width="6.85546875" style="125" customWidth="1"/>
    <col min="5638" max="5638" width="7.85546875" style="125" customWidth="1"/>
    <col min="5639" max="5639" width="5.42578125" style="125" customWidth="1"/>
    <col min="5640" max="5640" width="6.28515625" style="125" customWidth="1"/>
    <col min="5641" max="5641" width="6.7109375" style="125" customWidth="1"/>
    <col min="5642" max="5642" width="6.42578125" style="125" customWidth="1"/>
    <col min="5643" max="5643" width="5.140625" style="125" customWidth="1"/>
    <col min="5644" max="5644" width="7.42578125" style="125" customWidth="1"/>
    <col min="5645" max="5645" width="6.140625" style="125" customWidth="1"/>
    <col min="5646" max="5646" width="6.7109375" style="125" customWidth="1"/>
    <col min="5647" max="5647" width="6.28515625" style="125" customWidth="1"/>
    <col min="5648" max="5648" width="6.7109375" style="125" customWidth="1"/>
    <col min="5649" max="5649" width="5.28515625" style="125" customWidth="1"/>
    <col min="5650" max="5650" width="5.85546875" style="125" customWidth="1"/>
    <col min="5651" max="5651" width="6.140625" style="125" customWidth="1"/>
    <col min="5652" max="5652" width="5" style="125" customWidth="1"/>
    <col min="5653" max="5653" width="5.28515625" style="125" customWidth="1"/>
    <col min="5654" max="5655" width="5.7109375" style="125" customWidth="1"/>
    <col min="5656" max="5656" width="5.42578125" style="125" customWidth="1"/>
    <col min="5657" max="5888" width="9.140625" style="125"/>
    <col min="5889" max="5889" width="2.5703125" style="125" customWidth="1"/>
    <col min="5890" max="5890" width="13.85546875" style="125" customWidth="1"/>
    <col min="5891" max="5891" width="9.42578125" style="125" customWidth="1"/>
    <col min="5892" max="5892" width="7.28515625" style="125" customWidth="1"/>
    <col min="5893" max="5893" width="6.85546875" style="125" customWidth="1"/>
    <col min="5894" max="5894" width="7.85546875" style="125" customWidth="1"/>
    <col min="5895" max="5895" width="5.42578125" style="125" customWidth="1"/>
    <col min="5896" max="5896" width="6.28515625" style="125" customWidth="1"/>
    <col min="5897" max="5897" width="6.7109375" style="125" customWidth="1"/>
    <col min="5898" max="5898" width="6.42578125" style="125" customWidth="1"/>
    <col min="5899" max="5899" width="5.140625" style="125" customWidth="1"/>
    <col min="5900" max="5900" width="7.42578125" style="125" customWidth="1"/>
    <col min="5901" max="5901" width="6.140625" style="125" customWidth="1"/>
    <col min="5902" max="5902" width="6.7109375" style="125" customWidth="1"/>
    <col min="5903" max="5903" width="6.28515625" style="125" customWidth="1"/>
    <col min="5904" max="5904" width="6.7109375" style="125" customWidth="1"/>
    <col min="5905" max="5905" width="5.28515625" style="125" customWidth="1"/>
    <col min="5906" max="5906" width="5.85546875" style="125" customWidth="1"/>
    <col min="5907" max="5907" width="6.140625" style="125" customWidth="1"/>
    <col min="5908" max="5908" width="5" style="125" customWidth="1"/>
    <col min="5909" max="5909" width="5.28515625" style="125" customWidth="1"/>
    <col min="5910" max="5911" width="5.7109375" style="125" customWidth="1"/>
    <col min="5912" max="5912" width="5.42578125" style="125" customWidth="1"/>
    <col min="5913" max="6144" width="9.140625" style="125"/>
    <col min="6145" max="6145" width="2.5703125" style="125" customWidth="1"/>
    <col min="6146" max="6146" width="13.85546875" style="125" customWidth="1"/>
    <col min="6147" max="6147" width="9.42578125" style="125" customWidth="1"/>
    <col min="6148" max="6148" width="7.28515625" style="125" customWidth="1"/>
    <col min="6149" max="6149" width="6.85546875" style="125" customWidth="1"/>
    <col min="6150" max="6150" width="7.85546875" style="125" customWidth="1"/>
    <col min="6151" max="6151" width="5.42578125" style="125" customWidth="1"/>
    <col min="6152" max="6152" width="6.28515625" style="125" customWidth="1"/>
    <col min="6153" max="6153" width="6.7109375" style="125" customWidth="1"/>
    <col min="6154" max="6154" width="6.42578125" style="125" customWidth="1"/>
    <col min="6155" max="6155" width="5.140625" style="125" customWidth="1"/>
    <col min="6156" max="6156" width="7.42578125" style="125" customWidth="1"/>
    <col min="6157" max="6157" width="6.140625" style="125" customWidth="1"/>
    <col min="6158" max="6158" width="6.7109375" style="125" customWidth="1"/>
    <col min="6159" max="6159" width="6.28515625" style="125" customWidth="1"/>
    <col min="6160" max="6160" width="6.7109375" style="125" customWidth="1"/>
    <col min="6161" max="6161" width="5.28515625" style="125" customWidth="1"/>
    <col min="6162" max="6162" width="5.85546875" style="125" customWidth="1"/>
    <col min="6163" max="6163" width="6.140625" style="125" customWidth="1"/>
    <col min="6164" max="6164" width="5" style="125" customWidth="1"/>
    <col min="6165" max="6165" width="5.28515625" style="125" customWidth="1"/>
    <col min="6166" max="6167" width="5.7109375" style="125" customWidth="1"/>
    <col min="6168" max="6168" width="5.42578125" style="125" customWidth="1"/>
    <col min="6169" max="6400" width="9.140625" style="125"/>
    <col min="6401" max="6401" width="2.5703125" style="125" customWidth="1"/>
    <col min="6402" max="6402" width="13.85546875" style="125" customWidth="1"/>
    <col min="6403" max="6403" width="9.42578125" style="125" customWidth="1"/>
    <col min="6404" max="6404" width="7.28515625" style="125" customWidth="1"/>
    <col min="6405" max="6405" width="6.85546875" style="125" customWidth="1"/>
    <col min="6406" max="6406" width="7.85546875" style="125" customWidth="1"/>
    <col min="6407" max="6407" width="5.42578125" style="125" customWidth="1"/>
    <col min="6408" max="6408" width="6.28515625" style="125" customWidth="1"/>
    <col min="6409" max="6409" width="6.7109375" style="125" customWidth="1"/>
    <col min="6410" max="6410" width="6.42578125" style="125" customWidth="1"/>
    <col min="6411" max="6411" width="5.140625" style="125" customWidth="1"/>
    <col min="6412" max="6412" width="7.42578125" style="125" customWidth="1"/>
    <col min="6413" max="6413" width="6.140625" style="125" customWidth="1"/>
    <col min="6414" max="6414" width="6.7109375" style="125" customWidth="1"/>
    <col min="6415" max="6415" width="6.28515625" style="125" customWidth="1"/>
    <col min="6416" max="6416" width="6.7109375" style="125" customWidth="1"/>
    <col min="6417" max="6417" width="5.28515625" style="125" customWidth="1"/>
    <col min="6418" max="6418" width="5.85546875" style="125" customWidth="1"/>
    <col min="6419" max="6419" width="6.140625" style="125" customWidth="1"/>
    <col min="6420" max="6420" width="5" style="125" customWidth="1"/>
    <col min="6421" max="6421" width="5.28515625" style="125" customWidth="1"/>
    <col min="6422" max="6423" width="5.7109375" style="125" customWidth="1"/>
    <col min="6424" max="6424" width="5.42578125" style="125" customWidth="1"/>
    <col min="6425" max="6656" width="9.140625" style="125"/>
    <col min="6657" max="6657" width="2.5703125" style="125" customWidth="1"/>
    <col min="6658" max="6658" width="13.85546875" style="125" customWidth="1"/>
    <col min="6659" max="6659" width="9.42578125" style="125" customWidth="1"/>
    <col min="6660" max="6660" width="7.28515625" style="125" customWidth="1"/>
    <col min="6661" max="6661" width="6.85546875" style="125" customWidth="1"/>
    <col min="6662" max="6662" width="7.85546875" style="125" customWidth="1"/>
    <col min="6663" max="6663" width="5.42578125" style="125" customWidth="1"/>
    <col min="6664" max="6664" width="6.28515625" style="125" customWidth="1"/>
    <col min="6665" max="6665" width="6.7109375" style="125" customWidth="1"/>
    <col min="6666" max="6666" width="6.42578125" style="125" customWidth="1"/>
    <col min="6667" max="6667" width="5.140625" style="125" customWidth="1"/>
    <col min="6668" max="6668" width="7.42578125" style="125" customWidth="1"/>
    <col min="6669" max="6669" width="6.140625" style="125" customWidth="1"/>
    <col min="6670" max="6670" width="6.7109375" style="125" customWidth="1"/>
    <col min="6671" max="6671" width="6.28515625" style="125" customWidth="1"/>
    <col min="6672" max="6672" width="6.7109375" style="125" customWidth="1"/>
    <col min="6673" max="6673" width="5.28515625" style="125" customWidth="1"/>
    <col min="6674" max="6674" width="5.85546875" style="125" customWidth="1"/>
    <col min="6675" max="6675" width="6.140625" style="125" customWidth="1"/>
    <col min="6676" max="6676" width="5" style="125" customWidth="1"/>
    <col min="6677" max="6677" width="5.28515625" style="125" customWidth="1"/>
    <col min="6678" max="6679" width="5.7109375" style="125" customWidth="1"/>
    <col min="6680" max="6680" width="5.42578125" style="125" customWidth="1"/>
    <col min="6681" max="6912" width="9.140625" style="125"/>
    <col min="6913" max="6913" width="2.5703125" style="125" customWidth="1"/>
    <col min="6914" max="6914" width="13.85546875" style="125" customWidth="1"/>
    <col min="6915" max="6915" width="9.42578125" style="125" customWidth="1"/>
    <col min="6916" max="6916" width="7.28515625" style="125" customWidth="1"/>
    <col min="6917" max="6917" width="6.85546875" style="125" customWidth="1"/>
    <col min="6918" max="6918" width="7.85546875" style="125" customWidth="1"/>
    <col min="6919" max="6919" width="5.42578125" style="125" customWidth="1"/>
    <col min="6920" max="6920" width="6.28515625" style="125" customWidth="1"/>
    <col min="6921" max="6921" width="6.7109375" style="125" customWidth="1"/>
    <col min="6922" max="6922" width="6.42578125" style="125" customWidth="1"/>
    <col min="6923" max="6923" width="5.140625" style="125" customWidth="1"/>
    <col min="6924" max="6924" width="7.42578125" style="125" customWidth="1"/>
    <col min="6925" max="6925" width="6.140625" style="125" customWidth="1"/>
    <col min="6926" max="6926" width="6.7109375" style="125" customWidth="1"/>
    <col min="6927" max="6927" width="6.28515625" style="125" customWidth="1"/>
    <col min="6928" max="6928" width="6.7109375" style="125" customWidth="1"/>
    <col min="6929" max="6929" width="5.28515625" style="125" customWidth="1"/>
    <col min="6930" max="6930" width="5.85546875" style="125" customWidth="1"/>
    <col min="6931" max="6931" width="6.140625" style="125" customWidth="1"/>
    <col min="6932" max="6932" width="5" style="125" customWidth="1"/>
    <col min="6933" max="6933" width="5.28515625" style="125" customWidth="1"/>
    <col min="6934" max="6935" width="5.7109375" style="125" customWidth="1"/>
    <col min="6936" max="6936" width="5.42578125" style="125" customWidth="1"/>
    <col min="6937" max="7168" width="9.140625" style="125"/>
    <col min="7169" max="7169" width="2.5703125" style="125" customWidth="1"/>
    <col min="7170" max="7170" width="13.85546875" style="125" customWidth="1"/>
    <col min="7171" max="7171" width="9.42578125" style="125" customWidth="1"/>
    <col min="7172" max="7172" width="7.28515625" style="125" customWidth="1"/>
    <col min="7173" max="7173" width="6.85546875" style="125" customWidth="1"/>
    <col min="7174" max="7174" width="7.85546875" style="125" customWidth="1"/>
    <col min="7175" max="7175" width="5.42578125" style="125" customWidth="1"/>
    <col min="7176" max="7176" width="6.28515625" style="125" customWidth="1"/>
    <col min="7177" max="7177" width="6.7109375" style="125" customWidth="1"/>
    <col min="7178" max="7178" width="6.42578125" style="125" customWidth="1"/>
    <col min="7179" max="7179" width="5.140625" style="125" customWidth="1"/>
    <col min="7180" max="7180" width="7.42578125" style="125" customWidth="1"/>
    <col min="7181" max="7181" width="6.140625" style="125" customWidth="1"/>
    <col min="7182" max="7182" width="6.7109375" style="125" customWidth="1"/>
    <col min="7183" max="7183" width="6.28515625" style="125" customWidth="1"/>
    <col min="7184" max="7184" width="6.7109375" style="125" customWidth="1"/>
    <col min="7185" max="7185" width="5.28515625" style="125" customWidth="1"/>
    <col min="7186" max="7186" width="5.85546875" style="125" customWidth="1"/>
    <col min="7187" max="7187" width="6.140625" style="125" customWidth="1"/>
    <col min="7188" max="7188" width="5" style="125" customWidth="1"/>
    <col min="7189" max="7189" width="5.28515625" style="125" customWidth="1"/>
    <col min="7190" max="7191" width="5.7109375" style="125" customWidth="1"/>
    <col min="7192" max="7192" width="5.42578125" style="125" customWidth="1"/>
    <col min="7193" max="7424" width="9.140625" style="125"/>
    <col min="7425" max="7425" width="2.5703125" style="125" customWidth="1"/>
    <col min="7426" max="7426" width="13.85546875" style="125" customWidth="1"/>
    <col min="7427" max="7427" width="9.42578125" style="125" customWidth="1"/>
    <col min="7428" max="7428" width="7.28515625" style="125" customWidth="1"/>
    <col min="7429" max="7429" width="6.85546875" style="125" customWidth="1"/>
    <col min="7430" max="7430" width="7.85546875" style="125" customWidth="1"/>
    <col min="7431" max="7431" width="5.42578125" style="125" customWidth="1"/>
    <col min="7432" max="7432" width="6.28515625" style="125" customWidth="1"/>
    <col min="7433" max="7433" width="6.7109375" style="125" customWidth="1"/>
    <col min="7434" max="7434" width="6.42578125" style="125" customWidth="1"/>
    <col min="7435" max="7435" width="5.140625" style="125" customWidth="1"/>
    <col min="7436" max="7436" width="7.42578125" style="125" customWidth="1"/>
    <col min="7437" max="7437" width="6.140625" style="125" customWidth="1"/>
    <col min="7438" max="7438" width="6.7109375" style="125" customWidth="1"/>
    <col min="7439" max="7439" width="6.28515625" style="125" customWidth="1"/>
    <col min="7440" max="7440" width="6.7109375" style="125" customWidth="1"/>
    <col min="7441" max="7441" width="5.28515625" style="125" customWidth="1"/>
    <col min="7442" max="7442" width="5.85546875" style="125" customWidth="1"/>
    <col min="7443" max="7443" width="6.140625" style="125" customWidth="1"/>
    <col min="7444" max="7444" width="5" style="125" customWidth="1"/>
    <col min="7445" max="7445" width="5.28515625" style="125" customWidth="1"/>
    <col min="7446" max="7447" width="5.7109375" style="125" customWidth="1"/>
    <col min="7448" max="7448" width="5.42578125" style="125" customWidth="1"/>
    <col min="7449" max="7680" width="9.140625" style="125"/>
    <col min="7681" max="7681" width="2.5703125" style="125" customWidth="1"/>
    <col min="7682" max="7682" width="13.85546875" style="125" customWidth="1"/>
    <col min="7683" max="7683" width="9.42578125" style="125" customWidth="1"/>
    <col min="7684" max="7684" width="7.28515625" style="125" customWidth="1"/>
    <col min="7685" max="7685" width="6.85546875" style="125" customWidth="1"/>
    <col min="7686" max="7686" width="7.85546875" style="125" customWidth="1"/>
    <col min="7687" max="7687" width="5.42578125" style="125" customWidth="1"/>
    <col min="7688" max="7688" width="6.28515625" style="125" customWidth="1"/>
    <col min="7689" max="7689" width="6.7109375" style="125" customWidth="1"/>
    <col min="7690" max="7690" width="6.42578125" style="125" customWidth="1"/>
    <col min="7691" max="7691" width="5.140625" style="125" customWidth="1"/>
    <col min="7692" max="7692" width="7.42578125" style="125" customWidth="1"/>
    <col min="7693" max="7693" width="6.140625" style="125" customWidth="1"/>
    <col min="7694" max="7694" width="6.7109375" style="125" customWidth="1"/>
    <col min="7695" max="7695" width="6.28515625" style="125" customWidth="1"/>
    <col min="7696" max="7696" width="6.7109375" style="125" customWidth="1"/>
    <col min="7697" max="7697" width="5.28515625" style="125" customWidth="1"/>
    <col min="7698" max="7698" width="5.85546875" style="125" customWidth="1"/>
    <col min="7699" max="7699" width="6.140625" style="125" customWidth="1"/>
    <col min="7700" max="7700" width="5" style="125" customWidth="1"/>
    <col min="7701" max="7701" width="5.28515625" style="125" customWidth="1"/>
    <col min="7702" max="7703" width="5.7109375" style="125" customWidth="1"/>
    <col min="7704" max="7704" width="5.42578125" style="125" customWidth="1"/>
    <col min="7705" max="7936" width="9.140625" style="125"/>
    <col min="7937" max="7937" width="2.5703125" style="125" customWidth="1"/>
    <col min="7938" max="7938" width="13.85546875" style="125" customWidth="1"/>
    <col min="7939" max="7939" width="9.42578125" style="125" customWidth="1"/>
    <col min="7940" max="7940" width="7.28515625" style="125" customWidth="1"/>
    <col min="7941" max="7941" width="6.85546875" style="125" customWidth="1"/>
    <col min="7942" max="7942" width="7.85546875" style="125" customWidth="1"/>
    <col min="7943" max="7943" width="5.42578125" style="125" customWidth="1"/>
    <col min="7944" max="7944" width="6.28515625" style="125" customWidth="1"/>
    <col min="7945" max="7945" width="6.7109375" style="125" customWidth="1"/>
    <col min="7946" max="7946" width="6.42578125" style="125" customWidth="1"/>
    <col min="7947" max="7947" width="5.140625" style="125" customWidth="1"/>
    <col min="7948" max="7948" width="7.42578125" style="125" customWidth="1"/>
    <col min="7949" max="7949" width="6.140625" style="125" customWidth="1"/>
    <col min="7950" max="7950" width="6.7109375" style="125" customWidth="1"/>
    <col min="7951" max="7951" width="6.28515625" style="125" customWidth="1"/>
    <col min="7952" max="7952" width="6.7109375" style="125" customWidth="1"/>
    <col min="7953" max="7953" width="5.28515625" style="125" customWidth="1"/>
    <col min="7954" max="7954" width="5.85546875" style="125" customWidth="1"/>
    <col min="7955" max="7955" width="6.140625" style="125" customWidth="1"/>
    <col min="7956" max="7956" width="5" style="125" customWidth="1"/>
    <col min="7957" max="7957" width="5.28515625" style="125" customWidth="1"/>
    <col min="7958" max="7959" width="5.7109375" style="125" customWidth="1"/>
    <col min="7960" max="7960" width="5.42578125" style="125" customWidth="1"/>
    <col min="7961" max="8192" width="9.140625" style="125"/>
    <col min="8193" max="8193" width="2.5703125" style="125" customWidth="1"/>
    <col min="8194" max="8194" width="13.85546875" style="125" customWidth="1"/>
    <col min="8195" max="8195" width="9.42578125" style="125" customWidth="1"/>
    <col min="8196" max="8196" width="7.28515625" style="125" customWidth="1"/>
    <col min="8197" max="8197" width="6.85546875" style="125" customWidth="1"/>
    <col min="8198" max="8198" width="7.85546875" style="125" customWidth="1"/>
    <col min="8199" max="8199" width="5.42578125" style="125" customWidth="1"/>
    <col min="8200" max="8200" width="6.28515625" style="125" customWidth="1"/>
    <col min="8201" max="8201" width="6.7109375" style="125" customWidth="1"/>
    <col min="8202" max="8202" width="6.42578125" style="125" customWidth="1"/>
    <col min="8203" max="8203" width="5.140625" style="125" customWidth="1"/>
    <col min="8204" max="8204" width="7.42578125" style="125" customWidth="1"/>
    <col min="8205" max="8205" width="6.140625" style="125" customWidth="1"/>
    <col min="8206" max="8206" width="6.7109375" style="125" customWidth="1"/>
    <col min="8207" max="8207" width="6.28515625" style="125" customWidth="1"/>
    <col min="8208" max="8208" width="6.7109375" style="125" customWidth="1"/>
    <col min="8209" max="8209" width="5.28515625" style="125" customWidth="1"/>
    <col min="8210" max="8210" width="5.85546875" style="125" customWidth="1"/>
    <col min="8211" max="8211" width="6.140625" style="125" customWidth="1"/>
    <col min="8212" max="8212" width="5" style="125" customWidth="1"/>
    <col min="8213" max="8213" width="5.28515625" style="125" customWidth="1"/>
    <col min="8214" max="8215" width="5.7109375" style="125" customWidth="1"/>
    <col min="8216" max="8216" width="5.42578125" style="125" customWidth="1"/>
    <col min="8217" max="8448" width="9.140625" style="125"/>
    <col min="8449" max="8449" width="2.5703125" style="125" customWidth="1"/>
    <col min="8450" max="8450" width="13.85546875" style="125" customWidth="1"/>
    <col min="8451" max="8451" width="9.42578125" style="125" customWidth="1"/>
    <col min="8452" max="8452" width="7.28515625" style="125" customWidth="1"/>
    <col min="8453" max="8453" width="6.85546875" style="125" customWidth="1"/>
    <col min="8454" max="8454" width="7.85546875" style="125" customWidth="1"/>
    <col min="8455" max="8455" width="5.42578125" style="125" customWidth="1"/>
    <col min="8456" max="8456" width="6.28515625" style="125" customWidth="1"/>
    <col min="8457" max="8457" width="6.7109375" style="125" customWidth="1"/>
    <col min="8458" max="8458" width="6.42578125" style="125" customWidth="1"/>
    <col min="8459" max="8459" width="5.140625" style="125" customWidth="1"/>
    <col min="8460" max="8460" width="7.42578125" style="125" customWidth="1"/>
    <col min="8461" max="8461" width="6.140625" style="125" customWidth="1"/>
    <col min="8462" max="8462" width="6.7109375" style="125" customWidth="1"/>
    <col min="8463" max="8463" width="6.28515625" style="125" customWidth="1"/>
    <col min="8464" max="8464" width="6.7109375" style="125" customWidth="1"/>
    <col min="8465" max="8465" width="5.28515625" style="125" customWidth="1"/>
    <col min="8466" max="8466" width="5.85546875" style="125" customWidth="1"/>
    <col min="8467" max="8467" width="6.140625" style="125" customWidth="1"/>
    <col min="8468" max="8468" width="5" style="125" customWidth="1"/>
    <col min="8469" max="8469" width="5.28515625" style="125" customWidth="1"/>
    <col min="8470" max="8471" width="5.7109375" style="125" customWidth="1"/>
    <col min="8472" max="8472" width="5.42578125" style="125" customWidth="1"/>
    <col min="8473" max="8704" width="9.140625" style="125"/>
    <col min="8705" max="8705" width="2.5703125" style="125" customWidth="1"/>
    <col min="8706" max="8706" width="13.85546875" style="125" customWidth="1"/>
    <col min="8707" max="8707" width="9.42578125" style="125" customWidth="1"/>
    <col min="8708" max="8708" width="7.28515625" style="125" customWidth="1"/>
    <col min="8709" max="8709" width="6.85546875" style="125" customWidth="1"/>
    <col min="8710" max="8710" width="7.85546875" style="125" customWidth="1"/>
    <col min="8711" max="8711" width="5.42578125" style="125" customWidth="1"/>
    <col min="8712" max="8712" width="6.28515625" style="125" customWidth="1"/>
    <col min="8713" max="8713" width="6.7109375" style="125" customWidth="1"/>
    <col min="8714" max="8714" width="6.42578125" style="125" customWidth="1"/>
    <col min="8715" max="8715" width="5.140625" style="125" customWidth="1"/>
    <col min="8716" max="8716" width="7.42578125" style="125" customWidth="1"/>
    <col min="8717" max="8717" width="6.140625" style="125" customWidth="1"/>
    <col min="8718" max="8718" width="6.7109375" style="125" customWidth="1"/>
    <col min="8719" max="8719" width="6.28515625" style="125" customWidth="1"/>
    <col min="8720" max="8720" width="6.7109375" style="125" customWidth="1"/>
    <col min="8721" max="8721" width="5.28515625" style="125" customWidth="1"/>
    <col min="8722" max="8722" width="5.85546875" style="125" customWidth="1"/>
    <col min="8723" max="8723" width="6.140625" style="125" customWidth="1"/>
    <col min="8724" max="8724" width="5" style="125" customWidth="1"/>
    <col min="8725" max="8725" width="5.28515625" style="125" customWidth="1"/>
    <col min="8726" max="8727" width="5.7109375" style="125" customWidth="1"/>
    <col min="8728" max="8728" width="5.42578125" style="125" customWidth="1"/>
    <col min="8729" max="8960" width="9.140625" style="125"/>
    <col min="8961" max="8961" width="2.5703125" style="125" customWidth="1"/>
    <col min="8962" max="8962" width="13.85546875" style="125" customWidth="1"/>
    <col min="8963" max="8963" width="9.42578125" style="125" customWidth="1"/>
    <col min="8964" max="8964" width="7.28515625" style="125" customWidth="1"/>
    <col min="8965" max="8965" width="6.85546875" style="125" customWidth="1"/>
    <col min="8966" max="8966" width="7.85546875" style="125" customWidth="1"/>
    <col min="8967" max="8967" width="5.42578125" style="125" customWidth="1"/>
    <col min="8968" max="8968" width="6.28515625" style="125" customWidth="1"/>
    <col min="8969" max="8969" width="6.7109375" style="125" customWidth="1"/>
    <col min="8970" max="8970" width="6.42578125" style="125" customWidth="1"/>
    <col min="8971" max="8971" width="5.140625" style="125" customWidth="1"/>
    <col min="8972" max="8972" width="7.42578125" style="125" customWidth="1"/>
    <col min="8973" max="8973" width="6.140625" style="125" customWidth="1"/>
    <col min="8974" max="8974" width="6.7109375" style="125" customWidth="1"/>
    <col min="8975" max="8975" width="6.28515625" style="125" customWidth="1"/>
    <col min="8976" max="8976" width="6.7109375" style="125" customWidth="1"/>
    <col min="8977" max="8977" width="5.28515625" style="125" customWidth="1"/>
    <col min="8978" max="8978" width="5.85546875" style="125" customWidth="1"/>
    <col min="8979" max="8979" width="6.140625" style="125" customWidth="1"/>
    <col min="8980" max="8980" width="5" style="125" customWidth="1"/>
    <col min="8981" max="8981" width="5.28515625" style="125" customWidth="1"/>
    <col min="8982" max="8983" width="5.7109375" style="125" customWidth="1"/>
    <col min="8984" max="8984" width="5.42578125" style="125" customWidth="1"/>
    <col min="8985" max="9216" width="9.140625" style="125"/>
    <col min="9217" max="9217" width="2.5703125" style="125" customWidth="1"/>
    <col min="9218" max="9218" width="13.85546875" style="125" customWidth="1"/>
    <col min="9219" max="9219" width="9.42578125" style="125" customWidth="1"/>
    <col min="9220" max="9220" width="7.28515625" style="125" customWidth="1"/>
    <col min="9221" max="9221" width="6.85546875" style="125" customWidth="1"/>
    <col min="9222" max="9222" width="7.85546875" style="125" customWidth="1"/>
    <col min="9223" max="9223" width="5.42578125" style="125" customWidth="1"/>
    <col min="9224" max="9224" width="6.28515625" style="125" customWidth="1"/>
    <col min="9225" max="9225" width="6.7109375" style="125" customWidth="1"/>
    <col min="9226" max="9226" width="6.42578125" style="125" customWidth="1"/>
    <col min="9227" max="9227" width="5.140625" style="125" customWidth="1"/>
    <col min="9228" max="9228" width="7.42578125" style="125" customWidth="1"/>
    <col min="9229" max="9229" width="6.140625" style="125" customWidth="1"/>
    <col min="9230" max="9230" width="6.7109375" style="125" customWidth="1"/>
    <col min="9231" max="9231" width="6.28515625" style="125" customWidth="1"/>
    <col min="9232" max="9232" width="6.7109375" style="125" customWidth="1"/>
    <col min="9233" max="9233" width="5.28515625" style="125" customWidth="1"/>
    <col min="9234" max="9234" width="5.85546875" style="125" customWidth="1"/>
    <col min="9235" max="9235" width="6.140625" style="125" customWidth="1"/>
    <col min="9236" max="9236" width="5" style="125" customWidth="1"/>
    <col min="9237" max="9237" width="5.28515625" style="125" customWidth="1"/>
    <col min="9238" max="9239" width="5.7109375" style="125" customWidth="1"/>
    <col min="9240" max="9240" width="5.42578125" style="125" customWidth="1"/>
    <col min="9241" max="9472" width="9.140625" style="125"/>
    <col min="9473" max="9473" width="2.5703125" style="125" customWidth="1"/>
    <col min="9474" max="9474" width="13.85546875" style="125" customWidth="1"/>
    <col min="9475" max="9475" width="9.42578125" style="125" customWidth="1"/>
    <col min="9476" max="9476" width="7.28515625" style="125" customWidth="1"/>
    <col min="9477" max="9477" width="6.85546875" style="125" customWidth="1"/>
    <col min="9478" max="9478" width="7.85546875" style="125" customWidth="1"/>
    <col min="9479" max="9479" width="5.42578125" style="125" customWidth="1"/>
    <col min="9480" max="9480" width="6.28515625" style="125" customWidth="1"/>
    <col min="9481" max="9481" width="6.7109375" style="125" customWidth="1"/>
    <col min="9482" max="9482" width="6.42578125" style="125" customWidth="1"/>
    <col min="9483" max="9483" width="5.140625" style="125" customWidth="1"/>
    <col min="9484" max="9484" width="7.42578125" style="125" customWidth="1"/>
    <col min="9485" max="9485" width="6.140625" style="125" customWidth="1"/>
    <col min="9486" max="9486" width="6.7109375" style="125" customWidth="1"/>
    <col min="9487" max="9487" width="6.28515625" style="125" customWidth="1"/>
    <col min="9488" max="9488" width="6.7109375" style="125" customWidth="1"/>
    <col min="9489" max="9489" width="5.28515625" style="125" customWidth="1"/>
    <col min="9490" max="9490" width="5.85546875" style="125" customWidth="1"/>
    <col min="9491" max="9491" width="6.140625" style="125" customWidth="1"/>
    <col min="9492" max="9492" width="5" style="125" customWidth="1"/>
    <col min="9493" max="9493" width="5.28515625" style="125" customWidth="1"/>
    <col min="9494" max="9495" width="5.7109375" style="125" customWidth="1"/>
    <col min="9496" max="9496" width="5.42578125" style="125" customWidth="1"/>
    <col min="9497" max="9728" width="9.140625" style="125"/>
    <col min="9729" max="9729" width="2.5703125" style="125" customWidth="1"/>
    <col min="9730" max="9730" width="13.85546875" style="125" customWidth="1"/>
    <col min="9731" max="9731" width="9.42578125" style="125" customWidth="1"/>
    <col min="9732" max="9732" width="7.28515625" style="125" customWidth="1"/>
    <col min="9733" max="9733" width="6.85546875" style="125" customWidth="1"/>
    <col min="9734" max="9734" width="7.85546875" style="125" customWidth="1"/>
    <col min="9735" max="9735" width="5.42578125" style="125" customWidth="1"/>
    <col min="9736" max="9736" width="6.28515625" style="125" customWidth="1"/>
    <col min="9737" max="9737" width="6.7109375" style="125" customWidth="1"/>
    <col min="9738" max="9738" width="6.42578125" style="125" customWidth="1"/>
    <col min="9739" max="9739" width="5.140625" style="125" customWidth="1"/>
    <col min="9740" max="9740" width="7.42578125" style="125" customWidth="1"/>
    <col min="9741" max="9741" width="6.140625" style="125" customWidth="1"/>
    <col min="9742" max="9742" width="6.7109375" style="125" customWidth="1"/>
    <col min="9743" max="9743" width="6.28515625" style="125" customWidth="1"/>
    <col min="9744" max="9744" width="6.7109375" style="125" customWidth="1"/>
    <col min="9745" max="9745" width="5.28515625" style="125" customWidth="1"/>
    <col min="9746" max="9746" width="5.85546875" style="125" customWidth="1"/>
    <col min="9747" max="9747" width="6.140625" style="125" customWidth="1"/>
    <col min="9748" max="9748" width="5" style="125" customWidth="1"/>
    <col min="9749" max="9749" width="5.28515625" style="125" customWidth="1"/>
    <col min="9750" max="9751" width="5.7109375" style="125" customWidth="1"/>
    <col min="9752" max="9752" width="5.42578125" style="125" customWidth="1"/>
    <col min="9753" max="9984" width="9.140625" style="125"/>
    <col min="9985" max="9985" width="2.5703125" style="125" customWidth="1"/>
    <col min="9986" max="9986" width="13.85546875" style="125" customWidth="1"/>
    <col min="9987" max="9987" width="9.42578125" style="125" customWidth="1"/>
    <col min="9988" max="9988" width="7.28515625" style="125" customWidth="1"/>
    <col min="9989" max="9989" width="6.85546875" style="125" customWidth="1"/>
    <col min="9990" max="9990" width="7.85546875" style="125" customWidth="1"/>
    <col min="9991" max="9991" width="5.42578125" style="125" customWidth="1"/>
    <col min="9992" max="9992" width="6.28515625" style="125" customWidth="1"/>
    <col min="9993" max="9993" width="6.7109375" style="125" customWidth="1"/>
    <col min="9994" max="9994" width="6.42578125" style="125" customWidth="1"/>
    <col min="9995" max="9995" width="5.140625" style="125" customWidth="1"/>
    <col min="9996" max="9996" width="7.42578125" style="125" customWidth="1"/>
    <col min="9997" max="9997" width="6.140625" style="125" customWidth="1"/>
    <col min="9998" max="9998" width="6.7109375" style="125" customWidth="1"/>
    <col min="9999" max="9999" width="6.28515625" style="125" customWidth="1"/>
    <col min="10000" max="10000" width="6.7109375" style="125" customWidth="1"/>
    <col min="10001" max="10001" width="5.28515625" style="125" customWidth="1"/>
    <col min="10002" max="10002" width="5.85546875" style="125" customWidth="1"/>
    <col min="10003" max="10003" width="6.140625" style="125" customWidth="1"/>
    <col min="10004" max="10004" width="5" style="125" customWidth="1"/>
    <col min="10005" max="10005" width="5.28515625" style="125" customWidth="1"/>
    <col min="10006" max="10007" width="5.7109375" style="125" customWidth="1"/>
    <col min="10008" max="10008" width="5.42578125" style="125" customWidth="1"/>
    <col min="10009" max="10240" width="9.140625" style="125"/>
    <col min="10241" max="10241" width="2.5703125" style="125" customWidth="1"/>
    <col min="10242" max="10242" width="13.85546875" style="125" customWidth="1"/>
    <col min="10243" max="10243" width="9.42578125" style="125" customWidth="1"/>
    <col min="10244" max="10244" width="7.28515625" style="125" customWidth="1"/>
    <col min="10245" max="10245" width="6.85546875" style="125" customWidth="1"/>
    <col min="10246" max="10246" width="7.85546875" style="125" customWidth="1"/>
    <col min="10247" max="10247" width="5.42578125" style="125" customWidth="1"/>
    <col min="10248" max="10248" width="6.28515625" style="125" customWidth="1"/>
    <col min="10249" max="10249" width="6.7109375" style="125" customWidth="1"/>
    <col min="10250" max="10250" width="6.42578125" style="125" customWidth="1"/>
    <col min="10251" max="10251" width="5.140625" style="125" customWidth="1"/>
    <col min="10252" max="10252" width="7.42578125" style="125" customWidth="1"/>
    <col min="10253" max="10253" width="6.140625" style="125" customWidth="1"/>
    <col min="10254" max="10254" width="6.7109375" style="125" customWidth="1"/>
    <col min="10255" max="10255" width="6.28515625" style="125" customWidth="1"/>
    <col min="10256" max="10256" width="6.7109375" style="125" customWidth="1"/>
    <col min="10257" max="10257" width="5.28515625" style="125" customWidth="1"/>
    <col min="10258" max="10258" width="5.85546875" style="125" customWidth="1"/>
    <col min="10259" max="10259" width="6.140625" style="125" customWidth="1"/>
    <col min="10260" max="10260" width="5" style="125" customWidth="1"/>
    <col min="10261" max="10261" width="5.28515625" style="125" customWidth="1"/>
    <col min="10262" max="10263" width="5.7109375" style="125" customWidth="1"/>
    <col min="10264" max="10264" width="5.42578125" style="125" customWidth="1"/>
    <col min="10265" max="10496" width="9.140625" style="125"/>
    <col min="10497" max="10497" width="2.5703125" style="125" customWidth="1"/>
    <col min="10498" max="10498" width="13.85546875" style="125" customWidth="1"/>
    <col min="10499" max="10499" width="9.42578125" style="125" customWidth="1"/>
    <col min="10500" max="10500" width="7.28515625" style="125" customWidth="1"/>
    <col min="10501" max="10501" width="6.85546875" style="125" customWidth="1"/>
    <col min="10502" max="10502" width="7.85546875" style="125" customWidth="1"/>
    <col min="10503" max="10503" width="5.42578125" style="125" customWidth="1"/>
    <col min="10504" max="10504" width="6.28515625" style="125" customWidth="1"/>
    <col min="10505" max="10505" width="6.7109375" style="125" customWidth="1"/>
    <col min="10506" max="10506" width="6.42578125" style="125" customWidth="1"/>
    <col min="10507" max="10507" width="5.140625" style="125" customWidth="1"/>
    <col min="10508" max="10508" width="7.42578125" style="125" customWidth="1"/>
    <col min="10509" max="10509" width="6.140625" style="125" customWidth="1"/>
    <col min="10510" max="10510" width="6.7109375" style="125" customWidth="1"/>
    <col min="10511" max="10511" width="6.28515625" style="125" customWidth="1"/>
    <col min="10512" max="10512" width="6.7109375" style="125" customWidth="1"/>
    <col min="10513" max="10513" width="5.28515625" style="125" customWidth="1"/>
    <col min="10514" max="10514" width="5.85546875" style="125" customWidth="1"/>
    <col min="10515" max="10515" width="6.140625" style="125" customWidth="1"/>
    <col min="10516" max="10516" width="5" style="125" customWidth="1"/>
    <col min="10517" max="10517" width="5.28515625" style="125" customWidth="1"/>
    <col min="10518" max="10519" width="5.7109375" style="125" customWidth="1"/>
    <col min="10520" max="10520" width="5.42578125" style="125" customWidth="1"/>
    <col min="10521" max="10752" width="9.140625" style="125"/>
    <col min="10753" max="10753" width="2.5703125" style="125" customWidth="1"/>
    <col min="10754" max="10754" width="13.85546875" style="125" customWidth="1"/>
    <col min="10755" max="10755" width="9.42578125" style="125" customWidth="1"/>
    <col min="10756" max="10756" width="7.28515625" style="125" customWidth="1"/>
    <col min="10757" max="10757" width="6.85546875" style="125" customWidth="1"/>
    <col min="10758" max="10758" width="7.85546875" style="125" customWidth="1"/>
    <col min="10759" max="10759" width="5.42578125" style="125" customWidth="1"/>
    <col min="10760" max="10760" width="6.28515625" style="125" customWidth="1"/>
    <col min="10761" max="10761" width="6.7109375" style="125" customWidth="1"/>
    <col min="10762" max="10762" width="6.42578125" style="125" customWidth="1"/>
    <col min="10763" max="10763" width="5.140625" style="125" customWidth="1"/>
    <col min="10764" max="10764" width="7.42578125" style="125" customWidth="1"/>
    <col min="10765" max="10765" width="6.140625" style="125" customWidth="1"/>
    <col min="10766" max="10766" width="6.7109375" style="125" customWidth="1"/>
    <col min="10767" max="10767" width="6.28515625" style="125" customWidth="1"/>
    <col min="10768" max="10768" width="6.7109375" style="125" customWidth="1"/>
    <col min="10769" max="10769" width="5.28515625" style="125" customWidth="1"/>
    <col min="10770" max="10770" width="5.85546875" style="125" customWidth="1"/>
    <col min="10771" max="10771" width="6.140625" style="125" customWidth="1"/>
    <col min="10772" max="10772" width="5" style="125" customWidth="1"/>
    <col min="10773" max="10773" width="5.28515625" style="125" customWidth="1"/>
    <col min="10774" max="10775" width="5.7109375" style="125" customWidth="1"/>
    <col min="10776" max="10776" width="5.42578125" style="125" customWidth="1"/>
    <col min="10777" max="11008" width="9.140625" style="125"/>
    <col min="11009" max="11009" width="2.5703125" style="125" customWidth="1"/>
    <col min="11010" max="11010" width="13.85546875" style="125" customWidth="1"/>
    <col min="11011" max="11011" width="9.42578125" style="125" customWidth="1"/>
    <col min="11012" max="11012" width="7.28515625" style="125" customWidth="1"/>
    <col min="11013" max="11013" width="6.85546875" style="125" customWidth="1"/>
    <col min="11014" max="11014" width="7.85546875" style="125" customWidth="1"/>
    <col min="11015" max="11015" width="5.42578125" style="125" customWidth="1"/>
    <col min="11016" max="11016" width="6.28515625" style="125" customWidth="1"/>
    <col min="11017" max="11017" width="6.7109375" style="125" customWidth="1"/>
    <col min="11018" max="11018" width="6.42578125" style="125" customWidth="1"/>
    <col min="11019" max="11019" width="5.140625" style="125" customWidth="1"/>
    <col min="11020" max="11020" width="7.42578125" style="125" customWidth="1"/>
    <col min="11021" max="11021" width="6.140625" style="125" customWidth="1"/>
    <col min="11022" max="11022" width="6.7109375" style="125" customWidth="1"/>
    <col min="11023" max="11023" width="6.28515625" style="125" customWidth="1"/>
    <col min="11024" max="11024" width="6.7109375" style="125" customWidth="1"/>
    <col min="11025" max="11025" width="5.28515625" style="125" customWidth="1"/>
    <col min="11026" max="11026" width="5.85546875" style="125" customWidth="1"/>
    <col min="11027" max="11027" width="6.140625" style="125" customWidth="1"/>
    <col min="11028" max="11028" width="5" style="125" customWidth="1"/>
    <col min="11029" max="11029" width="5.28515625" style="125" customWidth="1"/>
    <col min="11030" max="11031" width="5.7109375" style="125" customWidth="1"/>
    <col min="11032" max="11032" width="5.42578125" style="125" customWidth="1"/>
    <col min="11033" max="11264" width="9.140625" style="125"/>
    <col min="11265" max="11265" width="2.5703125" style="125" customWidth="1"/>
    <col min="11266" max="11266" width="13.85546875" style="125" customWidth="1"/>
    <col min="11267" max="11267" width="9.42578125" style="125" customWidth="1"/>
    <col min="11268" max="11268" width="7.28515625" style="125" customWidth="1"/>
    <col min="11269" max="11269" width="6.85546875" style="125" customWidth="1"/>
    <col min="11270" max="11270" width="7.85546875" style="125" customWidth="1"/>
    <col min="11271" max="11271" width="5.42578125" style="125" customWidth="1"/>
    <col min="11272" max="11272" width="6.28515625" style="125" customWidth="1"/>
    <col min="11273" max="11273" width="6.7109375" style="125" customWidth="1"/>
    <col min="11274" max="11274" width="6.42578125" style="125" customWidth="1"/>
    <col min="11275" max="11275" width="5.140625" style="125" customWidth="1"/>
    <col min="11276" max="11276" width="7.42578125" style="125" customWidth="1"/>
    <col min="11277" max="11277" width="6.140625" style="125" customWidth="1"/>
    <col min="11278" max="11278" width="6.7109375" style="125" customWidth="1"/>
    <col min="11279" max="11279" width="6.28515625" style="125" customWidth="1"/>
    <col min="11280" max="11280" width="6.7109375" style="125" customWidth="1"/>
    <col min="11281" max="11281" width="5.28515625" style="125" customWidth="1"/>
    <col min="11282" max="11282" width="5.85546875" style="125" customWidth="1"/>
    <col min="11283" max="11283" width="6.140625" style="125" customWidth="1"/>
    <col min="11284" max="11284" width="5" style="125" customWidth="1"/>
    <col min="11285" max="11285" width="5.28515625" style="125" customWidth="1"/>
    <col min="11286" max="11287" width="5.7109375" style="125" customWidth="1"/>
    <col min="11288" max="11288" width="5.42578125" style="125" customWidth="1"/>
    <col min="11289" max="11520" width="9.140625" style="125"/>
    <col min="11521" max="11521" width="2.5703125" style="125" customWidth="1"/>
    <col min="11522" max="11522" width="13.85546875" style="125" customWidth="1"/>
    <col min="11523" max="11523" width="9.42578125" style="125" customWidth="1"/>
    <col min="11524" max="11524" width="7.28515625" style="125" customWidth="1"/>
    <col min="11525" max="11525" width="6.85546875" style="125" customWidth="1"/>
    <col min="11526" max="11526" width="7.85546875" style="125" customWidth="1"/>
    <col min="11527" max="11527" width="5.42578125" style="125" customWidth="1"/>
    <col min="11528" max="11528" width="6.28515625" style="125" customWidth="1"/>
    <col min="11529" max="11529" width="6.7109375" style="125" customWidth="1"/>
    <col min="11530" max="11530" width="6.42578125" style="125" customWidth="1"/>
    <col min="11531" max="11531" width="5.140625" style="125" customWidth="1"/>
    <col min="11532" max="11532" width="7.42578125" style="125" customWidth="1"/>
    <col min="11533" max="11533" width="6.140625" style="125" customWidth="1"/>
    <col min="11534" max="11534" width="6.7109375" style="125" customWidth="1"/>
    <col min="11535" max="11535" width="6.28515625" style="125" customWidth="1"/>
    <col min="11536" max="11536" width="6.7109375" style="125" customWidth="1"/>
    <col min="11537" max="11537" width="5.28515625" style="125" customWidth="1"/>
    <col min="11538" max="11538" width="5.85546875" style="125" customWidth="1"/>
    <col min="11539" max="11539" width="6.140625" style="125" customWidth="1"/>
    <col min="11540" max="11540" width="5" style="125" customWidth="1"/>
    <col min="11541" max="11541" width="5.28515625" style="125" customWidth="1"/>
    <col min="11542" max="11543" width="5.7109375" style="125" customWidth="1"/>
    <col min="11544" max="11544" width="5.42578125" style="125" customWidth="1"/>
    <col min="11545" max="11776" width="9.140625" style="125"/>
    <col min="11777" max="11777" width="2.5703125" style="125" customWidth="1"/>
    <col min="11778" max="11778" width="13.85546875" style="125" customWidth="1"/>
    <col min="11779" max="11779" width="9.42578125" style="125" customWidth="1"/>
    <col min="11780" max="11780" width="7.28515625" style="125" customWidth="1"/>
    <col min="11781" max="11781" width="6.85546875" style="125" customWidth="1"/>
    <col min="11782" max="11782" width="7.85546875" style="125" customWidth="1"/>
    <col min="11783" max="11783" width="5.42578125" style="125" customWidth="1"/>
    <col min="11784" max="11784" width="6.28515625" style="125" customWidth="1"/>
    <col min="11785" max="11785" width="6.7109375" style="125" customWidth="1"/>
    <col min="11786" max="11786" width="6.42578125" style="125" customWidth="1"/>
    <col min="11787" max="11787" width="5.140625" style="125" customWidth="1"/>
    <col min="11788" max="11788" width="7.42578125" style="125" customWidth="1"/>
    <col min="11789" max="11789" width="6.140625" style="125" customWidth="1"/>
    <col min="11790" max="11790" width="6.7109375" style="125" customWidth="1"/>
    <col min="11791" max="11791" width="6.28515625" style="125" customWidth="1"/>
    <col min="11792" max="11792" width="6.7109375" style="125" customWidth="1"/>
    <col min="11793" max="11793" width="5.28515625" style="125" customWidth="1"/>
    <col min="11794" max="11794" width="5.85546875" style="125" customWidth="1"/>
    <col min="11795" max="11795" width="6.140625" style="125" customWidth="1"/>
    <col min="11796" max="11796" width="5" style="125" customWidth="1"/>
    <col min="11797" max="11797" width="5.28515625" style="125" customWidth="1"/>
    <col min="11798" max="11799" width="5.7109375" style="125" customWidth="1"/>
    <col min="11800" max="11800" width="5.42578125" style="125" customWidth="1"/>
    <col min="11801" max="12032" width="9.140625" style="125"/>
    <col min="12033" max="12033" width="2.5703125" style="125" customWidth="1"/>
    <col min="12034" max="12034" width="13.85546875" style="125" customWidth="1"/>
    <col min="12035" max="12035" width="9.42578125" style="125" customWidth="1"/>
    <col min="12036" max="12036" width="7.28515625" style="125" customWidth="1"/>
    <col min="12037" max="12037" width="6.85546875" style="125" customWidth="1"/>
    <col min="12038" max="12038" width="7.85546875" style="125" customWidth="1"/>
    <col min="12039" max="12039" width="5.42578125" style="125" customWidth="1"/>
    <col min="12040" max="12040" width="6.28515625" style="125" customWidth="1"/>
    <col min="12041" max="12041" width="6.7109375" style="125" customWidth="1"/>
    <col min="12042" max="12042" width="6.42578125" style="125" customWidth="1"/>
    <col min="12043" max="12043" width="5.140625" style="125" customWidth="1"/>
    <col min="12044" max="12044" width="7.42578125" style="125" customWidth="1"/>
    <col min="12045" max="12045" width="6.140625" style="125" customWidth="1"/>
    <col min="12046" max="12046" width="6.7109375" style="125" customWidth="1"/>
    <col min="12047" max="12047" width="6.28515625" style="125" customWidth="1"/>
    <col min="12048" max="12048" width="6.7109375" style="125" customWidth="1"/>
    <col min="12049" max="12049" width="5.28515625" style="125" customWidth="1"/>
    <col min="12050" max="12050" width="5.85546875" style="125" customWidth="1"/>
    <col min="12051" max="12051" width="6.140625" style="125" customWidth="1"/>
    <col min="12052" max="12052" width="5" style="125" customWidth="1"/>
    <col min="12053" max="12053" width="5.28515625" style="125" customWidth="1"/>
    <col min="12054" max="12055" width="5.7109375" style="125" customWidth="1"/>
    <col min="12056" max="12056" width="5.42578125" style="125" customWidth="1"/>
    <col min="12057" max="12288" width="9.140625" style="125"/>
    <col min="12289" max="12289" width="2.5703125" style="125" customWidth="1"/>
    <col min="12290" max="12290" width="13.85546875" style="125" customWidth="1"/>
    <col min="12291" max="12291" width="9.42578125" style="125" customWidth="1"/>
    <col min="12292" max="12292" width="7.28515625" style="125" customWidth="1"/>
    <col min="12293" max="12293" width="6.85546875" style="125" customWidth="1"/>
    <col min="12294" max="12294" width="7.85546875" style="125" customWidth="1"/>
    <col min="12295" max="12295" width="5.42578125" style="125" customWidth="1"/>
    <col min="12296" max="12296" width="6.28515625" style="125" customWidth="1"/>
    <col min="12297" max="12297" width="6.7109375" style="125" customWidth="1"/>
    <col min="12298" max="12298" width="6.42578125" style="125" customWidth="1"/>
    <col min="12299" max="12299" width="5.140625" style="125" customWidth="1"/>
    <col min="12300" max="12300" width="7.42578125" style="125" customWidth="1"/>
    <col min="12301" max="12301" width="6.140625" style="125" customWidth="1"/>
    <col min="12302" max="12302" width="6.7109375" style="125" customWidth="1"/>
    <col min="12303" max="12303" width="6.28515625" style="125" customWidth="1"/>
    <col min="12304" max="12304" width="6.7109375" style="125" customWidth="1"/>
    <col min="12305" max="12305" width="5.28515625" style="125" customWidth="1"/>
    <col min="12306" max="12306" width="5.85546875" style="125" customWidth="1"/>
    <col min="12307" max="12307" width="6.140625" style="125" customWidth="1"/>
    <col min="12308" max="12308" width="5" style="125" customWidth="1"/>
    <col min="12309" max="12309" width="5.28515625" style="125" customWidth="1"/>
    <col min="12310" max="12311" width="5.7109375" style="125" customWidth="1"/>
    <col min="12312" max="12312" width="5.42578125" style="125" customWidth="1"/>
    <col min="12313" max="12544" width="9.140625" style="125"/>
    <col min="12545" max="12545" width="2.5703125" style="125" customWidth="1"/>
    <col min="12546" max="12546" width="13.85546875" style="125" customWidth="1"/>
    <col min="12547" max="12547" width="9.42578125" style="125" customWidth="1"/>
    <col min="12548" max="12548" width="7.28515625" style="125" customWidth="1"/>
    <col min="12549" max="12549" width="6.85546875" style="125" customWidth="1"/>
    <col min="12550" max="12550" width="7.85546875" style="125" customWidth="1"/>
    <col min="12551" max="12551" width="5.42578125" style="125" customWidth="1"/>
    <col min="12552" max="12552" width="6.28515625" style="125" customWidth="1"/>
    <col min="12553" max="12553" width="6.7109375" style="125" customWidth="1"/>
    <col min="12554" max="12554" width="6.42578125" style="125" customWidth="1"/>
    <col min="12555" max="12555" width="5.140625" style="125" customWidth="1"/>
    <col min="12556" max="12556" width="7.42578125" style="125" customWidth="1"/>
    <col min="12557" max="12557" width="6.140625" style="125" customWidth="1"/>
    <col min="12558" max="12558" width="6.7109375" style="125" customWidth="1"/>
    <col min="12559" max="12559" width="6.28515625" style="125" customWidth="1"/>
    <col min="12560" max="12560" width="6.7109375" style="125" customWidth="1"/>
    <col min="12561" max="12561" width="5.28515625" style="125" customWidth="1"/>
    <col min="12562" max="12562" width="5.85546875" style="125" customWidth="1"/>
    <col min="12563" max="12563" width="6.140625" style="125" customWidth="1"/>
    <col min="12564" max="12564" width="5" style="125" customWidth="1"/>
    <col min="12565" max="12565" width="5.28515625" style="125" customWidth="1"/>
    <col min="12566" max="12567" width="5.7109375" style="125" customWidth="1"/>
    <col min="12568" max="12568" width="5.42578125" style="125" customWidth="1"/>
    <col min="12569" max="12800" width="9.140625" style="125"/>
    <col min="12801" max="12801" width="2.5703125" style="125" customWidth="1"/>
    <col min="12802" max="12802" width="13.85546875" style="125" customWidth="1"/>
    <col min="12803" max="12803" width="9.42578125" style="125" customWidth="1"/>
    <col min="12804" max="12804" width="7.28515625" style="125" customWidth="1"/>
    <col min="12805" max="12805" width="6.85546875" style="125" customWidth="1"/>
    <col min="12806" max="12806" width="7.85546875" style="125" customWidth="1"/>
    <col min="12807" max="12807" width="5.42578125" style="125" customWidth="1"/>
    <col min="12808" max="12808" width="6.28515625" style="125" customWidth="1"/>
    <col min="12809" max="12809" width="6.7109375" style="125" customWidth="1"/>
    <col min="12810" max="12810" width="6.42578125" style="125" customWidth="1"/>
    <col min="12811" max="12811" width="5.140625" style="125" customWidth="1"/>
    <col min="12812" max="12812" width="7.42578125" style="125" customWidth="1"/>
    <col min="12813" max="12813" width="6.140625" style="125" customWidth="1"/>
    <col min="12814" max="12814" width="6.7109375" style="125" customWidth="1"/>
    <col min="12815" max="12815" width="6.28515625" style="125" customWidth="1"/>
    <col min="12816" max="12816" width="6.7109375" style="125" customWidth="1"/>
    <col min="12817" max="12817" width="5.28515625" style="125" customWidth="1"/>
    <col min="12818" max="12818" width="5.85546875" style="125" customWidth="1"/>
    <col min="12819" max="12819" width="6.140625" style="125" customWidth="1"/>
    <col min="12820" max="12820" width="5" style="125" customWidth="1"/>
    <col min="12821" max="12821" width="5.28515625" style="125" customWidth="1"/>
    <col min="12822" max="12823" width="5.7109375" style="125" customWidth="1"/>
    <col min="12824" max="12824" width="5.42578125" style="125" customWidth="1"/>
    <col min="12825" max="13056" width="9.140625" style="125"/>
    <col min="13057" max="13057" width="2.5703125" style="125" customWidth="1"/>
    <col min="13058" max="13058" width="13.85546875" style="125" customWidth="1"/>
    <col min="13059" max="13059" width="9.42578125" style="125" customWidth="1"/>
    <col min="13060" max="13060" width="7.28515625" style="125" customWidth="1"/>
    <col min="13061" max="13061" width="6.85546875" style="125" customWidth="1"/>
    <col min="13062" max="13062" width="7.85546875" style="125" customWidth="1"/>
    <col min="13063" max="13063" width="5.42578125" style="125" customWidth="1"/>
    <col min="13064" max="13064" width="6.28515625" style="125" customWidth="1"/>
    <col min="13065" max="13065" width="6.7109375" style="125" customWidth="1"/>
    <col min="13066" max="13066" width="6.42578125" style="125" customWidth="1"/>
    <col min="13067" max="13067" width="5.140625" style="125" customWidth="1"/>
    <col min="13068" max="13068" width="7.42578125" style="125" customWidth="1"/>
    <col min="13069" max="13069" width="6.140625" style="125" customWidth="1"/>
    <col min="13070" max="13070" width="6.7109375" style="125" customWidth="1"/>
    <col min="13071" max="13071" width="6.28515625" style="125" customWidth="1"/>
    <col min="13072" max="13072" width="6.7109375" style="125" customWidth="1"/>
    <col min="13073" max="13073" width="5.28515625" style="125" customWidth="1"/>
    <col min="13074" max="13074" width="5.85546875" style="125" customWidth="1"/>
    <col min="13075" max="13075" width="6.140625" style="125" customWidth="1"/>
    <col min="13076" max="13076" width="5" style="125" customWidth="1"/>
    <col min="13077" max="13077" width="5.28515625" style="125" customWidth="1"/>
    <col min="13078" max="13079" width="5.7109375" style="125" customWidth="1"/>
    <col min="13080" max="13080" width="5.42578125" style="125" customWidth="1"/>
    <col min="13081" max="13312" width="9.140625" style="125"/>
    <col min="13313" max="13313" width="2.5703125" style="125" customWidth="1"/>
    <col min="13314" max="13314" width="13.85546875" style="125" customWidth="1"/>
    <col min="13315" max="13315" width="9.42578125" style="125" customWidth="1"/>
    <col min="13316" max="13316" width="7.28515625" style="125" customWidth="1"/>
    <col min="13317" max="13317" width="6.85546875" style="125" customWidth="1"/>
    <col min="13318" max="13318" width="7.85546875" style="125" customWidth="1"/>
    <col min="13319" max="13319" width="5.42578125" style="125" customWidth="1"/>
    <col min="13320" max="13320" width="6.28515625" style="125" customWidth="1"/>
    <col min="13321" max="13321" width="6.7109375" style="125" customWidth="1"/>
    <col min="13322" max="13322" width="6.42578125" style="125" customWidth="1"/>
    <col min="13323" max="13323" width="5.140625" style="125" customWidth="1"/>
    <col min="13324" max="13324" width="7.42578125" style="125" customWidth="1"/>
    <col min="13325" max="13325" width="6.140625" style="125" customWidth="1"/>
    <col min="13326" max="13326" width="6.7109375" style="125" customWidth="1"/>
    <col min="13327" max="13327" width="6.28515625" style="125" customWidth="1"/>
    <col min="13328" max="13328" width="6.7109375" style="125" customWidth="1"/>
    <col min="13329" max="13329" width="5.28515625" style="125" customWidth="1"/>
    <col min="13330" max="13330" width="5.85546875" style="125" customWidth="1"/>
    <col min="13331" max="13331" width="6.140625" style="125" customWidth="1"/>
    <col min="13332" max="13332" width="5" style="125" customWidth="1"/>
    <col min="13333" max="13333" width="5.28515625" style="125" customWidth="1"/>
    <col min="13334" max="13335" width="5.7109375" style="125" customWidth="1"/>
    <col min="13336" max="13336" width="5.42578125" style="125" customWidth="1"/>
    <col min="13337" max="13568" width="9.140625" style="125"/>
    <col min="13569" max="13569" width="2.5703125" style="125" customWidth="1"/>
    <col min="13570" max="13570" width="13.85546875" style="125" customWidth="1"/>
    <col min="13571" max="13571" width="9.42578125" style="125" customWidth="1"/>
    <col min="13572" max="13572" width="7.28515625" style="125" customWidth="1"/>
    <col min="13573" max="13573" width="6.85546875" style="125" customWidth="1"/>
    <col min="13574" max="13574" width="7.85546875" style="125" customWidth="1"/>
    <col min="13575" max="13575" width="5.42578125" style="125" customWidth="1"/>
    <col min="13576" max="13576" width="6.28515625" style="125" customWidth="1"/>
    <col min="13577" max="13577" width="6.7109375" style="125" customWidth="1"/>
    <col min="13578" max="13578" width="6.42578125" style="125" customWidth="1"/>
    <col min="13579" max="13579" width="5.140625" style="125" customWidth="1"/>
    <col min="13580" max="13580" width="7.42578125" style="125" customWidth="1"/>
    <col min="13581" max="13581" width="6.140625" style="125" customWidth="1"/>
    <col min="13582" max="13582" width="6.7109375" style="125" customWidth="1"/>
    <col min="13583" max="13583" width="6.28515625" style="125" customWidth="1"/>
    <col min="13584" max="13584" width="6.7109375" style="125" customWidth="1"/>
    <col min="13585" max="13585" width="5.28515625" style="125" customWidth="1"/>
    <col min="13586" max="13586" width="5.85546875" style="125" customWidth="1"/>
    <col min="13587" max="13587" width="6.140625" style="125" customWidth="1"/>
    <col min="13588" max="13588" width="5" style="125" customWidth="1"/>
    <col min="13589" max="13589" width="5.28515625" style="125" customWidth="1"/>
    <col min="13590" max="13591" width="5.7109375" style="125" customWidth="1"/>
    <col min="13592" max="13592" width="5.42578125" style="125" customWidth="1"/>
    <col min="13593" max="13824" width="9.140625" style="125"/>
    <col min="13825" max="13825" width="2.5703125" style="125" customWidth="1"/>
    <col min="13826" max="13826" width="13.85546875" style="125" customWidth="1"/>
    <col min="13827" max="13827" width="9.42578125" style="125" customWidth="1"/>
    <col min="13828" max="13828" width="7.28515625" style="125" customWidth="1"/>
    <col min="13829" max="13829" width="6.85546875" style="125" customWidth="1"/>
    <col min="13830" max="13830" width="7.85546875" style="125" customWidth="1"/>
    <col min="13831" max="13831" width="5.42578125" style="125" customWidth="1"/>
    <col min="13832" max="13832" width="6.28515625" style="125" customWidth="1"/>
    <col min="13833" max="13833" width="6.7109375" style="125" customWidth="1"/>
    <col min="13834" max="13834" width="6.42578125" style="125" customWidth="1"/>
    <col min="13835" max="13835" width="5.140625" style="125" customWidth="1"/>
    <col min="13836" max="13836" width="7.42578125" style="125" customWidth="1"/>
    <col min="13837" max="13837" width="6.140625" style="125" customWidth="1"/>
    <col min="13838" max="13838" width="6.7109375" style="125" customWidth="1"/>
    <col min="13839" max="13839" width="6.28515625" style="125" customWidth="1"/>
    <col min="13840" max="13840" width="6.7109375" style="125" customWidth="1"/>
    <col min="13841" max="13841" width="5.28515625" style="125" customWidth="1"/>
    <col min="13842" max="13842" width="5.85546875" style="125" customWidth="1"/>
    <col min="13843" max="13843" width="6.140625" style="125" customWidth="1"/>
    <col min="13844" max="13844" width="5" style="125" customWidth="1"/>
    <col min="13845" max="13845" width="5.28515625" style="125" customWidth="1"/>
    <col min="13846" max="13847" width="5.7109375" style="125" customWidth="1"/>
    <col min="13848" max="13848" width="5.42578125" style="125" customWidth="1"/>
    <col min="13849" max="14080" width="9.140625" style="125"/>
    <col min="14081" max="14081" width="2.5703125" style="125" customWidth="1"/>
    <col min="14082" max="14082" width="13.85546875" style="125" customWidth="1"/>
    <col min="14083" max="14083" width="9.42578125" style="125" customWidth="1"/>
    <col min="14084" max="14084" width="7.28515625" style="125" customWidth="1"/>
    <col min="14085" max="14085" width="6.85546875" style="125" customWidth="1"/>
    <col min="14086" max="14086" width="7.85546875" style="125" customWidth="1"/>
    <col min="14087" max="14087" width="5.42578125" style="125" customWidth="1"/>
    <col min="14088" max="14088" width="6.28515625" style="125" customWidth="1"/>
    <col min="14089" max="14089" width="6.7109375" style="125" customWidth="1"/>
    <col min="14090" max="14090" width="6.42578125" style="125" customWidth="1"/>
    <col min="14091" max="14091" width="5.140625" style="125" customWidth="1"/>
    <col min="14092" max="14092" width="7.42578125" style="125" customWidth="1"/>
    <col min="14093" max="14093" width="6.140625" style="125" customWidth="1"/>
    <col min="14094" max="14094" width="6.7109375" style="125" customWidth="1"/>
    <col min="14095" max="14095" width="6.28515625" style="125" customWidth="1"/>
    <col min="14096" max="14096" width="6.7109375" style="125" customWidth="1"/>
    <col min="14097" max="14097" width="5.28515625" style="125" customWidth="1"/>
    <col min="14098" max="14098" width="5.85546875" style="125" customWidth="1"/>
    <col min="14099" max="14099" width="6.140625" style="125" customWidth="1"/>
    <col min="14100" max="14100" width="5" style="125" customWidth="1"/>
    <col min="14101" max="14101" width="5.28515625" style="125" customWidth="1"/>
    <col min="14102" max="14103" width="5.7109375" style="125" customWidth="1"/>
    <col min="14104" max="14104" width="5.42578125" style="125" customWidth="1"/>
    <col min="14105" max="14336" width="9.140625" style="125"/>
    <col min="14337" max="14337" width="2.5703125" style="125" customWidth="1"/>
    <col min="14338" max="14338" width="13.85546875" style="125" customWidth="1"/>
    <col min="14339" max="14339" width="9.42578125" style="125" customWidth="1"/>
    <col min="14340" max="14340" width="7.28515625" style="125" customWidth="1"/>
    <col min="14341" max="14341" width="6.85546875" style="125" customWidth="1"/>
    <col min="14342" max="14342" width="7.85546875" style="125" customWidth="1"/>
    <col min="14343" max="14343" width="5.42578125" style="125" customWidth="1"/>
    <col min="14344" max="14344" width="6.28515625" style="125" customWidth="1"/>
    <col min="14345" max="14345" width="6.7109375" style="125" customWidth="1"/>
    <col min="14346" max="14346" width="6.42578125" style="125" customWidth="1"/>
    <col min="14347" max="14347" width="5.140625" style="125" customWidth="1"/>
    <col min="14348" max="14348" width="7.42578125" style="125" customWidth="1"/>
    <col min="14349" max="14349" width="6.140625" style="125" customWidth="1"/>
    <col min="14350" max="14350" width="6.7109375" style="125" customWidth="1"/>
    <col min="14351" max="14351" width="6.28515625" style="125" customWidth="1"/>
    <col min="14352" max="14352" width="6.7109375" style="125" customWidth="1"/>
    <col min="14353" max="14353" width="5.28515625" style="125" customWidth="1"/>
    <col min="14354" max="14354" width="5.85546875" style="125" customWidth="1"/>
    <col min="14355" max="14355" width="6.140625" style="125" customWidth="1"/>
    <col min="14356" max="14356" width="5" style="125" customWidth="1"/>
    <col min="14357" max="14357" width="5.28515625" style="125" customWidth="1"/>
    <col min="14358" max="14359" width="5.7109375" style="125" customWidth="1"/>
    <col min="14360" max="14360" width="5.42578125" style="125" customWidth="1"/>
    <col min="14361" max="14592" width="9.140625" style="125"/>
    <col min="14593" max="14593" width="2.5703125" style="125" customWidth="1"/>
    <col min="14594" max="14594" width="13.85546875" style="125" customWidth="1"/>
    <col min="14595" max="14595" width="9.42578125" style="125" customWidth="1"/>
    <col min="14596" max="14596" width="7.28515625" style="125" customWidth="1"/>
    <col min="14597" max="14597" width="6.85546875" style="125" customWidth="1"/>
    <col min="14598" max="14598" width="7.85546875" style="125" customWidth="1"/>
    <col min="14599" max="14599" width="5.42578125" style="125" customWidth="1"/>
    <col min="14600" max="14600" width="6.28515625" style="125" customWidth="1"/>
    <col min="14601" max="14601" width="6.7109375" style="125" customWidth="1"/>
    <col min="14602" max="14602" width="6.42578125" style="125" customWidth="1"/>
    <col min="14603" max="14603" width="5.140625" style="125" customWidth="1"/>
    <col min="14604" max="14604" width="7.42578125" style="125" customWidth="1"/>
    <col min="14605" max="14605" width="6.140625" style="125" customWidth="1"/>
    <col min="14606" max="14606" width="6.7109375" style="125" customWidth="1"/>
    <col min="14607" max="14607" width="6.28515625" style="125" customWidth="1"/>
    <col min="14608" max="14608" width="6.7109375" style="125" customWidth="1"/>
    <col min="14609" max="14609" width="5.28515625" style="125" customWidth="1"/>
    <col min="14610" max="14610" width="5.85546875" style="125" customWidth="1"/>
    <col min="14611" max="14611" width="6.140625" style="125" customWidth="1"/>
    <col min="14612" max="14612" width="5" style="125" customWidth="1"/>
    <col min="14613" max="14613" width="5.28515625" style="125" customWidth="1"/>
    <col min="14614" max="14615" width="5.7109375" style="125" customWidth="1"/>
    <col min="14616" max="14616" width="5.42578125" style="125" customWidth="1"/>
    <col min="14617" max="14848" width="9.140625" style="125"/>
    <col min="14849" max="14849" width="2.5703125" style="125" customWidth="1"/>
    <col min="14850" max="14850" width="13.85546875" style="125" customWidth="1"/>
    <col min="14851" max="14851" width="9.42578125" style="125" customWidth="1"/>
    <col min="14852" max="14852" width="7.28515625" style="125" customWidth="1"/>
    <col min="14853" max="14853" width="6.85546875" style="125" customWidth="1"/>
    <col min="14854" max="14854" width="7.85546875" style="125" customWidth="1"/>
    <col min="14855" max="14855" width="5.42578125" style="125" customWidth="1"/>
    <col min="14856" max="14856" width="6.28515625" style="125" customWidth="1"/>
    <col min="14857" max="14857" width="6.7109375" style="125" customWidth="1"/>
    <col min="14858" max="14858" width="6.42578125" style="125" customWidth="1"/>
    <col min="14859" max="14859" width="5.140625" style="125" customWidth="1"/>
    <col min="14860" max="14860" width="7.42578125" style="125" customWidth="1"/>
    <col min="14861" max="14861" width="6.140625" style="125" customWidth="1"/>
    <col min="14862" max="14862" width="6.7109375" style="125" customWidth="1"/>
    <col min="14863" max="14863" width="6.28515625" style="125" customWidth="1"/>
    <col min="14864" max="14864" width="6.7109375" style="125" customWidth="1"/>
    <col min="14865" max="14865" width="5.28515625" style="125" customWidth="1"/>
    <col min="14866" max="14866" width="5.85546875" style="125" customWidth="1"/>
    <col min="14867" max="14867" width="6.140625" style="125" customWidth="1"/>
    <col min="14868" max="14868" width="5" style="125" customWidth="1"/>
    <col min="14869" max="14869" width="5.28515625" style="125" customWidth="1"/>
    <col min="14870" max="14871" width="5.7109375" style="125" customWidth="1"/>
    <col min="14872" max="14872" width="5.42578125" style="125" customWidth="1"/>
    <col min="14873" max="15104" width="9.140625" style="125"/>
    <col min="15105" max="15105" width="2.5703125" style="125" customWidth="1"/>
    <col min="15106" max="15106" width="13.85546875" style="125" customWidth="1"/>
    <col min="15107" max="15107" width="9.42578125" style="125" customWidth="1"/>
    <col min="15108" max="15108" width="7.28515625" style="125" customWidth="1"/>
    <col min="15109" max="15109" width="6.85546875" style="125" customWidth="1"/>
    <col min="15110" max="15110" width="7.85546875" style="125" customWidth="1"/>
    <col min="15111" max="15111" width="5.42578125" style="125" customWidth="1"/>
    <col min="15112" max="15112" width="6.28515625" style="125" customWidth="1"/>
    <col min="15113" max="15113" width="6.7109375" style="125" customWidth="1"/>
    <col min="15114" max="15114" width="6.42578125" style="125" customWidth="1"/>
    <col min="15115" max="15115" width="5.140625" style="125" customWidth="1"/>
    <col min="15116" max="15116" width="7.42578125" style="125" customWidth="1"/>
    <col min="15117" max="15117" width="6.140625" style="125" customWidth="1"/>
    <col min="15118" max="15118" width="6.7109375" style="125" customWidth="1"/>
    <col min="15119" max="15119" width="6.28515625" style="125" customWidth="1"/>
    <col min="15120" max="15120" width="6.7109375" style="125" customWidth="1"/>
    <col min="15121" max="15121" width="5.28515625" style="125" customWidth="1"/>
    <col min="15122" max="15122" width="5.85546875" style="125" customWidth="1"/>
    <col min="15123" max="15123" width="6.140625" style="125" customWidth="1"/>
    <col min="15124" max="15124" width="5" style="125" customWidth="1"/>
    <col min="15125" max="15125" width="5.28515625" style="125" customWidth="1"/>
    <col min="15126" max="15127" width="5.7109375" style="125" customWidth="1"/>
    <col min="15128" max="15128" width="5.42578125" style="125" customWidth="1"/>
    <col min="15129" max="15360" width="9.140625" style="125"/>
    <col min="15361" max="15361" width="2.5703125" style="125" customWidth="1"/>
    <col min="15362" max="15362" width="13.85546875" style="125" customWidth="1"/>
    <col min="15363" max="15363" width="9.42578125" style="125" customWidth="1"/>
    <col min="15364" max="15364" width="7.28515625" style="125" customWidth="1"/>
    <col min="15365" max="15365" width="6.85546875" style="125" customWidth="1"/>
    <col min="15366" max="15366" width="7.85546875" style="125" customWidth="1"/>
    <col min="15367" max="15367" width="5.42578125" style="125" customWidth="1"/>
    <col min="15368" max="15368" width="6.28515625" style="125" customWidth="1"/>
    <col min="15369" max="15369" width="6.7109375" style="125" customWidth="1"/>
    <col min="15370" max="15370" width="6.42578125" style="125" customWidth="1"/>
    <col min="15371" max="15371" width="5.140625" style="125" customWidth="1"/>
    <col min="15372" max="15372" width="7.42578125" style="125" customWidth="1"/>
    <col min="15373" max="15373" width="6.140625" style="125" customWidth="1"/>
    <col min="15374" max="15374" width="6.7109375" style="125" customWidth="1"/>
    <col min="15375" max="15375" width="6.28515625" style="125" customWidth="1"/>
    <col min="15376" max="15376" width="6.7109375" style="125" customWidth="1"/>
    <col min="15377" max="15377" width="5.28515625" style="125" customWidth="1"/>
    <col min="15378" max="15378" width="5.85546875" style="125" customWidth="1"/>
    <col min="15379" max="15379" width="6.140625" style="125" customWidth="1"/>
    <col min="15380" max="15380" width="5" style="125" customWidth="1"/>
    <col min="15381" max="15381" width="5.28515625" style="125" customWidth="1"/>
    <col min="15382" max="15383" width="5.7109375" style="125" customWidth="1"/>
    <col min="15384" max="15384" width="5.42578125" style="125" customWidth="1"/>
    <col min="15385" max="15616" width="9.140625" style="125"/>
    <col min="15617" max="15617" width="2.5703125" style="125" customWidth="1"/>
    <col min="15618" max="15618" width="13.85546875" style="125" customWidth="1"/>
    <col min="15619" max="15619" width="9.42578125" style="125" customWidth="1"/>
    <col min="15620" max="15620" width="7.28515625" style="125" customWidth="1"/>
    <col min="15621" max="15621" width="6.85546875" style="125" customWidth="1"/>
    <col min="15622" max="15622" width="7.85546875" style="125" customWidth="1"/>
    <col min="15623" max="15623" width="5.42578125" style="125" customWidth="1"/>
    <col min="15624" max="15624" width="6.28515625" style="125" customWidth="1"/>
    <col min="15625" max="15625" width="6.7109375" style="125" customWidth="1"/>
    <col min="15626" max="15626" width="6.42578125" style="125" customWidth="1"/>
    <col min="15627" max="15627" width="5.140625" style="125" customWidth="1"/>
    <col min="15628" max="15628" width="7.42578125" style="125" customWidth="1"/>
    <col min="15629" max="15629" width="6.140625" style="125" customWidth="1"/>
    <col min="15630" max="15630" width="6.7109375" style="125" customWidth="1"/>
    <col min="15631" max="15631" width="6.28515625" style="125" customWidth="1"/>
    <col min="15632" max="15632" width="6.7109375" style="125" customWidth="1"/>
    <col min="15633" max="15633" width="5.28515625" style="125" customWidth="1"/>
    <col min="15634" max="15634" width="5.85546875" style="125" customWidth="1"/>
    <col min="15635" max="15635" width="6.140625" style="125" customWidth="1"/>
    <col min="15636" max="15636" width="5" style="125" customWidth="1"/>
    <col min="15637" max="15637" width="5.28515625" style="125" customWidth="1"/>
    <col min="15638" max="15639" width="5.7109375" style="125" customWidth="1"/>
    <col min="15640" max="15640" width="5.42578125" style="125" customWidth="1"/>
    <col min="15641" max="15872" width="9.140625" style="125"/>
    <col min="15873" max="15873" width="2.5703125" style="125" customWidth="1"/>
    <col min="15874" max="15874" width="13.85546875" style="125" customWidth="1"/>
    <col min="15875" max="15875" width="9.42578125" style="125" customWidth="1"/>
    <col min="15876" max="15876" width="7.28515625" style="125" customWidth="1"/>
    <col min="15877" max="15877" width="6.85546875" style="125" customWidth="1"/>
    <col min="15878" max="15878" width="7.85546875" style="125" customWidth="1"/>
    <col min="15879" max="15879" width="5.42578125" style="125" customWidth="1"/>
    <col min="15880" max="15880" width="6.28515625" style="125" customWidth="1"/>
    <col min="15881" max="15881" width="6.7109375" style="125" customWidth="1"/>
    <col min="15882" max="15882" width="6.42578125" style="125" customWidth="1"/>
    <col min="15883" max="15883" width="5.140625" style="125" customWidth="1"/>
    <col min="15884" max="15884" width="7.42578125" style="125" customWidth="1"/>
    <col min="15885" max="15885" width="6.140625" style="125" customWidth="1"/>
    <col min="15886" max="15886" width="6.7109375" style="125" customWidth="1"/>
    <col min="15887" max="15887" width="6.28515625" style="125" customWidth="1"/>
    <col min="15888" max="15888" width="6.7109375" style="125" customWidth="1"/>
    <col min="15889" max="15889" width="5.28515625" style="125" customWidth="1"/>
    <col min="15890" max="15890" width="5.85546875" style="125" customWidth="1"/>
    <col min="15891" max="15891" width="6.140625" style="125" customWidth="1"/>
    <col min="15892" max="15892" width="5" style="125" customWidth="1"/>
    <col min="15893" max="15893" width="5.28515625" style="125" customWidth="1"/>
    <col min="15894" max="15895" width="5.7109375" style="125" customWidth="1"/>
    <col min="15896" max="15896" width="5.42578125" style="125" customWidth="1"/>
    <col min="15897" max="16128" width="9.140625" style="125"/>
    <col min="16129" max="16129" width="2.5703125" style="125" customWidth="1"/>
    <col min="16130" max="16130" width="13.85546875" style="125" customWidth="1"/>
    <col min="16131" max="16131" width="9.42578125" style="125" customWidth="1"/>
    <col min="16132" max="16132" width="7.28515625" style="125" customWidth="1"/>
    <col min="16133" max="16133" width="6.85546875" style="125" customWidth="1"/>
    <col min="16134" max="16134" width="7.85546875" style="125" customWidth="1"/>
    <col min="16135" max="16135" width="5.42578125" style="125" customWidth="1"/>
    <col min="16136" max="16136" width="6.28515625" style="125" customWidth="1"/>
    <col min="16137" max="16137" width="6.7109375" style="125" customWidth="1"/>
    <col min="16138" max="16138" width="6.42578125" style="125" customWidth="1"/>
    <col min="16139" max="16139" width="5.140625" style="125" customWidth="1"/>
    <col min="16140" max="16140" width="7.42578125" style="125" customWidth="1"/>
    <col min="16141" max="16141" width="6.140625" style="125" customWidth="1"/>
    <col min="16142" max="16142" width="6.7109375" style="125" customWidth="1"/>
    <col min="16143" max="16143" width="6.28515625" style="125" customWidth="1"/>
    <col min="16144" max="16144" width="6.7109375" style="125" customWidth="1"/>
    <col min="16145" max="16145" width="5.28515625" style="125" customWidth="1"/>
    <col min="16146" max="16146" width="5.85546875" style="125" customWidth="1"/>
    <col min="16147" max="16147" width="6.140625" style="125" customWidth="1"/>
    <col min="16148" max="16148" width="5" style="125" customWidth="1"/>
    <col min="16149" max="16149" width="5.28515625" style="125" customWidth="1"/>
    <col min="16150" max="16151" width="5.7109375" style="125" customWidth="1"/>
    <col min="16152" max="16152" width="5.42578125" style="125" customWidth="1"/>
    <col min="16153" max="16384" width="9.140625" style="125"/>
  </cols>
  <sheetData>
    <row r="1" spans="1:30">
      <c r="U1" s="608" t="s">
        <v>396</v>
      </c>
      <c r="V1" s="608"/>
      <c r="W1" s="608"/>
      <c r="X1" s="608"/>
    </row>
    <row r="2" spans="1:30" ht="14.25" customHeight="1">
      <c r="B2" s="609" t="s">
        <v>399</v>
      </c>
      <c r="C2" s="609"/>
      <c r="D2" s="609"/>
      <c r="E2" s="609"/>
      <c r="F2" s="609"/>
      <c r="G2" s="609"/>
      <c r="H2" s="609"/>
      <c r="I2" s="609"/>
      <c r="J2" s="609"/>
      <c r="K2" s="609"/>
      <c r="L2" s="609"/>
      <c r="M2" s="609"/>
      <c r="N2" s="609"/>
      <c r="O2" s="609"/>
      <c r="P2" s="609"/>
      <c r="Q2" s="609"/>
      <c r="R2" s="609"/>
      <c r="S2" s="609"/>
      <c r="T2" s="609"/>
      <c r="U2" s="609"/>
      <c r="V2" s="609"/>
      <c r="W2" s="609"/>
    </row>
    <row r="3" spans="1:30" ht="11.25" customHeight="1">
      <c r="A3" s="610" t="s">
        <v>367</v>
      </c>
      <c r="B3" s="610"/>
      <c r="C3" s="610"/>
      <c r="D3" s="610"/>
      <c r="E3" s="610"/>
      <c r="F3" s="610"/>
      <c r="G3" s="610"/>
      <c r="H3" s="610"/>
      <c r="I3" s="610"/>
      <c r="J3" s="610"/>
      <c r="K3" s="610"/>
      <c r="L3" s="610"/>
      <c r="M3" s="610"/>
      <c r="N3" s="610"/>
      <c r="O3" s="610"/>
      <c r="P3" s="610"/>
      <c r="Q3" s="610"/>
      <c r="R3" s="610"/>
      <c r="S3" s="610"/>
      <c r="T3" s="610"/>
      <c r="U3" s="610"/>
      <c r="V3" s="610"/>
      <c r="W3" s="610"/>
    </row>
    <row r="4" spans="1:30" ht="255.6" customHeight="1">
      <c r="A4" s="126" t="s">
        <v>368</v>
      </c>
      <c r="B4" s="127" t="s">
        <v>369</v>
      </c>
      <c r="C4" s="128" t="s">
        <v>370</v>
      </c>
      <c r="D4" s="127" t="s">
        <v>371</v>
      </c>
      <c r="E4" s="127" t="s">
        <v>372</v>
      </c>
      <c r="F4" s="127" t="s">
        <v>373</v>
      </c>
      <c r="G4" s="127" t="s">
        <v>374</v>
      </c>
      <c r="H4" s="127" t="s">
        <v>375</v>
      </c>
      <c r="I4" s="127" t="s">
        <v>376</v>
      </c>
      <c r="J4" s="127" t="s">
        <v>377</v>
      </c>
      <c r="K4" s="127" t="s">
        <v>378</v>
      </c>
      <c r="L4" s="127" t="s">
        <v>379</v>
      </c>
      <c r="M4" s="129" t="s">
        <v>380</v>
      </c>
      <c r="N4" s="127" t="s">
        <v>381</v>
      </c>
      <c r="O4" s="127" t="s">
        <v>382</v>
      </c>
      <c r="P4" s="127" t="s">
        <v>383</v>
      </c>
      <c r="Q4" s="127" t="s">
        <v>384</v>
      </c>
      <c r="R4" s="127" t="s">
        <v>385</v>
      </c>
      <c r="S4" s="127" t="s">
        <v>386</v>
      </c>
      <c r="T4" s="130" t="s">
        <v>387</v>
      </c>
      <c r="U4" s="127" t="s">
        <v>388</v>
      </c>
      <c r="V4" s="127" t="s">
        <v>389</v>
      </c>
      <c r="W4" s="127" t="s">
        <v>390</v>
      </c>
      <c r="X4" s="127" t="s">
        <v>391</v>
      </c>
      <c r="Y4" s="127" t="s">
        <v>392</v>
      </c>
      <c r="Z4" s="127" t="s">
        <v>393</v>
      </c>
      <c r="AC4" s="131"/>
    </row>
    <row r="5" spans="1:30" ht="12.75" customHeight="1">
      <c r="A5" s="132"/>
      <c r="B5" s="133">
        <v>1</v>
      </c>
      <c r="C5" s="133">
        <v>2</v>
      </c>
      <c r="D5" s="133">
        <v>3</v>
      </c>
      <c r="E5" s="133">
        <v>4</v>
      </c>
      <c r="F5" s="133">
        <v>5</v>
      </c>
      <c r="G5" s="133">
        <v>6</v>
      </c>
      <c r="H5" s="133">
        <v>7</v>
      </c>
      <c r="I5" s="133">
        <v>9</v>
      </c>
      <c r="J5" s="133">
        <v>10</v>
      </c>
      <c r="K5" s="133">
        <v>11</v>
      </c>
      <c r="L5" s="133">
        <v>12</v>
      </c>
      <c r="M5" s="133">
        <v>13</v>
      </c>
      <c r="N5" s="133">
        <v>14</v>
      </c>
      <c r="O5" s="133">
        <v>15</v>
      </c>
      <c r="P5" s="133">
        <v>16</v>
      </c>
      <c r="Q5" s="133">
        <v>17</v>
      </c>
      <c r="R5" s="133">
        <v>18</v>
      </c>
      <c r="S5" s="133">
        <v>19</v>
      </c>
      <c r="T5" s="133">
        <v>20</v>
      </c>
      <c r="U5" s="133">
        <v>21</v>
      </c>
      <c r="V5" s="133">
        <v>22</v>
      </c>
      <c r="W5" s="133">
        <v>23</v>
      </c>
      <c r="X5" s="133">
        <v>24</v>
      </c>
      <c r="Y5" s="133">
        <v>25</v>
      </c>
      <c r="Z5" s="134">
        <v>26</v>
      </c>
    </row>
    <row r="6" spans="1:30" ht="37.15" customHeight="1">
      <c r="A6" s="134">
        <v>1</v>
      </c>
      <c r="B6" s="133" t="s">
        <v>230</v>
      </c>
      <c r="C6" s="135">
        <f>SUM(D6:Z6)</f>
        <v>5053.8489999999983</v>
      </c>
      <c r="D6" s="136">
        <v>224</v>
      </c>
      <c r="E6" s="136">
        <v>643</v>
      </c>
      <c r="F6" s="136">
        <v>2043.6</v>
      </c>
      <c r="G6" s="136">
        <v>8.5</v>
      </c>
      <c r="H6" s="136">
        <v>33.1</v>
      </c>
      <c r="I6" s="136">
        <v>107.2</v>
      </c>
      <c r="J6" s="136">
        <v>377.72</v>
      </c>
      <c r="K6" s="136">
        <v>2.1</v>
      </c>
      <c r="L6" s="136">
        <v>1010</v>
      </c>
      <c r="M6" s="136">
        <v>37.9</v>
      </c>
      <c r="N6" s="136">
        <v>225.8</v>
      </c>
      <c r="O6" s="136">
        <v>162</v>
      </c>
      <c r="P6" s="136">
        <v>16.207999999999998</v>
      </c>
      <c r="Q6" s="136">
        <v>8</v>
      </c>
      <c r="R6" s="136">
        <v>27.7</v>
      </c>
      <c r="S6" s="136">
        <v>16.5</v>
      </c>
      <c r="T6" s="136">
        <v>0.2</v>
      </c>
      <c r="U6" s="136">
        <v>7.4</v>
      </c>
      <c r="V6" s="136">
        <v>29.7</v>
      </c>
      <c r="W6" s="136">
        <v>0.6</v>
      </c>
      <c r="X6" s="136">
        <v>3.6</v>
      </c>
      <c r="Y6" s="136">
        <v>25.125</v>
      </c>
      <c r="Z6" s="135">
        <v>43.896000000000001</v>
      </c>
    </row>
    <row r="7" spans="1:30" ht="24.75" customHeight="1">
      <c r="A7" s="134">
        <v>2</v>
      </c>
      <c r="B7" s="137" t="s">
        <v>394</v>
      </c>
      <c r="C7" s="138">
        <f>SUM(D7:Z7)</f>
        <v>5700.8759999999993</v>
      </c>
      <c r="D7" s="138">
        <v>284.3</v>
      </c>
      <c r="E7" s="138">
        <v>820.6</v>
      </c>
      <c r="F7" s="138">
        <v>2370.4</v>
      </c>
      <c r="G7" s="138">
        <v>37.6</v>
      </c>
      <c r="H7" s="138">
        <v>23</v>
      </c>
      <c r="I7" s="138">
        <v>109.2</v>
      </c>
      <c r="J7" s="138">
        <v>372.24</v>
      </c>
      <c r="K7" s="138">
        <v>4.3</v>
      </c>
      <c r="L7" s="138">
        <v>1075.4000000000001</v>
      </c>
      <c r="M7" s="138">
        <v>40.4</v>
      </c>
      <c r="N7" s="138">
        <v>221.4</v>
      </c>
      <c r="O7" s="138">
        <v>162</v>
      </c>
      <c r="P7" s="138">
        <v>15.784000000000001</v>
      </c>
      <c r="Q7" s="138">
        <v>8</v>
      </c>
      <c r="R7" s="138">
        <v>27.7</v>
      </c>
      <c r="S7" s="138">
        <v>17.2</v>
      </c>
      <c r="T7" s="138">
        <v>0.2</v>
      </c>
      <c r="U7" s="138">
        <v>8.2200000000000006</v>
      </c>
      <c r="V7" s="138">
        <v>29</v>
      </c>
      <c r="W7" s="138">
        <v>0.57999999999999996</v>
      </c>
      <c r="X7" s="138">
        <v>3.6</v>
      </c>
      <c r="Y7" s="138">
        <v>25.856000000000002</v>
      </c>
      <c r="Z7" s="139">
        <v>43.896000000000001</v>
      </c>
      <c r="AB7" s="131"/>
      <c r="AC7" s="131"/>
    </row>
    <row r="8" spans="1:30" ht="24.6" customHeight="1">
      <c r="A8" s="134">
        <v>3</v>
      </c>
      <c r="B8" s="133" t="s">
        <v>395</v>
      </c>
      <c r="C8" s="140">
        <f>SUM(D8:Z8)</f>
        <v>647.0270000000005</v>
      </c>
      <c r="D8" s="141">
        <f>D7-D6</f>
        <v>60.300000000000011</v>
      </c>
      <c r="E8" s="141">
        <f t="shared" ref="E8:Z8" si="0">E7-E6</f>
        <v>177.60000000000002</v>
      </c>
      <c r="F8" s="141">
        <f t="shared" si="0"/>
        <v>326.80000000000018</v>
      </c>
      <c r="G8" s="141">
        <f t="shared" si="0"/>
        <v>29.1</v>
      </c>
      <c r="H8" s="141">
        <f t="shared" si="0"/>
        <v>-10.100000000000001</v>
      </c>
      <c r="I8" s="141">
        <f t="shared" si="0"/>
        <v>2</v>
      </c>
      <c r="J8" s="141">
        <f t="shared" si="0"/>
        <v>-5.4800000000000182</v>
      </c>
      <c r="K8" s="141">
        <f t="shared" si="0"/>
        <v>2.1999999999999997</v>
      </c>
      <c r="L8" s="141">
        <f t="shared" si="0"/>
        <v>65.400000000000091</v>
      </c>
      <c r="M8" s="141">
        <f t="shared" si="0"/>
        <v>2.5</v>
      </c>
      <c r="N8" s="141">
        <f t="shared" si="0"/>
        <v>-4.4000000000000057</v>
      </c>
      <c r="O8" s="141">
        <f t="shared" si="0"/>
        <v>0</v>
      </c>
      <c r="P8" s="141">
        <f t="shared" si="0"/>
        <v>-0.42399999999999771</v>
      </c>
      <c r="Q8" s="141">
        <f t="shared" si="0"/>
        <v>0</v>
      </c>
      <c r="R8" s="141">
        <f t="shared" si="0"/>
        <v>0</v>
      </c>
      <c r="S8" s="141">
        <f t="shared" si="0"/>
        <v>0.69999999999999929</v>
      </c>
      <c r="T8" s="141">
        <f t="shared" si="0"/>
        <v>0</v>
      </c>
      <c r="U8" s="141">
        <f t="shared" si="0"/>
        <v>0.82000000000000028</v>
      </c>
      <c r="V8" s="141">
        <f t="shared" si="0"/>
        <v>-0.69999999999999929</v>
      </c>
      <c r="W8" s="141">
        <f t="shared" si="0"/>
        <v>-2.0000000000000018E-2</v>
      </c>
      <c r="X8" s="141">
        <f t="shared" si="0"/>
        <v>0</v>
      </c>
      <c r="Y8" s="141">
        <f t="shared" si="0"/>
        <v>0.73100000000000165</v>
      </c>
      <c r="Z8" s="141">
        <f t="shared" si="0"/>
        <v>0</v>
      </c>
      <c r="AB8" s="131"/>
      <c r="AD8" s="131"/>
    </row>
  </sheetData>
  <mergeCells count="3">
    <mergeCell ref="U1:X1"/>
    <mergeCell ref="B2:W2"/>
    <mergeCell ref="A3:W3"/>
  </mergeCells>
  <pageMargins left="0.25" right="0.25" top="0.75" bottom="0.75" header="0.3" footer="0.3"/>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2</vt:i4>
      </vt:variant>
    </vt:vector>
  </HeadingPairs>
  <TitlesOfParts>
    <vt:vector size="13" baseType="lpstr">
      <vt:lpstr>1 lentelė_2 programos</vt:lpstr>
      <vt:lpstr>2 lentelė_2 programos priem.</vt:lpstr>
      <vt:lpstr>3 lentelė_architek.</vt:lpstr>
      <vt:lpstr>4 lentelė_ Soc. veikla</vt:lpstr>
      <vt:lpstr> 5 lentelė_paveldas ir rengin.</vt:lpstr>
      <vt:lpstr>6 lentelė_ seniūnaičiams</vt:lpstr>
      <vt:lpstr>7 lentelė_8 programos</vt:lpstr>
      <vt:lpstr>8 lentelė_ pajamos </vt:lpstr>
      <vt:lpstr>9 lentelė_ dotac.valstyb. f.  </vt:lpstr>
      <vt:lpstr> 10 lentelė_ turtui ir kt.</vt:lpstr>
      <vt:lpstr>11 lentelė_darbo užmokestis </vt:lpstr>
      <vt:lpstr>'2 lentelė_2 programos priem.'!Print_Area</vt:lpstr>
      <vt:lpstr>'8 lentelė_ pajamos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Ingrida Stanienė</dc:creator>
  <cp:lastModifiedBy>Monika Dambrauskienė</cp:lastModifiedBy>
  <cp:lastPrinted>2024-12-17T08:50:41Z</cp:lastPrinted>
  <dcterms:created xsi:type="dcterms:W3CDTF">2022-01-19T08:54:22Z</dcterms:created>
  <dcterms:modified xsi:type="dcterms:W3CDTF">2025-02-12T13:59:19Z</dcterms:modified>
</cp:coreProperties>
</file>